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G:\My Drive\BOOTCAMP\HOMEWORK_GW\excel-challenge\"/>
    </mc:Choice>
  </mc:AlternateContent>
  <xr:revisionPtr revIDLastSave="0" documentId="13_ncr:1_{0D62F63E-F9B7-4998-A726-EBB8C5F309D7}" xr6:coauthVersionLast="47" xr6:coauthVersionMax="47" xr10:uidLastSave="{00000000-0000-0000-0000-000000000000}"/>
  <bookViews>
    <workbookView xWindow="-120" yWindow="-120" windowWidth="29040" windowHeight="15840" firstSheet="3" activeTab="4" xr2:uid="{00000000-000D-0000-FFFF-FFFF00000000}"/>
  </bookViews>
  <sheets>
    <sheet name="Bonus (USD)" sheetId="13" r:id="rId1"/>
    <sheet name="Year Created Pivot" sheetId="8" r:id="rId2"/>
    <sheet name="Country Pivot (2)" sheetId="7" r:id="rId3"/>
    <sheet name="Pledge v Goal by country" sheetId="14" r:id="rId4"/>
    <sheet name="DATA" sheetId="1" r:id="rId5"/>
    <sheet name="Category Pivot" sheetId="3" r:id="rId6"/>
    <sheet name="Country Pivot" sheetId="4" r:id="rId7"/>
    <sheet name="Date Created Pivot" sheetId="5" r:id="rId8"/>
    <sheet name="Bonus" sheetId="6" r:id="rId9"/>
    <sheet name="Statistical Analysis" sheetId="11" r:id="rId10"/>
    <sheet name="Summary Statistics Table" sheetId="12" r:id="rId11"/>
  </sheets>
  <definedNames>
    <definedName name="_xlnm._FilterDatabase" localSheetId="4" hidden="1">DATA!$A$1:$V$4115</definedName>
    <definedName name="_xlnm._FilterDatabase" localSheetId="9" hidden="1">'Statistical Analysis'!$A$1:$B$2186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4" i="11" l="1" a="1"/>
  <c r="L4" i="11" s="1"/>
  <c r="F161" i="11"/>
  <c r="D162" i="11"/>
  <c r="F162" i="11" s="1"/>
  <c r="E162" i="11"/>
  <c r="E163" i="11" s="1"/>
  <c r="D6" i="14" l="1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5" i="14"/>
  <c r="L162" i="11"/>
  <c r="L163" i="11" s="1"/>
  <c r="L164" i="11" s="1"/>
  <c r="L165" i="11" s="1"/>
  <c r="L166" i="11" s="1"/>
  <c r="L167" i="11" s="1"/>
  <c r="L168" i="11" s="1"/>
  <c r="L169" i="11" s="1"/>
  <c r="L170" i="11" s="1"/>
  <c r="L171" i="11" s="1"/>
  <c r="L172" i="11" s="1"/>
  <c r="L173" i="11" s="1"/>
  <c r="L174" i="11" s="1"/>
  <c r="L175" i="11" s="1"/>
  <c r="L176" i="11" s="1"/>
  <c r="L177" i="11" s="1"/>
  <c r="L178" i="11" s="1"/>
  <c r="L179" i="11" s="1"/>
  <c r="L180" i="11" s="1"/>
  <c r="L181" i="11" s="1"/>
  <c r="L182" i="11" s="1"/>
  <c r="L183" i="11" s="1"/>
  <c r="L184" i="11" s="1"/>
  <c r="L185" i="11" s="1"/>
  <c r="L186" i="11" s="1"/>
  <c r="L187" i="11" s="1"/>
  <c r="L188" i="11" s="1"/>
  <c r="L189" i="11" s="1"/>
  <c r="L190" i="11" s="1"/>
  <c r="L191" i="11" s="1"/>
  <c r="L192" i="11" s="1"/>
  <c r="L193" i="11" s="1"/>
  <c r="L194" i="11" s="1"/>
  <c r="L195" i="11" s="1"/>
  <c r="L196" i="11" s="1"/>
  <c r="L197" i="11" s="1"/>
  <c r="L198" i="11" s="1"/>
  <c r="L199" i="11" s="1"/>
  <c r="L200" i="11" s="1"/>
  <c r="L201" i="11" s="1"/>
  <c r="L202" i="11" s="1"/>
  <c r="L203" i="11" s="1"/>
  <c r="L204" i="11" s="1"/>
  <c r="L205" i="11" s="1"/>
  <c r="L206" i="11" s="1"/>
  <c r="L207" i="11" s="1"/>
  <c r="L208" i="11" s="1"/>
  <c r="L209" i="11" s="1"/>
  <c r="L210" i="11" s="1"/>
  <c r="L211" i="11" s="1"/>
  <c r="L212" i="11" s="1"/>
  <c r="L213" i="11" s="1"/>
  <c r="L214" i="11" s="1"/>
  <c r="L215" i="11" s="1"/>
  <c r="L216" i="11" s="1"/>
  <c r="L217" i="11" s="1"/>
  <c r="L218" i="11" s="1"/>
  <c r="L219" i="11" s="1"/>
  <c r="L220" i="11" s="1"/>
  <c r="L221" i="11" s="1"/>
  <c r="L222" i="11" s="1"/>
  <c r="L223" i="11" s="1"/>
  <c r="L224" i="11" s="1"/>
  <c r="L225" i="11" s="1"/>
  <c r="L226" i="11" s="1"/>
  <c r="L227" i="11" s="1"/>
  <c r="L228" i="11" s="1"/>
  <c r="L229" i="11" s="1"/>
  <c r="L230" i="11" s="1"/>
  <c r="L231" i="11" s="1"/>
  <c r="L232" i="11" s="1"/>
  <c r="L233" i="11" s="1"/>
  <c r="L234" i="11" s="1"/>
  <c r="L235" i="11" s="1"/>
  <c r="L236" i="11" s="1"/>
  <c r="L237" i="11" s="1"/>
  <c r="L238" i="11" s="1"/>
  <c r="L239" i="11" s="1"/>
  <c r="L240" i="11" s="1"/>
  <c r="L241" i="11" s="1"/>
  <c r="L242" i="11" s="1"/>
  <c r="L243" i="11" s="1"/>
  <c r="L244" i="11" s="1"/>
  <c r="L245" i="11" s="1"/>
  <c r="L246" i="11" s="1"/>
  <c r="L247" i="11" s="1"/>
  <c r="L248" i="11" s="1"/>
  <c r="L249" i="11" s="1"/>
  <c r="L250" i="11" s="1"/>
  <c r="L251" i="11" s="1"/>
  <c r="L252" i="11" s="1"/>
  <c r="L253" i="11" s="1"/>
  <c r="L254" i="11" s="1"/>
  <c r="L255" i="11" s="1"/>
  <c r="L256" i="11" s="1"/>
  <c r="L257" i="11" s="1"/>
  <c r="L258" i="11" s="1"/>
  <c r="L259" i="11" s="1"/>
  <c r="L260" i="11" s="1"/>
  <c r="L261" i="11" s="1"/>
  <c r="L262" i="11" s="1"/>
  <c r="L263" i="11" s="1"/>
  <c r="L264" i="11" s="1"/>
  <c r="L265" i="11" s="1"/>
  <c r="L266" i="11" s="1"/>
  <c r="L267" i="11" s="1"/>
  <c r="L268" i="11" s="1"/>
  <c r="L269" i="11" s="1"/>
  <c r="L270" i="11" s="1"/>
  <c r="L271" i="11" s="1"/>
  <c r="L272" i="11" s="1"/>
  <c r="L273" i="11" s="1"/>
  <c r="L274" i="11" s="1"/>
  <c r="L275" i="11" s="1"/>
  <c r="L276" i="11" s="1"/>
  <c r="L277" i="11" s="1"/>
  <c r="L278" i="11" s="1"/>
  <c r="L279" i="11" s="1"/>
  <c r="L280" i="11" s="1"/>
  <c r="L281" i="11" s="1"/>
  <c r="L282" i="11" s="1"/>
  <c r="L283" i="11" s="1"/>
  <c r="L284" i="11" s="1"/>
  <c r="L285" i="11" s="1"/>
  <c r="L286" i="11" s="1"/>
  <c r="L287" i="11" s="1"/>
  <c r="L288" i="11" s="1"/>
  <c r="L289" i="11" s="1"/>
  <c r="L290" i="11" s="1"/>
  <c r="L291" i="11" s="1"/>
  <c r="L292" i="11" s="1"/>
  <c r="L293" i="11" s="1"/>
  <c r="L294" i="11" s="1"/>
  <c r="K162" i="11"/>
  <c r="K163" i="11" s="1"/>
  <c r="M161" i="11"/>
  <c r="E164" i="11"/>
  <c r="E165" i="11" s="1"/>
  <c r="E166" i="11" s="1"/>
  <c r="E167" i="11" s="1"/>
  <c r="E168" i="11" s="1"/>
  <c r="E169" i="11" s="1"/>
  <c r="E170" i="11" s="1"/>
  <c r="E171" i="11" s="1"/>
  <c r="E172" i="11" s="1"/>
  <c r="E173" i="11" s="1"/>
  <c r="E174" i="11" s="1"/>
  <c r="E175" i="11" s="1"/>
  <c r="E176" i="11" s="1"/>
  <c r="E177" i="11" s="1"/>
  <c r="E178" i="11" s="1"/>
  <c r="E179" i="11" s="1"/>
  <c r="E180" i="11" s="1"/>
  <c r="E181" i="11" s="1"/>
  <c r="E182" i="11" s="1"/>
  <c r="E183" i="11" s="1"/>
  <c r="E184" i="11" s="1"/>
  <c r="E185" i="11" s="1"/>
  <c r="E186" i="11" s="1"/>
  <c r="E187" i="11" s="1"/>
  <c r="E188" i="11" s="1"/>
  <c r="E189" i="11" s="1"/>
  <c r="E190" i="11" s="1"/>
  <c r="E191" i="11" s="1"/>
  <c r="E192" i="11" s="1"/>
  <c r="E193" i="11" s="1"/>
  <c r="E194" i="11" s="1"/>
  <c r="E195" i="11" s="1"/>
  <c r="E196" i="11" s="1"/>
  <c r="E197" i="11" s="1"/>
  <c r="E198" i="11" s="1"/>
  <c r="E199" i="11" s="1"/>
  <c r="E200" i="11" s="1"/>
  <c r="E201" i="11" s="1"/>
  <c r="E202" i="11" s="1"/>
  <c r="E203" i="11" s="1"/>
  <c r="E204" i="11" s="1"/>
  <c r="E205" i="11" s="1"/>
  <c r="E206" i="11" s="1"/>
  <c r="E207" i="11" s="1"/>
  <c r="E208" i="11" s="1"/>
  <c r="E209" i="11" s="1"/>
  <c r="E210" i="11" s="1"/>
  <c r="E211" i="11" s="1"/>
  <c r="E212" i="11" s="1"/>
  <c r="E213" i="11" s="1"/>
  <c r="E214" i="11" s="1"/>
  <c r="E215" i="11" s="1"/>
  <c r="E216" i="11" s="1"/>
  <c r="E217" i="11" s="1"/>
  <c r="E218" i="11" s="1"/>
  <c r="E219" i="11" s="1"/>
  <c r="E220" i="11" s="1"/>
  <c r="E221" i="11" s="1"/>
  <c r="E222" i="11" s="1"/>
  <c r="E223" i="11" s="1"/>
  <c r="E224" i="11" s="1"/>
  <c r="E225" i="11" s="1"/>
  <c r="E226" i="11" s="1"/>
  <c r="E227" i="11" s="1"/>
  <c r="E228" i="11" s="1"/>
  <c r="E229" i="11" s="1"/>
  <c r="E230" i="11" s="1"/>
  <c r="E231" i="11" s="1"/>
  <c r="E232" i="11" s="1"/>
  <c r="E233" i="11" s="1"/>
  <c r="E234" i="11" s="1"/>
  <c r="E235" i="11" s="1"/>
  <c r="E236" i="11" s="1"/>
  <c r="E237" i="11" s="1"/>
  <c r="E238" i="11" s="1"/>
  <c r="E239" i="11" s="1"/>
  <c r="E240" i="11" s="1"/>
  <c r="E241" i="11" s="1"/>
  <c r="E242" i="11" s="1"/>
  <c r="E243" i="11" s="1"/>
  <c r="E244" i="11" s="1"/>
  <c r="E245" i="11" s="1"/>
  <c r="E246" i="11" s="1"/>
  <c r="E247" i="11" s="1"/>
  <c r="E248" i="11" s="1"/>
  <c r="E249" i="11" s="1"/>
  <c r="E250" i="11" s="1"/>
  <c r="E251" i="11" s="1"/>
  <c r="E252" i="11" s="1"/>
  <c r="E253" i="11" s="1"/>
  <c r="E254" i="11" s="1"/>
  <c r="E255" i="11" s="1"/>
  <c r="E256" i="11" s="1"/>
  <c r="E257" i="11" s="1"/>
  <c r="E258" i="11" s="1"/>
  <c r="E259" i="11" s="1"/>
  <c r="E260" i="11" s="1"/>
  <c r="E261" i="11" s="1"/>
  <c r="E262" i="11" s="1"/>
  <c r="E263" i="11" s="1"/>
  <c r="E264" i="11" s="1"/>
  <c r="E265" i="11" s="1"/>
  <c r="E266" i="11" s="1"/>
  <c r="E267" i="11" s="1"/>
  <c r="E268" i="11" s="1"/>
  <c r="E269" i="11" s="1"/>
  <c r="E270" i="11" s="1"/>
  <c r="E271" i="11" s="1"/>
  <c r="E272" i="11" s="1"/>
  <c r="E273" i="11" s="1"/>
  <c r="E274" i="11" s="1"/>
  <c r="E275" i="11" s="1"/>
  <c r="E276" i="11" s="1"/>
  <c r="E277" i="11" s="1"/>
  <c r="E278" i="11" s="1"/>
  <c r="E279" i="11" s="1"/>
  <c r="E280" i="11" s="1"/>
  <c r="E281" i="11" s="1"/>
  <c r="E282" i="11" s="1"/>
  <c r="E283" i="11" s="1"/>
  <c r="E284" i="11" s="1"/>
  <c r="E285" i="11" s="1"/>
  <c r="E286" i="11" s="1"/>
  <c r="E287" i="11" s="1"/>
  <c r="E288" i="11" s="1"/>
  <c r="E289" i="11" s="1"/>
  <c r="E290" i="11" s="1"/>
  <c r="E291" i="11" s="1"/>
  <c r="E292" i="11" s="1"/>
  <c r="E293" i="11" s="1"/>
  <c r="E294" i="11" s="1"/>
  <c r="E4" i="11" a="1"/>
  <c r="E4" i="11" s="1"/>
  <c r="P2" i="1"/>
  <c r="D163" i="11" l="1"/>
  <c r="K164" i="11"/>
  <c r="M163" i="11"/>
  <c r="M162" i="11"/>
  <c r="V3362" i="1"/>
  <c r="U3362" i="1"/>
  <c r="V3840" i="1"/>
  <c r="U3840" i="1"/>
  <c r="V3191" i="1"/>
  <c r="U3191" i="1"/>
  <c r="V3120" i="1"/>
  <c r="U3120" i="1"/>
  <c r="V3117" i="1"/>
  <c r="U3117" i="1"/>
  <c r="V2437" i="1"/>
  <c r="U2437" i="1"/>
  <c r="V2401" i="1"/>
  <c r="U2401" i="1"/>
  <c r="V2375" i="1"/>
  <c r="U2375" i="1"/>
  <c r="V2351" i="1"/>
  <c r="U2351" i="1"/>
  <c r="V2265" i="1"/>
  <c r="U2265" i="1"/>
  <c r="V1962" i="1"/>
  <c r="U1962" i="1"/>
  <c r="V1526" i="1"/>
  <c r="U1526" i="1"/>
  <c r="V1423" i="1"/>
  <c r="U1423" i="1"/>
  <c r="V1323" i="1"/>
  <c r="U1323" i="1"/>
  <c r="V1212" i="1"/>
  <c r="U1212" i="1"/>
  <c r="V1031" i="1"/>
  <c r="U1031" i="1"/>
  <c r="V1026" i="1"/>
  <c r="U1026" i="1"/>
  <c r="V980" i="1"/>
  <c r="U980" i="1"/>
  <c r="V671" i="1"/>
  <c r="U671" i="1"/>
  <c r="V629" i="1"/>
  <c r="U629" i="1"/>
  <c r="V494" i="1"/>
  <c r="U494" i="1"/>
  <c r="V219" i="1"/>
  <c r="U219" i="1"/>
  <c r="V3899" i="1"/>
  <c r="U3899" i="1"/>
  <c r="V3876" i="1"/>
  <c r="U3876" i="1"/>
  <c r="V3295" i="1"/>
  <c r="U3295" i="1"/>
  <c r="V3069" i="1"/>
  <c r="U3069" i="1"/>
  <c r="V2987" i="1"/>
  <c r="U2987" i="1"/>
  <c r="V2385" i="1"/>
  <c r="U2385" i="1"/>
  <c r="V2353" i="1"/>
  <c r="U2353" i="1"/>
  <c r="V1913" i="1"/>
  <c r="U1913" i="1"/>
  <c r="V1424" i="1"/>
  <c r="U1424" i="1"/>
  <c r="V617" i="1"/>
  <c r="U617" i="1"/>
  <c r="V570" i="1"/>
  <c r="U570" i="1"/>
  <c r="V29" i="1"/>
  <c r="U29" i="1"/>
  <c r="V3199" i="1"/>
  <c r="U3199" i="1"/>
  <c r="V2431" i="1"/>
  <c r="U2431" i="1"/>
  <c r="V2152" i="1"/>
  <c r="U2152" i="1"/>
  <c r="V1517" i="1"/>
  <c r="U1517" i="1"/>
  <c r="V1073" i="1"/>
  <c r="U1073" i="1"/>
  <c r="V536" i="1"/>
  <c r="U536" i="1"/>
  <c r="V187" i="1"/>
  <c r="U187" i="1"/>
  <c r="V4107" i="1"/>
  <c r="U4107" i="1"/>
  <c r="V4097" i="1"/>
  <c r="U4097" i="1"/>
  <c r="V4073" i="1"/>
  <c r="U4073" i="1"/>
  <c r="V3148" i="1"/>
  <c r="U3148" i="1"/>
  <c r="V3141" i="1"/>
  <c r="U3141" i="1"/>
  <c r="V2859" i="1"/>
  <c r="U2859" i="1"/>
  <c r="V2705" i="1"/>
  <c r="U2705" i="1"/>
  <c r="V2124" i="1"/>
  <c r="U2124" i="1"/>
  <c r="V1010" i="1"/>
  <c r="U1010" i="1"/>
  <c r="V971" i="1"/>
  <c r="U971" i="1"/>
  <c r="V764" i="1"/>
  <c r="U764" i="1"/>
  <c r="V689" i="1"/>
  <c r="U689" i="1"/>
  <c r="V1984" i="1"/>
  <c r="U1984" i="1"/>
  <c r="V1919" i="1"/>
  <c r="U1919" i="1"/>
  <c r="V122" i="1"/>
  <c r="U122" i="1"/>
  <c r="V4112" i="1"/>
  <c r="U4112" i="1"/>
  <c r="V4111" i="1"/>
  <c r="U4111" i="1"/>
  <c r="V4099" i="1"/>
  <c r="U4099" i="1"/>
  <c r="V4098" i="1"/>
  <c r="U4098" i="1"/>
  <c r="V4095" i="1"/>
  <c r="U4095" i="1"/>
  <c r="V4090" i="1"/>
  <c r="U4090" i="1"/>
  <c r="V4080" i="1"/>
  <c r="U4080" i="1"/>
  <c r="V4077" i="1"/>
  <c r="U4077" i="1"/>
  <c r="V4076" i="1"/>
  <c r="U4076" i="1"/>
  <c r="V4074" i="1"/>
  <c r="U4074" i="1"/>
  <c r="V4071" i="1"/>
  <c r="U4071" i="1"/>
  <c r="V4065" i="1"/>
  <c r="U4065" i="1"/>
  <c r="V4059" i="1"/>
  <c r="U4059" i="1"/>
  <c r="V4057" i="1"/>
  <c r="U4057" i="1"/>
  <c r="V4055" i="1"/>
  <c r="U4055" i="1"/>
  <c r="V4050" i="1"/>
  <c r="U4050" i="1"/>
  <c r="V4043" i="1"/>
  <c r="U4043" i="1"/>
  <c r="V4035" i="1"/>
  <c r="U4035" i="1"/>
  <c r="V4020" i="1"/>
  <c r="U4020" i="1"/>
  <c r="V4018" i="1"/>
  <c r="U4018" i="1"/>
  <c r="V4014" i="1"/>
  <c r="U4014" i="1"/>
  <c r="V4013" i="1"/>
  <c r="U4013" i="1"/>
  <c r="V4011" i="1"/>
  <c r="U4011" i="1"/>
  <c r="V4010" i="1"/>
  <c r="U4010" i="1"/>
  <c r="V4003" i="1"/>
  <c r="U4003" i="1"/>
  <c r="V3999" i="1"/>
  <c r="U3999" i="1"/>
  <c r="V3997" i="1"/>
  <c r="U3997" i="1"/>
  <c r="V3992" i="1"/>
  <c r="U3992" i="1"/>
  <c r="V3989" i="1"/>
  <c r="U3989" i="1"/>
  <c r="V3988" i="1"/>
  <c r="U3988" i="1"/>
  <c r="V3986" i="1"/>
  <c r="U3986" i="1"/>
  <c r="V3984" i="1"/>
  <c r="U3984" i="1"/>
  <c r="V3981" i="1"/>
  <c r="U3981" i="1"/>
  <c r="V3976" i="1"/>
  <c r="U3976" i="1"/>
  <c r="V3964" i="1"/>
  <c r="U3964" i="1"/>
  <c r="V3963" i="1"/>
  <c r="U3963" i="1"/>
  <c r="V3937" i="1"/>
  <c r="U3937" i="1"/>
  <c r="V3929" i="1"/>
  <c r="U3929" i="1"/>
  <c r="V3925" i="1"/>
  <c r="U3925" i="1"/>
  <c r="V3923" i="1"/>
  <c r="U3923" i="1"/>
  <c r="V3922" i="1"/>
  <c r="U3922" i="1"/>
  <c r="V3921" i="1"/>
  <c r="U3921" i="1"/>
  <c r="V3920" i="1"/>
  <c r="U3920" i="1"/>
  <c r="V3919" i="1"/>
  <c r="U3919" i="1"/>
  <c r="V3917" i="1"/>
  <c r="U3917" i="1"/>
  <c r="V3916" i="1"/>
  <c r="U3916" i="1"/>
  <c r="V3908" i="1"/>
  <c r="U3908" i="1"/>
  <c r="V3907" i="1"/>
  <c r="U3907" i="1"/>
  <c r="V3904" i="1"/>
  <c r="U3904" i="1"/>
  <c r="V3900" i="1"/>
  <c r="U3900" i="1"/>
  <c r="V3890" i="1"/>
  <c r="U3890" i="1"/>
  <c r="V3885" i="1"/>
  <c r="U3885" i="1"/>
  <c r="V3882" i="1"/>
  <c r="U3882" i="1"/>
  <c r="V3881" i="1"/>
  <c r="U3881" i="1"/>
  <c r="V3878" i="1"/>
  <c r="U3878" i="1"/>
  <c r="V3870" i="1"/>
  <c r="U3870" i="1"/>
  <c r="V3860" i="1"/>
  <c r="U3860" i="1"/>
  <c r="V3853" i="1"/>
  <c r="U3853" i="1"/>
  <c r="V3844" i="1"/>
  <c r="U3844" i="1"/>
  <c r="V3842" i="1"/>
  <c r="U3842" i="1"/>
  <c r="V3839" i="1"/>
  <c r="U3839" i="1"/>
  <c r="V3837" i="1"/>
  <c r="U3837" i="1"/>
  <c r="V3836" i="1"/>
  <c r="U3836" i="1"/>
  <c r="V3829" i="1"/>
  <c r="U3829" i="1"/>
  <c r="V3828" i="1"/>
  <c r="U3828" i="1"/>
  <c r="V3826" i="1"/>
  <c r="U3826" i="1"/>
  <c r="V3822" i="1"/>
  <c r="U3822" i="1"/>
  <c r="V3817" i="1"/>
  <c r="U3817" i="1"/>
  <c r="V3813" i="1"/>
  <c r="U3813" i="1"/>
  <c r="V3811" i="1"/>
  <c r="U3811" i="1"/>
  <c r="V3810" i="1"/>
  <c r="U3810" i="1"/>
  <c r="V3797" i="1"/>
  <c r="U3797" i="1"/>
  <c r="V3796" i="1"/>
  <c r="U3796" i="1"/>
  <c r="V3791" i="1"/>
  <c r="U3791" i="1"/>
  <c r="V3787" i="1"/>
  <c r="U3787" i="1"/>
  <c r="V3784" i="1"/>
  <c r="U3784" i="1"/>
  <c r="V3772" i="1"/>
  <c r="U3772" i="1"/>
  <c r="V3764" i="1"/>
  <c r="U3764" i="1"/>
  <c r="V3763" i="1"/>
  <c r="U3763" i="1"/>
  <c r="V3757" i="1"/>
  <c r="U3757" i="1"/>
  <c r="V3754" i="1"/>
  <c r="U3754" i="1"/>
  <c r="V3749" i="1"/>
  <c r="U3749" i="1"/>
  <c r="V3741" i="1"/>
  <c r="U3741" i="1"/>
  <c r="V3740" i="1"/>
  <c r="U3740" i="1"/>
  <c r="V3738" i="1"/>
  <c r="U3738" i="1"/>
  <c r="V3737" i="1"/>
  <c r="U3737" i="1"/>
  <c r="V3727" i="1"/>
  <c r="U3727" i="1"/>
  <c r="V3726" i="1"/>
  <c r="U3726" i="1"/>
  <c r="V3725" i="1"/>
  <c r="U3725" i="1"/>
  <c r="V3721" i="1"/>
  <c r="U3721" i="1"/>
  <c r="V3720" i="1"/>
  <c r="U3720" i="1"/>
  <c r="V3719" i="1"/>
  <c r="U3719" i="1"/>
  <c r="V3717" i="1"/>
  <c r="U3717" i="1"/>
  <c r="V3711" i="1"/>
  <c r="U3711" i="1"/>
  <c r="V3706" i="1"/>
  <c r="U3706" i="1"/>
  <c r="V3704" i="1"/>
  <c r="U3704" i="1"/>
  <c r="V3703" i="1"/>
  <c r="U3703" i="1"/>
  <c r="V3699" i="1"/>
  <c r="U3699" i="1"/>
  <c r="V3698" i="1"/>
  <c r="U3698" i="1"/>
  <c r="V3695" i="1"/>
  <c r="U3695" i="1"/>
  <c r="V3690" i="1"/>
  <c r="U3690" i="1"/>
  <c r="V3680" i="1"/>
  <c r="U3680" i="1"/>
  <c r="V3677" i="1"/>
  <c r="U3677" i="1"/>
  <c r="V3675" i="1"/>
  <c r="U3675" i="1"/>
  <c r="V3674" i="1"/>
  <c r="U3674" i="1"/>
  <c r="V3672" i="1"/>
  <c r="U3672" i="1"/>
  <c r="V3671" i="1"/>
  <c r="U3671" i="1"/>
  <c r="V3669" i="1"/>
  <c r="U3669" i="1"/>
  <c r="V3665" i="1"/>
  <c r="U3665" i="1"/>
  <c r="V3662" i="1"/>
  <c r="U3662" i="1"/>
  <c r="V3656" i="1"/>
  <c r="U3656" i="1"/>
  <c r="V3655" i="1"/>
  <c r="U3655" i="1"/>
  <c r="V3652" i="1"/>
  <c r="U3652" i="1"/>
  <c r="V3649" i="1"/>
  <c r="U3649" i="1"/>
  <c r="V3634" i="1"/>
  <c r="U3634" i="1"/>
  <c r="V3632" i="1"/>
  <c r="U3632" i="1"/>
  <c r="V3628" i="1"/>
  <c r="U3628" i="1"/>
  <c r="V3627" i="1"/>
  <c r="U3627" i="1"/>
  <c r="V3620" i="1"/>
  <c r="U3620" i="1"/>
  <c r="V3619" i="1"/>
  <c r="U3619" i="1"/>
  <c r="V3618" i="1"/>
  <c r="U3618" i="1"/>
  <c r="V3617" i="1"/>
  <c r="U3617" i="1"/>
  <c r="V3613" i="1"/>
  <c r="U3613" i="1"/>
  <c r="V3612" i="1"/>
  <c r="U3612" i="1"/>
  <c r="V3611" i="1"/>
  <c r="U3611" i="1"/>
  <c r="V3610" i="1"/>
  <c r="U3610" i="1"/>
  <c r="V3609" i="1"/>
  <c r="U3609" i="1"/>
  <c r="V3608" i="1"/>
  <c r="U3608" i="1"/>
  <c r="V3607" i="1"/>
  <c r="U3607" i="1"/>
  <c r="V3603" i="1"/>
  <c r="U3603" i="1"/>
  <c r="V3592" i="1"/>
  <c r="U3592" i="1"/>
  <c r="V3590" i="1"/>
  <c r="U3590" i="1"/>
  <c r="V3589" i="1"/>
  <c r="U3589" i="1"/>
  <c r="V3586" i="1"/>
  <c r="U3586" i="1"/>
  <c r="V3583" i="1"/>
  <c r="U3583" i="1"/>
  <c r="V3581" i="1"/>
  <c r="U3581" i="1"/>
  <c r="V3580" i="1"/>
  <c r="U3580" i="1"/>
  <c r="V3575" i="1"/>
  <c r="U3575" i="1"/>
  <c r="V3574" i="1"/>
  <c r="U3574" i="1"/>
  <c r="V3573" i="1"/>
  <c r="U3573" i="1"/>
  <c r="V3569" i="1"/>
  <c r="U3569" i="1"/>
  <c r="V3568" i="1"/>
  <c r="U3568" i="1"/>
  <c r="V3566" i="1"/>
  <c r="U3566" i="1"/>
  <c r="V3565" i="1"/>
  <c r="U3565" i="1"/>
  <c r="V3564" i="1"/>
  <c r="U3564" i="1"/>
  <c r="V3560" i="1"/>
  <c r="U3560" i="1"/>
  <c r="V3558" i="1"/>
  <c r="U3558" i="1"/>
  <c r="V3554" i="1"/>
  <c r="U3554" i="1"/>
  <c r="V3552" i="1"/>
  <c r="U3552" i="1"/>
  <c r="V3551" i="1"/>
  <c r="U3551" i="1"/>
  <c r="V3543" i="1"/>
  <c r="U3543" i="1"/>
  <c r="V3542" i="1"/>
  <c r="U3542" i="1"/>
  <c r="V3540" i="1"/>
  <c r="U3540" i="1"/>
  <c r="V3538" i="1"/>
  <c r="U3538" i="1"/>
  <c r="V3537" i="1"/>
  <c r="U3537" i="1"/>
  <c r="V3532" i="1"/>
  <c r="U3532" i="1"/>
  <c r="V3530" i="1"/>
  <c r="U3530" i="1"/>
  <c r="V3525" i="1"/>
  <c r="U3525" i="1"/>
  <c r="V3524" i="1"/>
  <c r="U3524" i="1"/>
  <c r="V3522" i="1"/>
  <c r="U3522" i="1"/>
  <c r="V3521" i="1"/>
  <c r="U3521" i="1"/>
  <c r="V3519" i="1"/>
  <c r="U3519" i="1"/>
  <c r="V3514" i="1"/>
  <c r="U3514" i="1"/>
  <c r="V3513" i="1"/>
  <c r="U3513" i="1"/>
  <c r="V3510" i="1"/>
  <c r="U3510" i="1"/>
  <c r="V3505" i="1"/>
  <c r="U3505" i="1"/>
  <c r="V3503" i="1"/>
  <c r="U3503" i="1"/>
  <c r="V3491" i="1"/>
  <c r="U3491" i="1"/>
  <c r="V3489" i="1"/>
  <c r="U3489" i="1"/>
  <c r="V3484" i="1"/>
  <c r="U3484" i="1"/>
  <c r="V3481" i="1"/>
  <c r="U3481" i="1"/>
  <c r="V3477" i="1"/>
  <c r="U3477" i="1"/>
  <c r="V3476" i="1"/>
  <c r="U3476" i="1"/>
  <c r="V3473" i="1"/>
  <c r="U3473" i="1"/>
  <c r="V3467" i="1"/>
  <c r="U3467" i="1"/>
  <c r="V3462" i="1"/>
  <c r="U3462" i="1"/>
  <c r="V3461" i="1"/>
  <c r="U3461" i="1"/>
  <c r="V3456" i="1"/>
  <c r="U3456" i="1"/>
  <c r="V3455" i="1"/>
  <c r="U3455" i="1"/>
  <c r="V3452" i="1"/>
  <c r="U3452" i="1"/>
  <c r="V3448" i="1"/>
  <c r="U3448" i="1"/>
  <c r="V3447" i="1"/>
  <c r="U3447" i="1"/>
  <c r="V3440" i="1"/>
  <c r="U3440" i="1"/>
  <c r="V3432" i="1"/>
  <c r="U3432" i="1"/>
  <c r="V3431" i="1"/>
  <c r="U3431" i="1"/>
  <c r="V3430" i="1"/>
  <c r="U3430" i="1"/>
  <c r="V3429" i="1"/>
  <c r="U3429" i="1"/>
  <c r="V3424" i="1"/>
  <c r="U3424" i="1"/>
  <c r="V3422" i="1"/>
  <c r="U3422" i="1"/>
  <c r="V3418" i="1"/>
  <c r="U3418" i="1"/>
  <c r="V3414" i="1"/>
  <c r="U3414" i="1"/>
  <c r="V3411" i="1"/>
  <c r="U3411" i="1"/>
  <c r="V3409" i="1"/>
  <c r="U3409" i="1"/>
  <c r="V3407" i="1"/>
  <c r="U3407" i="1"/>
  <c r="V3405" i="1"/>
  <c r="U3405" i="1"/>
  <c r="V3403" i="1"/>
  <c r="U3403" i="1"/>
  <c r="V3401" i="1"/>
  <c r="U3401" i="1"/>
  <c r="V3399" i="1"/>
  <c r="U3399" i="1"/>
  <c r="V3397" i="1"/>
  <c r="U3397" i="1"/>
  <c r="V3396" i="1"/>
  <c r="U3396" i="1"/>
  <c r="V3394" i="1"/>
  <c r="U3394" i="1"/>
  <c r="V3390" i="1"/>
  <c r="U3390" i="1"/>
  <c r="V3384" i="1"/>
  <c r="U3384" i="1"/>
  <c r="V3381" i="1"/>
  <c r="U3381" i="1"/>
  <c r="V3380" i="1"/>
  <c r="U3380" i="1"/>
  <c r="V3379" i="1"/>
  <c r="U3379" i="1"/>
  <c r="V3377" i="1"/>
  <c r="U3377" i="1"/>
  <c r="V3375" i="1"/>
  <c r="U3375" i="1"/>
  <c r="V3369" i="1"/>
  <c r="U3369" i="1"/>
  <c r="V3366" i="1"/>
  <c r="U3366" i="1"/>
  <c r="V3359" i="1"/>
  <c r="U3359" i="1"/>
  <c r="V3358" i="1"/>
  <c r="U3358" i="1"/>
  <c r="V3357" i="1"/>
  <c r="U3357" i="1"/>
  <c r="V3355" i="1"/>
  <c r="U3355" i="1"/>
  <c r="V3354" i="1"/>
  <c r="U3354" i="1"/>
  <c r="V3353" i="1"/>
  <c r="U3353" i="1"/>
  <c r="V3349" i="1"/>
  <c r="U3349" i="1"/>
  <c r="V3345" i="1"/>
  <c r="U3345" i="1"/>
  <c r="V3343" i="1"/>
  <c r="U3343" i="1"/>
  <c r="V3339" i="1"/>
  <c r="U3339" i="1"/>
  <c r="V3338" i="1"/>
  <c r="U3338" i="1"/>
  <c r="V3337" i="1"/>
  <c r="U3337" i="1"/>
  <c r="V3332" i="1"/>
  <c r="U3332" i="1"/>
  <c r="V3331" i="1"/>
  <c r="U3331" i="1"/>
  <c r="V3329" i="1"/>
  <c r="U3329" i="1"/>
  <c r="V3327" i="1"/>
  <c r="U3327" i="1"/>
  <c r="V3325" i="1"/>
  <c r="U3325" i="1"/>
  <c r="V3321" i="1"/>
  <c r="U3321" i="1"/>
  <c r="V3317" i="1"/>
  <c r="U3317" i="1"/>
  <c r="V3316" i="1"/>
  <c r="U3316" i="1"/>
  <c r="V3311" i="1"/>
  <c r="U3311" i="1"/>
  <c r="V3299" i="1"/>
  <c r="U3299" i="1"/>
  <c r="V3298" i="1"/>
  <c r="U3298" i="1"/>
  <c r="V3297" i="1"/>
  <c r="U3297" i="1"/>
  <c r="V3296" i="1"/>
  <c r="U3296" i="1"/>
  <c r="V3294" i="1"/>
  <c r="U3294" i="1"/>
  <c r="V3292" i="1"/>
  <c r="U3292" i="1"/>
  <c r="V3291" i="1"/>
  <c r="U3291" i="1"/>
  <c r="V3290" i="1"/>
  <c r="U3290" i="1"/>
  <c r="V3285" i="1"/>
  <c r="U3285" i="1"/>
  <c r="V3280" i="1"/>
  <c r="U3280" i="1"/>
  <c r="V3279" i="1"/>
  <c r="U3279" i="1"/>
  <c r="V3273" i="1"/>
  <c r="U3273" i="1"/>
  <c r="V3272" i="1"/>
  <c r="U3272" i="1"/>
  <c r="V3271" i="1"/>
  <c r="U3271" i="1"/>
  <c r="V3259" i="1"/>
  <c r="U3259" i="1"/>
  <c r="V3257" i="1"/>
  <c r="U3257" i="1"/>
  <c r="V3256" i="1"/>
  <c r="U3256" i="1"/>
  <c r="V3254" i="1"/>
  <c r="U3254" i="1"/>
  <c r="V3249" i="1"/>
  <c r="U3249" i="1"/>
  <c r="V3246" i="1"/>
  <c r="U3246" i="1"/>
  <c r="V3242" i="1"/>
  <c r="U3242" i="1"/>
  <c r="V3241" i="1"/>
  <c r="U3241" i="1"/>
  <c r="V3240" i="1"/>
  <c r="U3240" i="1"/>
  <c r="V3236" i="1"/>
  <c r="U3236" i="1"/>
  <c r="V3229" i="1"/>
  <c r="U3229" i="1"/>
  <c r="V3228" i="1"/>
  <c r="U3228" i="1"/>
  <c r="V3223" i="1"/>
  <c r="U3223" i="1"/>
  <c r="V3220" i="1"/>
  <c r="U3220" i="1"/>
  <c r="V3218" i="1"/>
  <c r="U3218" i="1"/>
  <c r="V3216" i="1"/>
  <c r="U3216" i="1"/>
  <c r="V3215" i="1"/>
  <c r="U3215" i="1"/>
  <c r="V3207" i="1"/>
  <c r="U3207" i="1"/>
  <c r="V3203" i="1"/>
  <c r="U3203" i="1"/>
  <c r="V3195" i="1"/>
  <c r="U3195" i="1"/>
  <c r="V3194" i="1"/>
  <c r="U3194" i="1"/>
  <c r="V3190" i="1"/>
  <c r="U3190" i="1"/>
  <c r="V3188" i="1"/>
  <c r="U3188" i="1"/>
  <c r="V3187" i="1"/>
  <c r="U3187" i="1"/>
  <c r="V3183" i="1"/>
  <c r="U3183" i="1"/>
  <c r="V3182" i="1"/>
  <c r="U3182" i="1"/>
  <c r="V3180" i="1"/>
  <c r="U3180" i="1"/>
  <c r="V3173" i="1"/>
  <c r="U3173" i="1"/>
  <c r="V3163" i="1"/>
  <c r="U3163" i="1"/>
  <c r="V3157" i="1"/>
  <c r="U3157" i="1"/>
  <c r="V3154" i="1"/>
  <c r="U3154" i="1"/>
  <c r="V3145" i="1"/>
  <c r="U3145" i="1"/>
  <c r="V3144" i="1"/>
  <c r="U3144" i="1"/>
  <c r="V3140" i="1"/>
  <c r="U3140" i="1"/>
  <c r="V3138" i="1"/>
  <c r="U3138" i="1"/>
  <c r="V3136" i="1"/>
  <c r="U3136" i="1"/>
  <c r="V3135" i="1"/>
  <c r="U3135" i="1"/>
  <c r="V3119" i="1"/>
  <c r="U3119" i="1"/>
  <c r="V3108" i="1"/>
  <c r="U3108" i="1"/>
  <c r="V3104" i="1"/>
  <c r="U3104" i="1"/>
  <c r="V3099" i="1"/>
  <c r="U3099" i="1"/>
  <c r="V3072" i="1"/>
  <c r="U3072" i="1"/>
  <c r="V3059" i="1"/>
  <c r="U3059" i="1"/>
  <c r="V3053" i="1"/>
  <c r="U3053" i="1"/>
  <c r="V3044" i="1"/>
  <c r="U3044" i="1"/>
  <c r="V3028" i="1"/>
  <c r="U3028" i="1"/>
  <c r="V3027" i="1"/>
  <c r="U3027" i="1"/>
  <c r="V3025" i="1"/>
  <c r="U3025" i="1"/>
  <c r="V2996" i="1"/>
  <c r="U2996" i="1"/>
  <c r="V2990" i="1"/>
  <c r="U2990" i="1"/>
  <c r="V2988" i="1"/>
  <c r="U2988" i="1"/>
  <c r="V2984" i="1"/>
  <c r="U2984" i="1"/>
  <c r="V2978" i="1"/>
  <c r="U2978" i="1"/>
  <c r="V2961" i="1"/>
  <c r="U2961" i="1"/>
  <c r="V2948" i="1"/>
  <c r="U2948" i="1"/>
  <c r="V2939" i="1"/>
  <c r="U2939" i="1"/>
  <c r="V2932" i="1"/>
  <c r="U2932" i="1"/>
  <c r="V2924" i="1"/>
  <c r="U2924" i="1"/>
  <c r="V2918" i="1"/>
  <c r="U2918" i="1"/>
  <c r="V2917" i="1"/>
  <c r="U2917" i="1"/>
  <c r="V2916" i="1"/>
  <c r="U2916" i="1"/>
  <c r="V2912" i="1"/>
  <c r="U2912" i="1"/>
  <c r="V2906" i="1"/>
  <c r="U2906" i="1"/>
  <c r="V2880" i="1"/>
  <c r="U2880" i="1"/>
  <c r="V2866" i="1"/>
  <c r="U2866" i="1"/>
  <c r="V2856" i="1"/>
  <c r="U2856" i="1"/>
  <c r="V2851" i="1"/>
  <c r="U2851" i="1"/>
  <c r="V2844" i="1"/>
  <c r="U2844" i="1"/>
  <c r="V2843" i="1"/>
  <c r="U2843" i="1"/>
  <c r="V2842" i="1"/>
  <c r="U2842" i="1"/>
  <c r="V2837" i="1"/>
  <c r="U2837" i="1"/>
  <c r="V2836" i="1"/>
  <c r="U2836" i="1"/>
  <c r="V2834" i="1"/>
  <c r="U2834" i="1"/>
  <c r="V2831" i="1"/>
  <c r="U2831" i="1"/>
  <c r="V2830" i="1"/>
  <c r="U2830" i="1"/>
  <c r="V2827" i="1"/>
  <c r="U2827" i="1"/>
  <c r="V2825" i="1"/>
  <c r="U2825" i="1"/>
  <c r="V2823" i="1"/>
  <c r="U2823" i="1"/>
  <c r="V2822" i="1"/>
  <c r="U2822" i="1"/>
  <c r="V2821" i="1"/>
  <c r="U2821" i="1"/>
  <c r="V2819" i="1"/>
  <c r="U2819" i="1"/>
  <c r="V2818" i="1"/>
  <c r="U2818" i="1"/>
  <c r="V2816" i="1"/>
  <c r="U2816" i="1"/>
  <c r="V2813" i="1"/>
  <c r="U2813" i="1"/>
  <c r="V2808" i="1"/>
  <c r="U2808" i="1"/>
  <c r="V2807" i="1"/>
  <c r="U2807" i="1"/>
  <c r="V2806" i="1"/>
  <c r="U2806" i="1"/>
  <c r="V2804" i="1"/>
  <c r="U2804" i="1"/>
  <c r="V2802" i="1"/>
  <c r="U2802" i="1"/>
  <c r="V2801" i="1"/>
  <c r="U2801" i="1"/>
  <c r="V2800" i="1"/>
  <c r="U2800" i="1"/>
  <c r="V2799" i="1"/>
  <c r="U2799" i="1"/>
  <c r="V2798" i="1"/>
  <c r="U2798" i="1"/>
  <c r="V2796" i="1"/>
  <c r="U2796" i="1"/>
  <c r="V2788" i="1"/>
  <c r="U2788" i="1"/>
  <c r="V2785" i="1"/>
  <c r="U2785" i="1"/>
  <c r="V2771" i="1"/>
  <c r="U2771" i="1"/>
  <c r="V2762" i="1"/>
  <c r="U2762" i="1"/>
  <c r="V2741" i="1"/>
  <c r="U2741" i="1"/>
  <c r="V2737" i="1"/>
  <c r="U2737" i="1"/>
  <c r="V2726" i="1"/>
  <c r="U2726" i="1"/>
  <c r="V2723" i="1"/>
  <c r="U2723" i="1"/>
  <c r="V2713" i="1"/>
  <c r="U2713" i="1"/>
  <c r="V2710" i="1"/>
  <c r="U2710" i="1"/>
  <c r="V2641" i="1"/>
  <c r="U2641" i="1"/>
  <c r="V2631" i="1"/>
  <c r="U2631" i="1"/>
  <c r="V2617" i="1"/>
  <c r="U2617" i="1"/>
  <c r="V2599" i="1"/>
  <c r="U2599" i="1"/>
  <c r="V2588" i="1"/>
  <c r="U2588" i="1"/>
  <c r="V2570" i="1"/>
  <c r="U2570" i="1"/>
  <c r="V2562" i="1"/>
  <c r="U2562" i="1"/>
  <c r="V2559" i="1"/>
  <c r="U2559" i="1"/>
  <c r="V2551" i="1"/>
  <c r="U2551" i="1"/>
  <c r="V2543" i="1"/>
  <c r="U2543" i="1"/>
  <c r="V2530" i="1"/>
  <c r="U2530" i="1"/>
  <c r="V2513" i="1"/>
  <c r="U2513" i="1"/>
  <c r="V2511" i="1"/>
  <c r="U2511" i="1"/>
  <c r="V2508" i="1"/>
  <c r="U2508" i="1"/>
  <c r="V2405" i="1"/>
  <c r="U2405" i="1"/>
  <c r="V2368" i="1"/>
  <c r="U2368" i="1"/>
  <c r="V2360" i="1"/>
  <c r="U2360" i="1"/>
  <c r="V2359" i="1"/>
  <c r="U2359" i="1"/>
  <c r="V2326" i="1"/>
  <c r="U2326" i="1"/>
  <c r="V2277" i="1"/>
  <c r="U2277" i="1"/>
  <c r="V2267" i="1"/>
  <c r="U2267" i="1"/>
  <c r="V2261" i="1"/>
  <c r="U2261" i="1"/>
  <c r="V2259" i="1"/>
  <c r="U2259" i="1"/>
  <c r="V2258" i="1"/>
  <c r="U2258" i="1"/>
  <c r="V2250" i="1"/>
  <c r="U2250" i="1"/>
  <c r="V2248" i="1"/>
  <c r="U2248" i="1"/>
  <c r="V2243" i="1"/>
  <c r="U2243" i="1"/>
  <c r="V2235" i="1"/>
  <c r="U2235" i="1"/>
  <c r="V2229" i="1"/>
  <c r="U2229" i="1"/>
  <c r="V2227" i="1"/>
  <c r="U2227" i="1"/>
  <c r="V2211" i="1"/>
  <c r="U2211" i="1"/>
  <c r="V2203" i="1"/>
  <c r="U2203" i="1"/>
  <c r="V2202" i="1"/>
  <c r="U2202" i="1"/>
  <c r="V2194" i="1"/>
  <c r="U2194" i="1"/>
  <c r="V2193" i="1"/>
  <c r="U2193" i="1"/>
  <c r="V2191" i="1"/>
  <c r="U2191" i="1"/>
  <c r="V2187" i="1"/>
  <c r="U2187" i="1"/>
  <c r="V2176" i="1"/>
  <c r="U2176" i="1"/>
  <c r="V2157" i="1"/>
  <c r="U2157" i="1"/>
  <c r="V2150" i="1"/>
  <c r="U2150" i="1"/>
  <c r="V2140" i="1"/>
  <c r="U2140" i="1"/>
  <c r="V2129" i="1"/>
  <c r="U2129" i="1"/>
  <c r="V2081" i="1"/>
  <c r="U2081" i="1"/>
  <c r="V2078" i="1"/>
  <c r="U2078" i="1"/>
  <c r="V2069" i="1"/>
  <c r="U2069" i="1"/>
  <c r="V2067" i="1"/>
  <c r="U2067" i="1"/>
  <c r="V2060" i="1"/>
  <c r="U2060" i="1"/>
  <c r="V2059" i="1"/>
  <c r="U2059" i="1"/>
  <c r="V2056" i="1"/>
  <c r="U2056" i="1"/>
  <c r="V2051" i="1"/>
  <c r="U2051" i="1"/>
  <c r="V2040" i="1"/>
  <c r="U2040" i="1"/>
  <c r="V2032" i="1"/>
  <c r="U2032" i="1"/>
  <c r="V2001" i="1"/>
  <c r="U2001" i="1"/>
  <c r="V1995" i="1"/>
  <c r="U1995" i="1"/>
  <c r="V1989" i="1"/>
  <c r="U1989" i="1"/>
  <c r="V1988" i="1"/>
  <c r="U1988" i="1"/>
  <c r="V1987" i="1"/>
  <c r="U1987" i="1"/>
  <c r="V1978" i="1"/>
  <c r="U1978" i="1"/>
  <c r="V1976" i="1"/>
  <c r="U1976" i="1"/>
  <c r="V1971" i="1"/>
  <c r="U1971" i="1"/>
  <c r="V1965" i="1"/>
  <c r="U1965" i="1"/>
  <c r="V1951" i="1"/>
  <c r="U1951" i="1"/>
  <c r="V1922" i="1"/>
  <c r="U1922" i="1"/>
  <c r="V1915" i="1"/>
  <c r="U1915" i="1"/>
  <c r="V1903" i="1"/>
  <c r="U1903" i="1"/>
  <c r="V1882" i="1"/>
  <c r="U1882" i="1"/>
  <c r="V1867" i="1"/>
  <c r="U1867" i="1"/>
  <c r="V1863" i="1"/>
  <c r="U1863" i="1"/>
  <c r="V1837" i="1"/>
  <c r="U1837" i="1"/>
  <c r="V1816" i="1"/>
  <c r="U1816" i="1"/>
  <c r="V1815" i="1"/>
  <c r="U1815" i="1"/>
  <c r="V1814" i="1"/>
  <c r="U1814" i="1"/>
  <c r="V1808" i="1"/>
  <c r="U1808" i="1"/>
  <c r="V1803" i="1"/>
  <c r="U1803" i="1"/>
  <c r="V1802" i="1"/>
  <c r="U1802" i="1"/>
  <c r="V1801" i="1"/>
  <c r="U1801" i="1"/>
  <c r="V1798" i="1"/>
  <c r="U1798" i="1"/>
  <c r="V1793" i="1"/>
  <c r="U1793" i="1"/>
  <c r="V1790" i="1"/>
  <c r="U1790" i="1"/>
  <c r="V1778" i="1"/>
  <c r="U1778" i="1"/>
  <c r="V1774" i="1"/>
  <c r="U1774" i="1"/>
  <c r="V1773" i="1"/>
  <c r="U1773" i="1"/>
  <c r="V1766" i="1"/>
  <c r="U1766" i="1"/>
  <c r="V1763" i="1"/>
  <c r="U1763" i="1"/>
  <c r="V1754" i="1"/>
  <c r="U1754" i="1"/>
  <c r="V1749" i="1"/>
  <c r="U1749" i="1"/>
  <c r="V1746" i="1"/>
  <c r="U1746" i="1"/>
  <c r="V1743" i="1"/>
  <c r="U1743" i="1"/>
  <c r="V1729" i="1"/>
  <c r="U1729" i="1"/>
  <c r="V1695" i="1"/>
  <c r="U1695" i="1"/>
  <c r="V1661" i="1"/>
  <c r="U1661" i="1"/>
  <c r="V1648" i="1"/>
  <c r="U1648" i="1"/>
  <c r="V1625" i="1"/>
  <c r="U1625" i="1"/>
  <c r="V1601" i="1"/>
  <c r="U1601" i="1"/>
  <c r="V1598" i="1"/>
  <c r="U1598" i="1"/>
  <c r="V1593" i="1"/>
  <c r="U1593" i="1"/>
  <c r="V1585" i="1"/>
  <c r="U1585" i="1"/>
  <c r="V1583" i="1"/>
  <c r="U1583" i="1"/>
  <c r="V1574" i="1"/>
  <c r="U1574" i="1"/>
  <c r="V1573" i="1"/>
  <c r="U1573" i="1"/>
  <c r="V1565" i="1"/>
  <c r="U1565" i="1"/>
  <c r="V1560" i="1"/>
  <c r="U1560" i="1"/>
  <c r="V1552" i="1"/>
  <c r="U1552" i="1"/>
  <c r="V1548" i="1"/>
  <c r="U1548" i="1"/>
  <c r="V1515" i="1"/>
  <c r="U1515" i="1"/>
  <c r="V1512" i="1"/>
  <c r="U1512" i="1"/>
  <c r="V1508" i="1"/>
  <c r="U1508" i="1"/>
  <c r="V1506" i="1"/>
  <c r="U1506" i="1"/>
  <c r="V1504" i="1"/>
  <c r="U1504" i="1"/>
  <c r="V1443" i="1"/>
  <c r="U1443" i="1"/>
  <c r="V1413" i="1"/>
  <c r="U1413" i="1"/>
  <c r="V1410" i="1"/>
  <c r="U1410" i="1"/>
  <c r="V1406" i="1"/>
  <c r="U1406" i="1"/>
  <c r="V1404" i="1"/>
  <c r="U1404" i="1"/>
  <c r="V1402" i="1"/>
  <c r="U1402" i="1"/>
  <c r="V1391" i="1"/>
  <c r="U1391" i="1"/>
  <c r="V1380" i="1"/>
  <c r="U1380" i="1"/>
  <c r="V1378" i="1"/>
  <c r="U1378" i="1"/>
  <c r="V1363" i="1"/>
  <c r="U1363" i="1"/>
  <c r="V1357" i="1"/>
  <c r="U1357" i="1"/>
  <c r="V1356" i="1"/>
  <c r="U1356" i="1"/>
  <c r="V1343" i="1"/>
  <c r="U1343" i="1"/>
  <c r="V1324" i="1"/>
  <c r="U1324" i="1"/>
  <c r="V1321" i="1"/>
  <c r="U1321" i="1"/>
  <c r="V1306" i="1"/>
  <c r="U1306" i="1"/>
  <c r="V1305" i="1"/>
  <c r="U1305" i="1"/>
  <c r="V1300" i="1"/>
  <c r="U1300" i="1"/>
  <c r="V1298" i="1"/>
  <c r="U1298" i="1"/>
  <c r="V1297" i="1"/>
  <c r="U1297" i="1"/>
  <c r="V1296" i="1"/>
  <c r="U1296" i="1"/>
  <c r="V1294" i="1"/>
  <c r="U1294" i="1"/>
  <c r="V1289" i="1"/>
  <c r="U1289" i="1"/>
  <c r="V1288" i="1"/>
  <c r="U1288" i="1"/>
  <c r="V1287" i="1"/>
  <c r="U1287" i="1"/>
  <c r="V1236" i="1"/>
  <c r="U1236" i="1"/>
  <c r="V1223" i="1"/>
  <c r="U1223" i="1"/>
  <c r="V1215" i="1"/>
  <c r="U1215" i="1"/>
  <c r="V1203" i="1"/>
  <c r="U1203" i="1"/>
  <c r="V1201" i="1"/>
  <c r="U1201" i="1"/>
  <c r="V1198" i="1"/>
  <c r="U1198" i="1"/>
  <c r="V1194" i="1"/>
  <c r="U1194" i="1"/>
  <c r="V1188" i="1"/>
  <c r="U1188" i="1"/>
  <c r="V1186" i="1"/>
  <c r="U1186" i="1"/>
  <c r="V1179" i="1"/>
  <c r="U1179" i="1"/>
  <c r="V1172" i="1"/>
  <c r="U1172" i="1"/>
  <c r="V1142" i="1"/>
  <c r="U1142" i="1"/>
  <c r="V1135" i="1"/>
  <c r="U1135" i="1"/>
  <c r="V1130" i="1"/>
  <c r="U1130" i="1"/>
  <c r="V1127" i="1"/>
  <c r="U1127" i="1"/>
  <c r="V1124" i="1"/>
  <c r="U1124" i="1"/>
  <c r="V1116" i="1"/>
  <c r="U1116" i="1"/>
  <c r="V1115" i="1"/>
  <c r="U1115" i="1"/>
  <c r="V1106" i="1"/>
  <c r="U1106" i="1"/>
  <c r="V1101" i="1"/>
  <c r="U1101" i="1"/>
  <c r="V1093" i="1"/>
  <c r="U1093" i="1"/>
  <c r="V1035" i="1"/>
  <c r="U1035" i="1"/>
  <c r="V1030" i="1"/>
  <c r="U1030" i="1"/>
  <c r="V1028" i="1"/>
  <c r="U1028" i="1"/>
  <c r="V1025" i="1"/>
  <c r="U1025" i="1"/>
  <c r="V1003" i="1"/>
  <c r="U1003" i="1"/>
  <c r="V993" i="1"/>
  <c r="U993" i="1"/>
  <c r="V988" i="1"/>
  <c r="U988" i="1"/>
  <c r="V933" i="1"/>
  <c r="U933" i="1"/>
  <c r="V920" i="1"/>
  <c r="U920" i="1"/>
  <c r="V912" i="1"/>
  <c r="U912" i="1"/>
  <c r="V878" i="1"/>
  <c r="U878" i="1"/>
  <c r="V872" i="1"/>
  <c r="U872" i="1"/>
  <c r="V864" i="1"/>
  <c r="U864" i="1"/>
  <c r="V860" i="1"/>
  <c r="U860" i="1"/>
  <c r="V848" i="1"/>
  <c r="U848" i="1"/>
  <c r="V831" i="1"/>
  <c r="U831" i="1"/>
  <c r="V802" i="1"/>
  <c r="U802" i="1"/>
  <c r="V775" i="1"/>
  <c r="U775" i="1"/>
  <c r="V765" i="1"/>
  <c r="U765" i="1"/>
  <c r="V761" i="1"/>
  <c r="U761" i="1"/>
  <c r="V735" i="1"/>
  <c r="U735" i="1"/>
  <c r="V734" i="1"/>
  <c r="U734" i="1"/>
  <c r="V710" i="1"/>
  <c r="U710" i="1"/>
  <c r="V709" i="1"/>
  <c r="U709" i="1"/>
  <c r="V703" i="1"/>
  <c r="U703" i="1"/>
  <c r="V694" i="1"/>
  <c r="U694" i="1"/>
  <c r="V639" i="1"/>
  <c r="U639" i="1"/>
  <c r="V638" i="1"/>
  <c r="U638" i="1"/>
  <c r="V619" i="1"/>
  <c r="U619" i="1"/>
  <c r="V611" i="1"/>
  <c r="U611" i="1"/>
  <c r="V595" i="1"/>
  <c r="U595" i="1"/>
  <c r="V592" i="1"/>
  <c r="U592" i="1"/>
  <c r="V587" i="1"/>
  <c r="U587" i="1"/>
  <c r="V580" i="1"/>
  <c r="U580" i="1"/>
  <c r="V576" i="1"/>
  <c r="U576" i="1"/>
  <c r="V567" i="1"/>
  <c r="U567" i="1"/>
  <c r="V557" i="1"/>
  <c r="U557" i="1"/>
  <c r="V551" i="1"/>
  <c r="U551" i="1"/>
  <c r="V550" i="1"/>
  <c r="U550" i="1"/>
  <c r="V549" i="1"/>
  <c r="U549" i="1"/>
  <c r="V541" i="1"/>
  <c r="U541" i="1"/>
  <c r="V538" i="1"/>
  <c r="U538" i="1"/>
  <c r="V537" i="1"/>
  <c r="U537" i="1"/>
  <c r="V535" i="1"/>
  <c r="U535" i="1"/>
  <c r="V528" i="1"/>
  <c r="U528" i="1"/>
  <c r="V526" i="1"/>
  <c r="U526" i="1"/>
  <c r="V522" i="1"/>
  <c r="U522" i="1"/>
  <c r="V518" i="1"/>
  <c r="U518" i="1"/>
  <c r="V511" i="1"/>
  <c r="U511" i="1"/>
  <c r="V505" i="1"/>
  <c r="U505" i="1"/>
  <c r="V495" i="1"/>
  <c r="U495" i="1"/>
  <c r="V487" i="1"/>
  <c r="U487" i="1"/>
  <c r="V486" i="1"/>
  <c r="U486" i="1"/>
  <c r="V485" i="1"/>
  <c r="U485" i="1"/>
  <c r="V471" i="1"/>
  <c r="U471" i="1"/>
  <c r="V463" i="1"/>
  <c r="U463" i="1"/>
  <c r="V460" i="1"/>
  <c r="U460" i="1"/>
  <c r="V451" i="1"/>
  <c r="U451" i="1"/>
  <c r="V449" i="1"/>
  <c r="U449" i="1"/>
  <c r="V443" i="1"/>
  <c r="U443" i="1"/>
  <c r="V433" i="1"/>
  <c r="U433" i="1"/>
  <c r="V411" i="1"/>
  <c r="U411" i="1"/>
  <c r="V401" i="1"/>
  <c r="U401" i="1"/>
  <c r="V378" i="1"/>
  <c r="U378" i="1"/>
  <c r="V374" i="1"/>
  <c r="U374" i="1"/>
  <c r="V367" i="1"/>
  <c r="U367" i="1"/>
  <c r="V322" i="1"/>
  <c r="U322" i="1"/>
  <c r="V291" i="1"/>
  <c r="U291" i="1"/>
  <c r="V269" i="1"/>
  <c r="U269" i="1"/>
  <c r="V234" i="1"/>
  <c r="U234" i="1"/>
  <c r="V230" i="1"/>
  <c r="U230" i="1"/>
  <c r="V228" i="1"/>
  <c r="U228" i="1"/>
  <c r="V217" i="1"/>
  <c r="U217" i="1"/>
  <c r="V205" i="1"/>
  <c r="U205" i="1"/>
  <c r="V199" i="1"/>
  <c r="U199" i="1"/>
  <c r="V198" i="1"/>
  <c r="U198" i="1"/>
  <c r="V196" i="1"/>
  <c r="U196" i="1"/>
  <c r="V195" i="1"/>
  <c r="U195" i="1"/>
  <c r="V185" i="1"/>
  <c r="U185" i="1"/>
  <c r="V183" i="1"/>
  <c r="U183" i="1"/>
  <c r="V182" i="1"/>
  <c r="U182" i="1"/>
  <c r="V177" i="1"/>
  <c r="U177" i="1"/>
  <c r="V175" i="1"/>
  <c r="U175" i="1"/>
  <c r="V171" i="1"/>
  <c r="U171" i="1"/>
  <c r="V167" i="1"/>
  <c r="U167" i="1"/>
  <c r="V149" i="1"/>
  <c r="U149" i="1"/>
  <c r="V132" i="1"/>
  <c r="U132" i="1"/>
  <c r="V105" i="1"/>
  <c r="U105" i="1"/>
  <c r="V96" i="1"/>
  <c r="U96" i="1"/>
  <c r="V85" i="1"/>
  <c r="U85" i="1"/>
  <c r="V81" i="1"/>
  <c r="U81" i="1"/>
  <c r="V70" i="1"/>
  <c r="U70" i="1"/>
  <c r="V62" i="1"/>
  <c r="U62" i="1"/>
  <c r="V58" i="1"/>
  <c r="U58" i="1"/>
  <c r="V52" i="1"/>
  <c r="U52" i="1"/>
  <c r="V50" i="1"/>
  <c r="U50" i="1"/>
  <c r="V41" i="1"/>
  <c r="U41" i="1"/>
  <c r="V31" i="1"/>
  <c r="U31" i="1"/>
  <c r="V19" i="1"/>
  <c r="U19" i="1"/>
  <c r="V4" i="1"/>
  <c r="U4" i="1"/>
  <c r="V4114" i="1"/>
  <c r="U4114" i="1"/>
  <c r="V4086" i="1"/>
  <c r="U4086" i="1"/>
  <c r="V4027" i="1"/>
  <c r="U4027" i="1"/>
  <c r="V3953" i="1"/>
  <c r="U3953" i="1"/>
  <c r="V3851" i="1"/>
  <c r="U3851" i="1"/>
  <c r="V3824" i="1"/>
  <c r="U3824" i="1"/>
  <c r="V3734" i="1"/>
  <c r="U3734" i="1"/>
  <c r="V3676" i="1"/>
  <c r="U3676" i="1"/>
  <c r="V3667" i="1"/>
  <c r="U3667" i="1"/>
  <c r="V3644" i="1"/>
  <c r="U3644" i="1"/>
  <c r="V3557" i="1"/>
  <c r="U3557" i="1"/>
  <c r="V3545" i="1"/>
  <c r="U3545" i="1"/>
  <c r="V3421" i="1"/>
  <c r="U3421" i="1"/>
  <c r="V3371" i="1"/>
  <c r="U3371" i="1"/>
  <c r="V3352" i="1"/>
  <c r="U3352" i="1"/>
  <c r="V3326" i="1"/>
  <c r="U3326" i="1"/>
  <c r="V3304" i="1"/>
  <c r="U3304" i="1"/>
  <c r="V3267" i="1"/>
  <c r="U3267" i="1"/>
  <c r="V3143" i="1"/>
  <c r="U3143" i="1"/>
  <c r="V3142" i="1"/>
  <c r="U3142" i="1"/>
  <c r="V3122" i="1"/>
  <c r="U3122" i="1"/>
  <c r="V3103" i="1"/>
  <c r="U3103" i="1"/>
  <c r="V3088" i="1"/>
  <c r="U3088" i="1"/>
  <c r="V3076" i="1"/>
  <c r="U3076" i="1"/>
  <c r="V3060" i="1"/>
  <c r="U3060" i="1"/>
  <c r="V3020" i="1"/>
  <c r="U3020" i="1"/>
  <c r="V3013" i="1"/>
  <c r="U3013" i="1"/>
  <c r="V2983" i="1"/>
  <c r="U2983" i="1"/>
  <c r="V2860" i="1"/>
  <c r="U2860" i="1"/>
  <c r="V2853" i="1"/>
  <c r="U2853" i="1"/>
  <c r="V2846" i="1"/>
  <c r="U2846" i="1"/>
  <c r="V2782" i="1"/>
  <c r="U2782" i="1"/>
  <c r="V2757" i="1"/>
  <c r="U2757" i="1"/>
  <c r="V2718" i="1"/>
  <c r="U2718" i="1"/>
  <c r="V2703" i="1"/>
  <c r="U2703" i="1"/>
  <c r="V2682" i="1"/>
  <c r="U2682" i="1"/>
  <c r="V2680" i="1"/>
  <c r="U2680" i="1"/>
  <c r="V2644" i="1"/>
  <c r="U2644" i="1"/>
  <c r="V2627" i="1"/>
  <c r="U2627" i="1"/>
  <c r="V2624" i="1"/>
  <c r="U2624" i="1"/>
  <c r="V2613" i="1"/>
  <c r="U2613" i="1"/>
  <c r="V2564" i="1"/>
  <c r="U2564" i="1"/>
  <c r="V2550" i="1"/>
  <c r="U2550" i="1"/>
  <c r="V2515" i="1"/>
  <c r="U2515" i="1"/>
  <c r="V2442" i="1"/>
  <c r="U2442" i="1"/>
  <c r="V2414" i="1"/>
  <c r="U2414" i="1"/>
  <c r="V2396" i="1"/>
  <c r="U2396" i="1"/>
  <c r="V2391" i="1"/>
  <c r="U2391" i="1"/>
  <c r="V2367" i="1"/>
  <c r="U2367" i="1"/>
  <c r="V2358" i="1"/>
  <c r="U2358" i="1"/>
  <c r="V2352" i="1"/>
  <c r="U2352" i="1"/>
  <c r="V2323" i="1"/>
  <c r="U2323" i="1"/>
  <c r="V2280" i="1"/>
  <c r="U2280" i="1"/>
  <c r="V2254" i="1"/>
  <c r="U2254" i="1"/>
  <c r="V2240" i="1"/>
  <c r="U2240" i="1"/>
  <c r="V2230" i="1"/>
  <c r="U2230" i="1"/>
  <c r="V2201" i="1"/>
  <c r="U2201" i="1"/>
  <c r="V2167" i="1"/>
  <c r="U2167" i="1"/>
  <c r="V2144" i="1"/>
  <c r="U2144" i="1"/>
  <c r="V2080" i="1"/>
  <c r="U2080" i="1"/>
  <c r="V2072" i="1"/>
  <c r="U2072" i="1"/>
  <c r="V2065" i="1"/>
  <c r="U2065" i="1"/>
  <c r="V2033" i="1"/>
  <c r="U2033" i="1"/>
  <c r="V2027" i="1"/>
  <c r="U2027" i="1"/>
  <c r="V2020" i="1"/>
  <c r="U2020" i="1"/>
  <c r="V2013" i="1"/>
  <c r="U2013" i="1"/>
  <c r="V2011" i="1"/>
  <c r="U2011" i="1"/>
  <c r="V2003" i="1"/>
  <c r="U2003" i="1"/>
  <c r="V1982" i="1"/>
  <c r="U1982" i="1"/>
  <c r="V1966" i="1"/>
  <c r="U1966" i="1"/>
  <c r="V1947" i="1"/>
  <c r="U1947" i="1"/>
  <c r="V1912" i="1"/>
  <c r="U1912" i="1"/>
  <c r="V1904" i="1"/>
  <c r="U1904" i="1"/>
  <c r="V1889" i="1"/>
  <c r="U1889" i="1"/>
  <c r="V1881" i="1"/>
  <c r="U1881" i="1"/>
  <c r="V1807" i="1"/>
  <c r="U1807" i="1"/>
  <c r="V1804" i="1"/>
  <c r="U1804" i="1"/>
  <c r="V1797" i="1"/>
  <c r="U1797" i="1"/>
  <c r="V1788" i="1"/>
  <c r="U1788" i="1"/>
  <c r="V1779" i="1"/>
  <c r="U1779" i="1"/>
  <c r="V1751" i="1"/>
  <c r="U1751" i="1"/>
  <c r="V1712" i="1"/>
  <c r="U1712" i="1"/>
  <c r="V1708" i="1"/>
  <c r="U1708" i="1"/>
  <c r="V1685" i="1"/>
  <c r="U1685" i="1"/>
  <c r="V1679" i="1"/>
  <c r="U1679" i="1"/>
  <c r="V1663" i="1"/>
  <c r="U1663" i="1"/>
  <c r="V1662" i="1"/>
  <c r="U1662" i="1"/>
  <c r="V1592" i="1"/>
  <c r="U1592" i="1"/>
  <c r="V1539" i="1"/>
  <c r="U1539" i="1"/>
  <c r="V1511" i="1"/>
  <c r="U1511" i="1"/>
  <c r="V1507" i="1"/>
  <c r="U1507" i="1"/>
  <c r="V1505" i="1"/>
  <c r="U1505" i="1"/>
  <c r="V1458" i="1"/>
  <c r="U1458" i="1"/>
  <c r="V1456" i="1"/>
  <c r="U1456" i="1"/>
  <c r="V1455" i="1"/>
  <c r="U1455" i="1"/>
  <c r="V1448" i="1"/>
  <c r="U1448" i="1"/>
  <c r="V1447" i="1"/>
  <c r="U1447" i="1"/>
  <c r="V1446" i="1"/>
  <c r="U1446" i="1"/>
  <c r="V1445" i="1"/>
  <c r="U1445" i="1"/>
  <c r="V1442" i="1"/>
  <c r="U1442" i="1"/>
  <c r="V1438" i="1"/>
  <c r="U1438" i="1"/>
  <c r="V1437" i="1"/>
  <c r="U1437" i="1"/>
  <c r="V1435" i="1"/>
  <c r="U1435" i="1"/>
  <c r="V1430" i="1"/>
  <c r="U1430" i="1"/>
  <c r="V1429" i="1"/>
  <c r="U1429" i="1"/>
  <c r="V1428" i="1"/>
  <c r="U1428" i="1"/>
  <c r="V1420" i="1"/>
  <c r="U1420" i="1"/>
  <c r="V1415" i="1"/>
  <c r="U1415" i="1"/>
  <c r="V1412" i="1"/>
  <c r="U1412" i="1"/>
  <c r="V1408" i="1"/>
  <c r="U1408" i="1"/>
  <c r="V1387" i="1"/>
  <c r="U1387" i="1"/>
  <c r="V1377" i="1"/>
  <c r="U1377" i="1"/>
  <c r="V1322" i="1"/>
  <c r="U1322" i="1"/>
  <c r="V1222" i="1"/>
  <c r="U1222" i="1"/>
  <c r="V1209" i="1"/>
  <c r="U1209" i="1"/>
  <c r="V1208" i="1"/>
  <c r="U1208" i="1"/>
  <c r="V1207" i="1"/>
  <c r="U1207" i="1"/>
  <c r="V1197" i="1"/>
  <c r="U1197" i="1"/>
  <c r="V1196" i="1"/>
  <c r="U1196" i="1"/>
  <c r="V1143" i="1"/>
  <c r="U1143" i="1"/>
  <c r="V1138" i="1"/>
  <c r="U1138" i="1"/>
  <c r="V1137" i="1"/>
  <c r="U1137" i="1"/>
  <c r="V1119" i="1"/>
  <c r="U1119" i="1"/>
  <c r="V1102" i="1"/>
  <c r="U1102" i="1"/>
  <c r="V1091" i="1"/>
  <c r="U1091" i="1"/>
  <c r="V1081" i="1"/>
  <c r="U1081" i="1"/>
  <c r="V1048" i="1"/>
  <c r="U1048" i="1"/>
  <c r="V1005" i="1"/>
  <c r="U1005" i="1"/>
  <c r="V990" i="1"/>
  <c r="U990" i="1"/>
  <c r="V989" i="1"/>
  <c r="U989" i="1"/>
  <c r="V987" i="1"/>
  <c r="U987" i="1"/>
  <c r="V985" i="1"/>
  <c r="U985" i="1"/>
  <c r="V979" i="1"/>
  <c r="U979" i="1"/>
  <c r="V951" i="1"/>
  <c r="U951" i="1"/>
  <c r="V950" i="1"/>
  <c r="U950" i="1"/>
  <c r="V947" i="1"/>
  <c r="U947" i="1"/>
  <c r="V859" i="1"/>
  <c r="U859" i="1"/>
  <c r="V858" i="1"/>
  <c r="U858" i="1"/>
  <c r="V853" i="1"/>
  <c r="U853" i="1"/>
  <c r="V749" i="1"/>
  <c r="U749" i="1"/>
  <c r="V715" i="1"/>
  <c r="U715" i="1"/>
  <c r="V713" i="1"/>
  <c r="U713" i="1"/>
  <c r="V708" i="1"/>
  <c r="U708" i="1"/>
  <c r="V707" i="1"/>
  <c r="U707" i="1"/>
  <c r="V702" i="1"/>
  <c r="U702" i="1"/>
  <c r="V699" i="1"/>
  <c r="U699" i="1"/>
  <c r="V698" i="1"/>
  <c r="U698" i="1"/>
  <c r="V688" i="1"/>
  <c r="U688" i="1"/>
  <c r="V679" i="1"/>
  <c r="U679" i="1"/>
  <c r="V672" i="1"/>
  <c r="U672" i="1"/>
  <c r="V669" i="1"/>
  <c r="U669" i="1"/>
  <c r="V644" i="1"/>
  <c r="U644" i="1"/>
  <c r="V642" i="1"/>
  <c r="U642" i="1"/>
  <c r="V640" i="1"/>
  <c r="U640" i="1"/>
  <c r="V634" i="1"/>
  <c r="U634" i="1"/>
  <c r="V618" i="1"/>
  <c r="U618" i="1"/>
  <c r="V614" i="1"/>
  <c r="U614" i="1"/>
  <c r="V613" i="1"/>
  <c r="U613" i="1"/>
  <c r="V608" i="1"/>
  <c r="U608" i="1"/>
  <c r="V590" i="1"/>
  <c r="U590" i="1"/>
  <c r="V577" i="1"/>
  <c r="U577" i="1"/>
  <c r="V566" i="1"/>
  <c r="U566" i="1"/>
  <c r="V564" i="1"/>
  <c r="U564" i="1"/>
  <c r="V559" i="1"/>
  <c r="U559" i="1"/>
  <c r="V547" i="1"/>
  <c r="U547" i="1"/>
  <c r="V466" i="1"/>
  <c r="U466" i="1"/>
  <c r="V396" i="1"/>
  <c r="U396" i="1"/>
  <c r="V353" i="1"/>
  <c r="U353" i="1"/>
  <c r="V323" i="1"/>
  <c r="U323" i="1"/>
  <c r="V231" i="1"/>
  <c r="U231" i="1"/>
  <c r="V180" i="1"/>
  <c r="U180" i="1"/>
  <c r="V176" i="1"/>
  <c r="U176" i="1"/>
  <c r="V88" i="1"/>
  <c r="U88" i="1"/>
  <c r="V80" i="1"/>
  <c r="U80" i="1"/>
  <c r="V76" i="1"/>
  <c r="U76" i="1"/>
  <c r="V17" i="1"/>
  <c r="U17" i="1"/>
  <c r="V3918" i="1"/>
  <c r="U3918" i="1"/>
  <c r="V3877" i="1"/>
  <c r="U3877" i="1"/>
  <c r="V3659" i="1"/>
  <c r="U3659" i="1"/>
  <c r="V3200" i="1"/>
  <c r="U3200" i="1"/>
  <c r="V2591" i="1"/>
  <c r="U2591" i="1"/>
  <c r="V2064" i="1"/>
  <c r="U2064" i="1"/>
  <c r="V1755" i="1"/>
  <c r="U1755" i="1"/>
  <c r="V1461" i="1"/>
  <c r="U1461" i="1"/>
  <c r="V1440" i="1"/>
  <c r="U1440" i="1"/>
  <c r="V1436" i="1"/>
  <c r="U1436" i="1"/>
  <c r="V1366" i="1"/>
  <c r="U1366" i="1"/>
  <c r="V1319" i="1"/>
  <c r="U1319" i="1"/>
  <c r="V665" i="1"/>
  <c r="U665" i="1"/>
  <c r="V139" i="1"/>
  <c r="U139" i="1"/>
  <c r="V3658" i="1"/>
  <c r="U3658" i="1"/>
  <c r="V2398" i="1"/>
  <c r="U2398" i="1"/>
  <c r="V2123" i="1"/>
  <c r="U2123" i="1"/>
  <c r="V1818" i="1"/>
  <c r="U1818" i="1"/>
  <c r="V1334" i="1"/>
  <c r="U1334" i="1"/>
  <c r="V1017" i="1"/>
  <c r="U1017" i="1"/>
  <c r="V4062" i="1"/>
  <c r="V4061" i="1"/>
  <c r="V4045" i="1"/>
  <c r="V3965" i="1"/>
  <c r="V3956" i="1"/>
  <c r="V3867" i="1"/>
  <c r="V3835" i="1"/>
  <c r="V3814" i="1"/>
  <c r="V3786" i="1"/>
  <c r="V3776" i="1"/>
  <c r="V3724" i="1"/>
  <c r="V3664" i="1"/>
  <c r="V3654" i="1"/>
  <c r="V3651" i="1"/>
  <c r="V3647" i="1"/>
  <c r="V3640" i="1"/>
  <c r="V3636" i="1"/>
  <c r="V3614" i="1"/>
  <c r="V3598" i="1"/>
  <c r="V3562" i="1"/>
  <c r="V3539" i="1"/>
  <c r="V3500" i="1"/>
  <c r="V3497" i="1"/>
  <c r="V3465" i="1"/>
  <c r="V3376" i="1"/>
  <c r="V3320" i="1"/>
  <c r="V3289" i="1"/>
  <c r="V3278" i="1"/>
  <c r="V3192" i="1"/>
  <c r="V3123" i="1"/>
  <c r="V3095" i="1"/>
  <c r="V3079" i="1"/>
  <c r="V3045" i="1"/>
  <c r="V3008" i="1"/>
  <c r="V2971" i="1"/>
  <c r="V2944" i="1"/>
  <c r="V2936" i="1"/>
  <c r="V2933" i="1"/>
  <c r="V2922" i="1"/>
  <c r="V2855" i="1"/>
  <c r="V2839" i="1"/>
  <c r="V2817" i="1"/>
  <c r="V2814" i="1"/>
  <c r="V2775" i="1"/>
  <c r="V2769" i="1"/>
  <c r="V2738" i="1"/>
  <c r="V2727" i="1"/>
  <c r="V2701" i="1"/>
  <c r="V2693" i="1"/>
  <c r="V2678" i="1"/>
  <c r="V2670" i="1"/>
  <c r="V2665" i="1"/>
  <c r="V2649" i="1"/>
  <c r="V2637" i="1"/>
  <c r="V2598" i="1"/>
  <c r="V2566" i="1"/>
  <c r="V2563" i="1"/>
  <c r="V2519" i="1"/>
  <c r="V2503" i="1"/>
  <c r="V2466" i="1"/>
  <c r="V2438" i="1"/>
  <c r="V2388" i="1"/>
  <c r="V2379" i="1"/>
  <c r="V2363" i="1"/>
  <c r="V2362" i="1"/>
  <c r="V2346" i="1"/>
  <c r="V2275" i="1"/>
  <c r="V2237" i="1"/>
  <c r="V2225" i="1"/>
  <c r="V2205" i="1"/>
  <c r="V2184" i="1"/>
  <c r="V2139" i="1"/>
  <c r="V2130" i="1"/>
  <c r="V2002" i="1"/>
  <c r="V1997" i="1"/>
  <c r="V1983" i="1"/>
  <c r="V1954" i="1"/>
  <c r="V1875" i="1"/>
  <c r="V1857" i="1"/>
  <c r="V1824" i="1"/>
  <c r="V1811" i="1"/>
  <c r="V1756" i="1"/>
  <c r="V1750" i="1"/>
  <c r="V1688" i="1"/>
  <c r="V1587" i="1"/>
  <c r="V1575" i="1"/>
  <c r="V1558" i="1"/>
  <c r="V1544" i="1"/>
  <c r="V1503" i="1"/>
  <c r="V1483" i="1"/>
  <c r="V1441" i="1"/>
  <c r="V1385" i="1"/>
  <c r="V1351" i="1"/>
  <c r="V1346" i="1"/>
  <c r="V1275" i="1"/>
  <c r="V1264" i="1"/>
  <c r="V1224" i="1"/>
  <c r="V1213" i="1"/>
  <c r="V1190" i="1"/>
  <c r="V1181" i="1"/>
  <c r="V1149" i="1"/>
  <c r="V1134" i="1"/>
  <c r="V1095" i="1"/>
  <c r="V1087" i="1"/>
  <c r="V1085" i="1"/>
  <c r="V1022" i="1"/>
  <c r="V1001" i="1"/>
  <c r="V1000" i="1"/>
  <c r="V972" i="1"/>
  <c r="V966" i="1"/>
  <c r="V952" i="1"/>
  <c r="V936" i="1"/>
  <c r="V844" i="1"/>
  <c r="V810" i="1"/>
  <c r="V768" i="1"/>
  <c r="V736" i="1"/>
  <c r="V712" i="1"/>
  <c r="V706" i="1"/>
  <c r="V678" i="1"/>
  <c r="V649" i="1"/>
  <c r="V633" i="1"/>
  <c r="V627" i="1"/>
  <c r="V622" i="1"/>
  <c r="V603" i="1"/>
  <c r="V589" i="1"/>
  <c r="V571" i="1"/>
  <c r="V562" i="1"/>
  <c r="V554" i="1"/>
  <c r="V552" i="1"/>
  <c r="V531" i="1"/>
  <c r="V516" i="1"/>
  <c r="V489" i="1"/>
  <c r="V459" i="1"/>
  <c r="V445" i="1"/>
  <c r="V439" i="1"/>
  <c r="V417" i="1"/>
  <c r="V412" i="1"/>
  <c r="V380" i="1"/>
  <c r="V318" i="1"/>
  <c r="V209" i="1"/>
  <c r="V186" i="1"/>
  <c r="V158" i="1"/>
  <c r="V146" i="1"/>
  <c r="V127" i="1"/>
  <c r="V94" i="1"/>
  <c r="V67" i="1"/>
  <c r="U4062" i="1"/>
  <c r="U4061" i="1"/>
  <c r="U4045" i="1"/>
  <c r="U3965" i="1"/>
  <c r="U3956" i="1"/>
  <c r="U3867" i="1"/>
  <c r="U3835" i="1"/>
  <c r="U3814" i="1"/>
  <c r="U3786" i="1"/>
  <c r="U3776" i="1"/>
  <c r="U3724" i="1"/>
  <c r="U3664" i="1"/>
  <c r="U3654" i="1"/>
  <c r="U3651" i="1"/>
  <c r="U3647" i="1"/>
  <c r="U3640" i="1"/>
  <c r="U3636" i="1"/>
  <c r="U3614" i="1"/>
  <c r="U3598" i="1"/>
  <c r="U3562" i="1"/>
  <c r="U3539" i="1"/>
  <c r="U3500" i="1"/>
  <c r="U3497" i="1"/>
  <c r="U3465" i="1"/>
  <c r="U3376" i="1"/>
  <c r="U3320" i="1"/>
  <c r="U3289" i="1"/>
  <c r="U3278" i="1"/>
  <c r="U3192" i="1"/>
  <c r="U3123" i="1"/>
  <c r="U3095" i="1"/>
  <c r="U3079" i="1"/>
  <c r="U3045" i="1"/>
  <c r="U3008" i="1"/>
  <c r="U2971" i="1"/>
  <c r="U2944" i="1"/>
  <c r="U2936" i="1"/>
  <c r="U2933" i="1"/>
  <c r="U2922" i="1"/>
  <c r="U2855" i="1"/>
  <c r="U2839" i="1"/>
  <c r="U2817" i="1"/>
  <c r="U2814" i="1"/>
  <c r="U2775" i="1"/>
  <c r="U2769" i="1"/>
  <c r="U2738" i="1"/>
  <c r="U2727" i="1"/>
  <c r="U2701" i="1"/>
  <c r="U2693" i="1"/>
  <c r="U2678" i="1"/>
  <c r="U2670" i="1"/>
  <c r="U2665" i="1"/>
  <c r="U2649" i="1"/>
  <c r="U2637" i="1"/>
  <c r="U2598" i="1"/>
  <c r="U2566" i="1"/>
  <c r="U2563" i="1"/>
  <c r="U2519" i="1"/>
  <c r="U2503" i="1"/>
  <c r="U2466" i="1"/>
  <c r="U2438" i="1"/>
  <c r="U2388" i="1"/>
  <c r="U2379" i="1"/>
  <c r="U2363" i="1"/>
  <c r="U2362" i="1"/>
  <c r="U2346" i="1"/>
  <c r="U2275" i="1"/>
  <c r="U2237" i="1"/>
  <c r="U2225" i="1"/>
  <c r="U2205" i="1"/>
  <c r="U2184" i="1"/>
  <c r="U2139" i="1"/>
  <c r="U2130" i="1"/>
  <c r="U2002" i="1"/>
  <c r="U1997" i="1"/>
  <c r="U1983" i="1"/>
  <c r="U1954" i="1"/>
  <c r="U1875" i="1"/>
  <c r="U1857" i="1"/>
  <c r="U1824" i="1"/>
  <c r="U1811" i="1"/>
  <c r="U1756" i="1"/>
  <c r="U1750" i="1"/>
  <c r="U1688" i="1"/>
  <c r="U1587" i="1"/>
  <c r="U1575" i="1"/>
  <c r="U1558" i="1"/>
  <c r="U1544" i="1"/>
  <c r="U1503" i="1"/>
  <c r="U1483" i="1"/>
  <c r="U1441" i="1"/>
  <c r="U1385" i="1"/>
  <c r="U1351" i="1"/>
  <c r="U1346" i="1"/>
  <c r="U1275" i="1"/>
  <c r="U1264" i="1"/>
  <c r="U1224" i="1"/>
  <c r="U1213" i="1"/>
  <c r="U1190" i="1"/>
  <c r="U1181" i="1"/>
  <c r="U1149" i="1"/>
  <c r="U1134" i="1"/>
  <c r="U1095" i="1"/>
  <c r="U1087" i="1"/>
  <c r="U1085" i="1"/>
  <c r="U1022" i="1"/>
  <c r="U1001" i="1"/>
  <c r="U1000" i="1"/>
  <c r="U972" i="1"/>
  <c r="U966" i="1"/>
  <c r="U952" i="1"/>
  <c r="U936" i="1"/>
  <c r="U844" i="1"/>
  <c r="U810" i="1"/>
  <c r="U768" i="1"/>
  <c r="U736" i="1"/>
  <c r="U712" i="1"/>
  <c r="U706" i="1"/>
  <c r="U678" i="1"/>
  <c r="U649" i="1"/>
  <c r="U633" i="1"/>
  <c r="U627" i="1"/>
  <c r="U622" i="1"/>
  <c r="U603" i="1"/>
  <c r="U589" i="1"/>
  <c r="U571" i="1"/>
  <c r="U562" i="1"/>
  <c r="U554" i="1"/>
  <c r="U552" i="1"/>
  <c r="U531" i="1"/>
  <c r="U516" i="1"/>
  <c r="U489" i="1"/>
  <c r="U459" i="1"/>
  <c r="U445" i="1"/>
  <c r="U439" i="1"/>
  <c r="U417" i="1"/>
  <c r="U412" i="1"/>
  <c r="U380" i="1"/>
  <c r="U318" i="1"/>
  <c r="U209" i="1"/>
  <c r="U186" i="1"/>
  <c r="U158" i="1"/>
  <c r="U146" i="1"/>
  <c r="U127" i="1"/>
  <c r="U94" i="1"/>
  <c r="U67" i="1"/>
  <c r="V4106" i="1"/>
  <c r="U4106" i="1"/>
  <c r="V4066" i="1"/>
  <c r="U4066" i="1"/>
  <c r="V4047" i="1"/>
  <c r="U4047" i="1"/>
  <c r="V3951" i="1"/>
  <c r="U3951" i="1"/>
  <c r="V3950" i="1"/>
  <c r="U3950" i="1"/>
  <c r="V3941" i="1"/>
  <c r="U3941" i="1"/>
  <c r="V3932" i="1"/>
  <c r="U3932" i="1"/>
  <c r="V3928" i="1"/>
  <c r="U3928" i="1"/>
  <c r="V3888" i="1"/>
  <c r="U3888" i="1"/>
  <c r="V3884" i="1"/>
  <c r="U3884" i="1"/>
  <c r="V3808" i="1"/>
  <c r="U3808" i="1"/>
  <c r="V3561" i="1"/>
  <c r="U3561" i="1"/>
  <c r="V3483" i="1"/>
  <c r="U3483" i="1"/>
  <c r="V3446" i="1"/>
  <c r="U3446" i="1"/>
  <c r="V3106" i="1"/>
  <c r="U3106" i="1"/>
  <c r="V3068" i="1"/>
  <c r="U3068" i="1"/>
  <c r="V2934" i="1"/>
  <c r="U2934" i="1"/>
  <c r="V2863" i="1"/>
  <c r="U2863" i="1"/>
  <c r="V2861" i="1"/>
  <c r="U2861" i="1"/>
  <c r="V2803" i="1"/>
  <c r="U2803" i="1"/>
  <c r="V2795" i="1"/>
  <c r="U2795" i="1"/>
  <c r="V2761" i="1"/>
  <c r="U2761" i="1"/>
  <c r="V2760" i="1"/>
  <c r="U2760" i="1"/>
  <c r="V2672" i="1"/>
  <c r="U2672" i="1"/>
  <c r="V2654" i="1"/>
  <c r="U2654" i="1"/>
  <c r="V2647" i="1"/>
  <c r="U2647" i="1"/>
  <c r="V2632" i="1"/>
  <c r="U2632" i="1"/>
  <c r="V2622" i="1"/>
  <c r="U2622" i="1"/>
  <c r="V2592" i="1"/>
  <c r="U2592" i="1"/>
  <c r="V2573" i="1"/>
  <c r="U2573" i="1"/>
  <c r="V2560" i="1"/>
  <c r="U2560" i="1"/>
  <c r="V2412" i="1"/>
  <c r="U2412" i="1"/>
  <c r="V2402" i="1"/>
  <c r="U2402" i="1"/>
  <c r="V2392" i="1"/>
  <c r="U2392" i="1"/>
  <c r="V2374" i="1"/>
  <c r="U2374" i="1"/>
  <c r="V2357" i="1"/>
  <c r="U2357" i="1"/>
  <c r="V2263" i="1"/>
  <c r="U2263" i="1"/>
  <c r="V2190" i="1"/>
  <c r="U2190" i="1"/>
  <c r="V2049" i="1"/>
  <c r="U2049" i="1"/>
  <c r="V1880" i="1"/>
  <c r="U1880" i="1"/>
  <c r="V1878" i="1"/>
  <c r="U1878" i="1"/>
  <c r="V1795" i="1"/>
  <c r="U1795" i="1"/>
  <c r="V1768" i="1"/>
  <c r="U1768" i="1"/>
  <c r="V1556" i="1"/>
  <c r="U1556" i="1"/>
  <c r="V1534" i="1"/>
  <c r="U1534" i="1"/>
  <c r="V1490" i="1"/>
  <c r="U1490" i="1"/>
  <c r="V1450" i="1"/>
  <c r="U1450" i="1"/>
  <c r="V1425" i="1"/>
  <c r="U1425" i="1"/>
  <c r="V1335" i="1"/>
  <c r="U1335" i="1"/>
  <c r="V1204" i="1"/>
  <c r="U1204" i="1"/>
  <c r="V1178" i="1"/>
  <c r="U1178" i="1"/>
  <c r="V1136" i="1"/>
  <c r="U1136" i="1"/>
  <c r="V1133" i="1"/>
  <c r="U1133" i="1"/>
  <c r="V1120" i="1"/>
  <c r="U1120" i="1"/>
  <c r="V1092" i="1"/>
  <c r="U1092" i="1"/>
  <c r="V1067" i="1"/>
  <c r="U1067" i="1"/>
  <c r="V978" i="1"/>
  <c r="U978" i="1"/>
  <c r="V754" i="1"/>
  <c r="U754" i="1"/>
  <c r="V631" i="1"/>
  <c r="U631" i="1"/>
  <c r="V625" i="1"/>
  <c r="U625" i="1"/>
  <c r="V565" i="1"/>
  <c r="U565" i="1"/>
  <c r="V545" i="1"/>
  <c r="U545" i="1"/>
  <c r="V488" i="1"/>
  <c r="U488" i="1"/>
  <c r="V271" i="1"/>
  <c r="U271" i="1"/>
  <c r="V241" i="1"/>
  <c r="U241" i="1"/>
  <c r="V226" i="1"/>
  <c r="U226" i="1"/>
  <c r="V210" i="1"/>
  <c r="U210" i="1"/>
  <c r="V206" i="1"/>
  <c r="U206" i="1"/>
  <c r="V193" i="1"/>
  <c r="U193" i="1"/>
  <c r="V153" i="1"/>
  <c r="U153" i="1"/>
  <c r="V145" i="1"/>
  <c r="U145" i="1"/>
  <c r="V113" i="1"/>
  <c r="U113" i="1"/>
  <c r="V48" i="1"/>
  <c r="U48" i="1"/>
  <c r="V16" i="1"/>
  <c r="U16" i="1"/>
  <c r="V4115" i="1"/>
  <c r="U4115" i="1"/>
  <c r="V4113" i="1"/>
  <c r="U4113" i="1"/>
  <c r="V4110" i="1"/>
  <c r="U4110" i="1"/>
  <c r="V4109" i="1"/>
  <c r="U4109" i="1"/>
  <c r="V4108" i="1"/>
  <c r="U4108" i="1"/>
  <c r="V4105" i="1"/>
  <c r="U4105" i="1"/>
  <c r="V4104" i="1"/>
  <c r="U4104" i="1"/>
  <c r="V4103" i="1"/>
  <c r="U4103" i="1"/>
  <c r="V4102" i="1"/>
  <c r="U4102" i="1"/>
  <c r="V4101" i="1"/>
  <c r="U4101" i="1"/>
  <c r="V4100" i="1"/>
  <c r="U4100" i="1"/>
  <c r="V4096" i="1"/>
  <c r="U4096" i="1"/>
  <c r="V4094" i="1"/>
  <c r="U4094" i="1"/>
  <c r="V4093" i="1"/>
  <c r="U4093" i="1"/>
  <c r="V4092" i="1"/>
  <c r="U4092" i="1"/>
  <c r="V4091" i="1"/>
  <c r="U4091" i="1"/>
  <c r="V4089" i="1"/>
  <c r="U4089" i="1"/>
  <c r="V4088" i="1"/>
  <c r="U4088" i="1"/>
  <c r="V4087" i="1"/>
  <c r="U4087" i="1"/>
  <c r="V4085" i="1"/>
  <c r="U4085" i="1"/>
  <c r="V4084" i="1"/>
  <c r="U4084" i="1"/>
  <c r="V4083" i="1"/>
  <c r="U4083" i="1"/>
  <c r="V4082" i="1"/>
  <c r="U4082" i="1"/>
  <c r="V4081" i="1"/>
  <c r="U4081" i="1"/>
  <c r="V4079" i="1"/>
  <c r="U4079" i="1"/>
  <c r="V4078" i="1"/>
  <c r="U4078" i="1"/>
  <c r="V4075" i="1"/>
  <c r="U4075" i="1"/>
  <c r="V4072" i="1"/>
  <c r="U4072" i="1"/>
  <c r="V4070" i="1"/>
  <c r="U4070" i="1"/>
  <c r="V4069" i="1"/>
  <c r="U4069" i="1"/>
  <c r="V4068" i="1"/>
  <c r="U4068" i="1"/>
  <c r="V4067" i="1"/>
  <c r="U4067" i="1"/>
  <c r="V4064" i="1"/>
  <c r="U4064" i="1"/>
  <c r="V4063" i="1"/>
  <c r="U4063" i="1"/>
  <c r="V4060" i="1"/>
  <c r="U4060" i="1"/>
  <c r="V4058" i="1"/>
  <c r="U4058" i="1"/>
  <c r="V4056" i="1"/>
  <c r="U4056" i="1"/>
  <c r="V4054" i="1"/>
  <c r="U4054" i="1"/>
  <c r="V4053" i="1"/>
  <c r="U4053" i="1"/>
  <c r="V4052" i="1"/>
  <c r="U4052" i="1"/>
  <c r="V4051" i="1"/>
  <c r="U4051" i="1"/>
  <c r="V4049" i="1"/>
  <c r="U4049" i="1"/>
  <c r="V4048" i="1"/>
  <c r="U4048" i="1"/>
  <c r="V4046" i="1"/>
  <c r="U4046" i="1"/>
  <c r="V4044" i="1"/>
  <c r="U4044" i="1"/>
  <c r="V4042" i="1"/>
  <c r="U4042" i="1"/>
  <c r="V4041" i="1"/>
  <c r="U4041" i="1"/>
  <c r="V4040" i="1"/>
  <c r="U4040" i="1"/>
  <c r="V4039" i="1"/>
  <c r="U4039" i="1"/>
  <c r="V4038" i="1"/>
  <c r="U4038" i="1"/>
  <c r="V4037" i="1"/>
  <c r="U4037" i="1"/>
  <c r="V4036" i="1"/>
  <c r="U4036" i="1"/>
  <c r="V4034" i="1"/>
  <c r="U4034" i="1"/>
  <c r="V4033" i="1"/>
  <c r="U4033" i="1"/>
  <c r="V4032" i="1"/>
  <c r="U4032" i="1"/>
  <c r="V4031" i="1"/>
  <c r="U4031" i="1"/>
  <c r="V4030" i="1"/>
  <c r="U4030" i="1"/>
  <c r="V4029" i="1"/>
  <c r="U4029" i="1"/>
  <c r="V4028" i="1"/>
  <c r="U4028" i="1"/>
  <c r="V4026" i="1"/>
  <c r="U4026" i="1"/>
  <c r="V4025" i="1"/>
  <c r="U4025" i="1"/>
  <c r="V4024" i="1"/>
  <c r="U4024" i="1"/>
  <c r="V4023" i="1"/>
  <c r="U4023" i="1"/>
  <c r="V4022" i="1"/>
  <c r="U4022" i="1"/>
  <c r="V4021" i="1"/>
  <c r="U4021" i="1"/>
  <c r="V4019" i="1"/>
  <c r="U4019" i="1"/>
  <c r="V4017" i="1"/>
  <c r="U4017" i="1"/>
  <c r="V4016" i="1"/>
  <c r="U4016" i="1"/>
  <c r="V4015" i="1"/>
  <c r="U4015" i="1"/>
  <c r="V4012" i="1"/>
  <c r="U4012" i="1"/>
  <c r="V4009" i="1"/>
  <c r="U4009" i="1"/>
  <c r="V4008" i="1"/>
  <c r="U4008" i="1"/>
  <c r="V4007" i="1"/>
  <c r="U4007" i="1"/>
  <c r="V4006" i="1"/>
  <c r="U4006" i="1"/>
  <c r="V4005" i="1"/>
  <c r="U4005" i="1"/>
  <c r="V4004" i="1"/>
  <c r="U4004" i="1"/>
  <c r="V4002" i="1"/>
  <c r="U4002" i="1"/>
  <c r="V4001" i="1"/>
  <c r="U4001" i="1"/>
  <c r="V4000" i="1"/>
  <c r="U4000" i="1"/>
  <c r="V3998" i="1"/>
  <c r="U3998" i="1"/>
  <c r="V3996" i="1"/>
  <c r="U3996" i="1"/>
  <c r="V3995" i="1"/>
  <c r="U3995" i="1"/>
  <c r="V3994" i="1"/>
  <c r="U3994" i="1"/>
  <c r="V3993" i="1"/>
  <c r="U3993" i="1"/>
  <c r="V3991" i="1"/>
  <c r="U3991" i="1"/>
  <c r="V3990" i="1"/>
  <c r="U3990" i="1"/>
  <c r="V3987" i="1"/>
  <c r="U3987" i="1"/>
  <c r="V3985" i="1"/>
  <c r="U3985" i="1"/>
  <c r="V3983" i="1"/>
  <c r="U3983" i="1"/>
  <c r="V3982" i="1"/>
  <c r="U3982" i="1"/>
  <c r="V3980" i="1"/>
  <c r="U3980" i="1"/>
  <c r="V3979" i="1"/>
  <c r="U3979" i="1"/>
  <c r="V3978" i="1"/>
  <c r="U3978" i="1"/>
  <c r="V3977" i="1"/>
  <c r="U3977" i="1"/>
  <c r="V3975" i="1"/>
  <c r="U3975" i="1"/>
  <c r="V3974" i="1"/>
  <c r="U3974" i="1"/>
  <c r="V3973" i="1"/>
  <c r="U3973" i="1"/>
  <c r="V3972" i="1"/>
  <c r="U3972" i="1"/>
  <c r="V3971" i="1"/>
  <c r="U3971" i="1"/>
  <c r="V3970" i="1"/>
  <c r="U3970" i="1"/>
  <c r="V3969" i="1"/>
  <c r="U3969" i="1"/>
  <c r="V3968" i="1"/>
  <c r="U3968" i="1"/>
  <c r="V3967" i="1"/>
  <c r="U3967" i="1"/>
  <c r="V3966" i="1"/>
  <c r="U3966" i="1"/>
  <c r="V3962" i="1"/>
  <c r="U3962" i="1"/>
  <c r="V3961" i="1"/>
  <c r="U3961" i="1"/>
  <c r="V3960" i="1"/>
  <c r="U3960" i="1"/>
  <c r="V3959" i="1"/>
  <c r="U3959" i="1"/>
  <c r="V3958" i="1"/>
  <c r="U3958" i="1"/>
  <c r="V3957" i="1"/>
  <c r="U3957" i="1"/>
  <c r="V3955" i="1"/>
  <c r="U3955" i="1"/>
  <c r="V3954" i="1"/>
  <c r="U3954" i="1"/>
  <c r="V3952" i="1"/>
  <c r="U3952" i="1"/>
  <c r="V3949" i="1"/>
  <c r="U3949" i="1"/>
  <c r="V3948" i="1"/>
  <c r="U3948" i="1"/>
  <c r="V3947" i="1"/>
  <c r="U3947" i="1"/>
  <c r="V3946" i="1"/>
  <c r="U3946" i="1"/>
  <c r="V3945" i="1"/>
  <c r="U3945" i="1"/>
  <c r="V3944" i="1"/>
  <c r="U3944" i="1"/>
  <c r="V3943" i="1"/>
  <c r="U3943" i="1"/>
  <c r="V3942" i="1"/>
  <c r="U3942" i="1"/>
  <c r="V3940" i="1"/>
  <c r="U3940" i="1"/>
  <c r="V3939" i="1"/>
  <c r="U3939" i="1"/>
  <c r="V3938" i="1"/>
  <c r="U3938" i="1"/>
  <c r="V3936" i="1"/>
  <c r="U3936" i="1"/>
  <c r="V3935" i="1"/>
  <c r="U3935" i="1"/>
  <c r="V3934" i="1"/>
  <c r="U3934" i="1"/>
  <c r="V3933" i="1"/>
  <c r="U3933" i="1"/>
  <c r="V3931" i="1"/>
  <c r="U3931" i="1"/>
  <c r="V3930" i="1"/>
  <c r="U3930" i="1"/>
  <c r="V3927" i="1"/>
  <c r="U3927" i="1"/>
  <c r="V3926" i="1"/>
  <c r="U3926" i="1"/>
  <c r="V3924" i="1"/>
  <c r="U3924" i="1"/>
  <c r="V3915" i="1"/>
  <c r="U3915" i="1"/>
  <c r="V3914" i="1"/>
  <c r="U3914" i="1"/>
  <c r="V3913" i="1"/>
  <c r="U3913" i="1"/>
  <c r="V3912" i="1"/>
  <c r="U3912" i="1"/>
  <c r="V3911" i="1"/>
  <c r="U3911" i="1"/>
  <c r="V3910" i="1"/>
  <c r="U3910" i="1"/>
  <c r="V3909" i="1"/>
  <c r="U3909" i="1"/>
  <c r="V3906" i="1"/>
  <c r="U3906" i="1"/>
  <c r="V3905" i="1"/>
  <c r="U3905" i="1"/>
  <c r="V3903" i="1"/>
  <c r="U3903" i="1"/>
  <c r="V3902" i="1"/>
  <c r="U3902" i="1"/>
  <c r="V3901" i="1"/>
  <c r="U3901" i="1"/>
  <c r="V3898" i="1"/>
  <c r="U3898" i="1"/>
  <c r="V3897" i="1"/>
  <c r="U3897" i="1"/>
  <c r="V3896" i="1"/>
  <c r="U3896" i="1"/>
  <c r="V3895" i="1"/>
  <c r="U3895" i="1"/>
  <c r="V3894" i="1"/>
  <c r="U3894" i="1"/>
  <c r="V3893" i="1"/>
  <c r="U3893" i="1"/>
  <c r="V3892" i="1"/>
  <c r="U3892" i="1"/>
  <c r="V3891" i="1"/>
  <c r="U3891" i="1"/>
  <c r="V3889" i="1"/>
  <c r="U3889" i="1"/>
  <c r="V3887" i="1"/>
  <c r="U3887" i="1"/>
  <c r="V3886" i="1"/>
  <c r="U3886" i="1"/>
  <c r="V3883" i="1"/>
  <c r="U3883" i="1"/>
  <c r="V3880" i="1"/>
  <c r="U3880" i="1"/>
  <c r="V3879" i="1"/>
  <c r="U3879" i="1"/>
  <c r="V3875" i="1"/>
  <c r="U3875" i="1"/>
  <c r="V3874" i="1"/>
  <c r="U3874" i="1"/>
  <c r="V3873" i="1"/>
  <c r="U3873" i="1"/>
  <c r="V3872" i="1"/>
  <c r="U3872" i="1"/>
  <c r="V3871" i="1"/>
  <c r="U3871" i="1"/>
  <c r="V3869" i="1"/>
  <c r="U3869" i="1"/>
  <c r="V3868" i="1"/>
  <c r="U3868" i="1"/>
  <c r="V3866" i="1"/>
  <c r="U3866" i="1"/>
  <c r="V3865" i="1"/>
  <c r="U3865" i="1"/>
  <c r="V3864" i="1"/>
  <c r="U3864" i="1"/>
  <c r="V3863" i="1"/>
  <c r="U3863" i="1"/>
  <c r="V3862" i="1"/>
  <c r="U3862" i="1"/>
  <c r="V3861" i="1"/>
  <c r="U3861" i="1"/>
  <c r="V3859" i="1"/>
  <c r="U3859" i="1"/>
  <c r="V3858" i="1"/>
  <c r="U3858" i="1"/>
  <c r="V3857" i="1"/>
  <c r="U3857" i="1"/>
  <c r="V3856" i="1"/>
  <c r="U3856" i="1"/>
  <c r="V3855" i="1"/>
  <c r="U3855" i="1"/>
  <c r="V3854" i="1"/>
  <c r="U3854" i="1"/>
  <c r="V3852" i="1"/>
  <c r="U3852" i="1"/>
  <c r="V3850" i="1"/>
  <c r="U3850" i="1"/>
  <c r="V3849" i="1"/>
  <c r="U3849" i="1"/>
  <c r="V3848" i="1"/>
  <c r="U3848" i="1"/>
  <c r="V3847" i="1"/>
  <c r="U3847" i="1"/>
  <c r="V3846" i="1"/>
  <c r="U3846" i="1"/>
  <c r="V3845" i="1"/>
  <c r="U3845" i="1"/>
  <c r="V3843" i="1"/>
  <c r="U3843" i="1"/>
  <c r="V3841" i="1"/>
  <c r="U3841" i="1"/>
  <c r="V3838" i="1"/>
  <c r="U3838" i="1"/>
  <c r="V3834" i="1"/>
  <c r="U3834" i="1"/>
  <c r="V3833" i="1"/>
  <c r="U3833" i="1"/>
  <c r="V3832" i="1"/>
  <c r="U3832" i="1"/>
  <c r="V3831" i="1"/>
  <c r="U3831" i="1"/>
  <c r="V3830" i="1"/>
  <c r="U3830" i="1"/>
  <c r="V3827" i="1"/>
  <c r="U3827" i="1"/>
  <c r="V3825" i="1"/>
  <c r="U3825" i="1"/>
  <c r="V3823" i="1"/>
  <c r="U3823" i="1"/>
  <c r="V3821" i="1"/>
  <c r="U3821" i="1"/>
  <c r="V3820" i="1"/>
  <c r="U3820" i="1"/>
  <c r="V3819" i="1"/>
  <c r="U3819" i="1"/>
  <c r="V3818" i="1"/>
  <c r="U3818" i="1"/>
  <c r="V3816" i="1"/>
  <c r="U3816" i="1"/>
  <c r="V3815" i="1"/>
  <c r="U3815" i="1"/>
  <c r="V3812" i="1"/>
  <c r="U3812" i="1"/>
  <c r="V3809" i="1"/>
  <c r="U3809" i="1"/>
  <c r="V3807" i="1"/>
  <c r="U3807" i="1"/>
  <c r="V3806" i="1"/>
  <c r="U3806" i="1"/>
  <c r="V3805" i="1"/>
  <c r="U3805" i="1"/>
  <c r="V3804" i="1"/>
  <c r="U3804" i="1"/>
  <c r="V3803" i="1"/>
  <c r="U3803" i="1"/>
  <c r="V3802" i="1"/>
  <c r="U3802" i="1"/>
  <c r="V3801" i="1"/>
  <c r="U3801" i="1"/>
  <c r="V3800" i="1"/>
  <c r="U3800" i="1"/>
  <c r="V3799" i="1"/>
  <c r="U3799" i="1"/>
  <c r="V3798" i="1"/>
  <c r="U3798" i="1"/>
  <c r="V3795" i="1"/>
  <c r="U3795" i="1"/>
  <c r="V3794" i="1"/>
  <c r="U3794" i="1"/>
  <c r="V3793" i="1"/>
  <c r="U3793" i="1"/>
  <c r="V3792" i="1"/>
  <c r="U3792" i="1"/>
  <c r="V3790" i="1"/>
  <c r="U3790" i="1"/>
  <c r="V3789" i="1"/>
  <c r="U3789" i="1"/>
  <c r="V3788" i="1"/>
  <c r="U3788" i="1"/>
  <c r="V3785" i="1"/>
  <c r="U3785" i="1"/>
  <c r="V3783" i="1"/>
  <c r="U3783" i="1"/>
  <c r="V3782" i="1"/>
  <c r="U3782" i="1"/>
  <c r="V3781" i="1"/>
  <c r="U3781" i="1"/>
  <c r="V3780" i="1"/>
  <c r="U3780" i="1"/>
  <c r="V3779" i="1"/>
  <c r="U3779" i="1"/>
  <c r="V3778" i="1"/>
  <c r="U3778" i="1"/>
  <c r="V3777" i="1"/>
  <c r="U3777" i="1"/>
  <c r="V3775" i="1"/>
  <c r="U3775" i="1"/>
  <c r="V3774" i="1"/>
  <c r="U3774" i="1"/>
  <c r="V3773" i="1"/>
  <c r="U3773" i="1"/>
  <c r="V3771" i="1"/>
  <c r="U3771" i="1"/>
  <c r="V3770" i="1"/>
  <c r="U3770" i="1"/>
  <c r="V3769" i="1"/>
  <c r="U3769" i="1"/>
  <c r="V3768" i="1"/>
  <c r="U3768" i="1"/>
  <c r="V3767" i="1"/>
  <c r="U3767" i="1"/>
  <c r="V3766" i="1"/>
  <c r="U3766" i="1"/>
  <c r="V3765" i="1"/>
  <c r="U3765" i="1"/>
  <c r="V3762" i="1"/>
  <c r="U3762" i="1"/>
  <c r="V3761" i="1"/>
  <c r="U3761" i="1"/>
  <c r="V3760" i="1"/>
  <c r="U3760" i="1"/>
  <c r="V3759" i="1"/>
  <c r="U3759" i="1"/>
  <c r="V3758" i="1"/>
  <c r="U3758" i="1"/>
  <c r="V3756" i="1"/>
  <c r="U3756" i="1"/>
  <c r="V3755" i="1"/>
  <c r="U3755" i="1"/>
  <c r="V3753" i="1"/>
  <c r="U3753" i="1"/>
  <c r="V3752" i="1"/>
  <c r="U3752" i="1"/>
  <c r="V3751" i="1"/>
  <c r="U3751" i="1"/>
  <c r="V3750" i="1"/>
  <c r="U3750" i="1"/>
  <c r="V3748" i="1"/>
  <c r="U3748" i="1"/>
  <c r="V3747" i="1"/>
  <c r="U3747" i="1"/>
  <c r="V3746" i="1"/>
  <c r="U3746" i="1"/>
  <c r="V3745" i="1"/>
  <c r="U3745" i="1"/>
  <c r="V3744" i="1"/>
  <c r="U3744" i="1"/>
  <c r="V3743" i="1"/>
  <c r="U3743" i="1"/>
  <c r="V3742" i="1"/>
  <c r="U3742" i="1"/>
  <c r="V3739" i="1"/>
  <c r="U3739" i="1"/>
  <c r="V3736" i="1"/>
  <c r="U3736" i="1"/>
  <c r="V3735" i="1"/>
  <c r="U3735" i="1"/>
  <c r="V3733" i="1"/>
  <c r="U3733" i="1"/>
  <c r="V3732" i="1"/>
  <c r="U3732" i="1"/>
  <c r="V3731" i="1"/>
  <c r="U3731" i="1"/>
  <c r="V3730" i="1"/>
  <c r="U3730" i="1"/>
  <c r="V3729" i="1"/>
  <c r="U3729" i="1"/>
  <c r="V3728" i="1"/>
  <c r="U3728" i="1"/>
  <c r="V3723" i="1"/>
  <c r="U3723" i="1"/>
  <c r="V3722" i="1"/>
  <c r="U3722" i="1"/>
  <c r="V3718" i="1"/>
  <c r="U3718" i="1"/>
  <c r="V3716" i="1"/>
  <c r="U3716" i="1"/>
  <c r="V3715" i="1"/>
  <c r="U3715" i="1"/>
  <c r="V3714" i="1"/>
  <c r="U3714" i="1"/>
  <c r="V3713" i="1"/>
  <c r="U3713" i="1"/>
  <c r="V3712" i="1"/>
  <c r="U3712" i="1"/>
  <c r="V3710" i="1"/>
  <c r="U3710" i="1"/>
  <c r="V3709" i="1"/>
  <c r="U3709" i="1"/>
  <c r="V3708" i="1"/>
  <c r="U3708" i="1"/>
  <c r="V3707" i="1"/>
  <c r="U3707" i="1"/>
  <c r="V3705" i="1"/>
  <c r="U3705" i="1"/>
  <c r="V3702" i="1"/>
  <c r="U3702" i="1"/>
  <c r="V3701" i="1"/>
  <c r="U3701" i="1"/>
  <c r="V3700" i="1"/>
  <c r="U3700" i="1"/>
  <c r="V3697" i="1"/>
  <c r="U3697" i="1"/>
  <c r="V3696" i="1"/>
  <c r="U3696" i="1"/>
  <c r="V3694" i="1"/>
  <c r="U3694" i="1"/>
  <c r="V3693" i="1"/>
  <c r="U3693" i="1"/>
  <c r="V3692" i="1"/>
  <c r="U3692" i="1"/>
  <c r="V3691" i="1"/>
  <c r="U3691" i="1"/>
  <c r="V3689" i="1"/>
  <c r="U3689" i="1"/>
  <c r="V3688" i="1"/>
  <c r="U3688" i="1"/>
  <c r="V3687" i="1"/>
  <c r="U3687" i="1"/>
  <c r="V3686" i="1"/>
  <c r="U3686" i="1"/>
  <c r="V3685" i="1"/>
  <c r="U3685" i="1"/>
  <c r="V3684" i="1"/>
  <c r="U3684" i="1"/>
  <c r="V3683" i="1"/>
  <c r="U3683" i="1"/>
  <c r="V3682" i="1"/>
  <c r="U3682" i="1"/>
  <c r="V3681" i="1"/>
  <c r="U3681" i="1"/>
  <c r="V3679" i="1"/>
  <c r="U3679" i="1"/>
  <c r="V3678" i="1"/>
  <c r="U3678" i="1"/>
  <c r="V3673" i="1"/>
  <c r="U3673" i="1"/>
  <c r="V3670" i="1"/>
  <c r="U3670" i="1"/>
  <c r="V3668" i="1"/>
  <c r="U3668" i="1"/>
  <c r="V3666" i="1"/>
  <c r="U3666" i="1"/>
  <c r="V3663" i="1"/>
  <c r="U3663" i="1"/>
  <c r="V3661" i="1"/>
  <c r="U3661" i="1"/>
  <c r="V3660" i="1"/>
  <c r="U3660" i="1"/>
  <c r="V3657" i="1"/>
  <c r="U3657" i="1"/>
  <c r="V3653" i="1"/>
  <c r="U3653" i="1"/>
  <c r="V3650" i="1"/>
  <c r="U3650" i="1"/>
  <c r="V3648" i="1"/>
  <c r="U3648" i="1"/>
  <c r="V3646" i="1"/>
  <c r="U3646" i="1"/>
  <c r="V3645" i="1"/>
  <c r="U3645" i="1"/>
  <c r="V3643" i="1"/>
  <c r="U3643" i="1"/>
  <c r="V3642" i="1"/>
  <c r="U3642" i="1"/>
  <c r="V3641" i="1"/>
  <c r="U3641" i="1"/>
  <c r="V3639" i="1"/>
  <c r="U3639" i="1"/>
  <c r="V3638" i="1"/>
  <c r="U3638" i="1"/>
  <c r="V3637" i="1"/>
  <c r="U3637" i="1"/>
  <c r="V3635" i="1"/>
  <c r="U3635" i="1"/>
  <c r="V3633" i="1"/>
  <c r="U3633" i="1"/>
  <c r="V3631" i="1"/>
  <c r="U3631" i="1"/>
  <c r="V3630" i="1"/>
  <c r="U3630" i="1"/>
  <c r="V3629" i="1"/>
  <c r="U3629" i="1"/>
  <c r="V3626" i="1"/>
  <c r="U3626" i="1"/>
  <c r="V3625" i="1"/>
  <c r="U3625" i="1"/>
  <c r="V3624" i="1"/>
  <c r="U3624" i="1"/>
  <c r="V3623" i="1"/>
  <c r="U3623" i="1"/>
  <c r="V3622" i="1"/>
  <c r="U3622" i="1"/>
  <c r="V3621" i="1"/>
  <c r="U3621" i="1"/>
  <c r="V3616" i="1"/>
  <c r="U3616" i="1"/>
  <c r="V3615" i="1"/>
  <c r="U3615" i="1"/>
  <c r="V3606" i="1"/>
  <c r="U3606" i="1"/>
  <c r="V3605" i="1"/>
  <c r="U3605" i="1"/>
  <c r="V3604" i="1"/>
  <c r="U3604" i="1"/>
  <c r="V3602" i="1"/>
  <c r="U3602" i="1"/>
  <c r="V3601" i="1"/>
  <c r="U3601" i="1"/>
  <c r="V3600" i="1"/>
  <c r="U3600" i="1"/>
  <c r="V3599" i="1"/>
  <c r="U3599" i="1"/>
  <c r="V3597" i="1"/>
  <c r="U3597" i="1"/>
  <c r="V3596" i="1"/>
  <c r="U3596" i="1"/>
  <c r="V3595" i="1"/>
  <c r="U3595" i="1"/>
  <c r="V3594" i="1"/>
  <c r="U3594" i="1"/>
  <c r="V3593" i="1"/>
  <c r="U3593" i="1"/>
  <c r="V3591" i="1"/>
  <c r="U3591" i="1"/>
  <c r="V3588" i="1"/>
  <c r="U3588" i="1"/>
  <c r="V3587" i="1"/>
  <c r="U3587" i="1"/>
  <c r="V3585" i="1"/>
  <c r="U3585" i="1"/>
  <c r="V3584" i="1"/>
  <c r="U3584" i="1"/>
  <c r="V3582" i="1"/>
  <c r="U3582" i="1"/>
  <c r="V3579" i="1"/>
  <c r="U3579" i="1"/>
  <c r="V3578" i="1"/>
  <c r="U3578" i="1"/>
  <c r="V3577" i="1"/>
  <c r="U3577" i="1"/>
  <c r="V3576" i="1"/>
  <c r="U3576" i="1"/>
  <c r="V3572" i="1"/>
  <c r="U3572" i="1"/>
  <c r="V3571" i="1"/>
  <c r="U3571" i="1"/>
  <c r="V3570" i="1"/>
  <c r="U3570" i="1"/>
  <c r="V3567" i="1"/>
  <c r="U3567" i="1"/>
  <c r="V3563" i="1"/>
  <c r="U3563" i="1"/>
  <c r="V3559" i="1"/>
  <c r="U3559" i="1"/>
  <c r="V3556" i="1"/>
  <c r="U3556" i="1"/>
  <c r="V3555" i="1"/>
  <c r="U3555" i="1"/>
  <c r="V3553" i="1"/>
  <c r="U3553" i="1"/>
  <c r="V3550" i="1"/>
  <c r="U3550" i="1"/>
  <c r="V3549" i="1"/>
  <c r="U3549" i="1"/>
  <c r="V3548" i="1"/>
  <c r="U3548" i="1"/>
  <c r="V3547" i="1"/>
  <c r="U3547" i="1"/>
  <c r="V3546" i="1"/>
  <c r="U3546" i="1"/>
  <c r="V3544" i="1"/>
  <c r="U3544" i="1"/>
  <c r="V3541" i="1"/>
  <c r="U3541" i="1"/>
  <c r="V3536" i="1"/>
  <c r="U3536" i="1"/>
  <c r="V3535" i="1"/>
  <c r="U3535" i="1"/>
  <c r="V3534" i="1"/>
  <c r="U3534" i="1"/>
  <c r="V3533" i="1"/>
  <c r="U3533" i="1"/>
  <c r="V3531" i="1"/>
  <c r="U3531" i="1"/>
  <c r="V3529" i="1"/>
  <c r="U3529" i="1"/>
  <c r="V3528" i="1"/>
  <c r="U3528" i="1"/>
  <c r="V3527" i="1"/>
  <c r="U3527" i="1"/>
  <c r="V3526" i="1"/>
  <c r="U3526" i="1"/>
  <c r="V3523" i="1"/>
  <c r="U3523" i="1"/>
  <c r="V3520" i="1"/>
  <c r="U3520" i="1"/>
  <c r="V3518" i="1"/>
  <c r="U3518" i="1"/>
  <c r="V3517" i="1"/>
  <c r="U3517" i="1"/>
  <c r="V3516" i="1"/>
  <c r="U3516" i="1"/>
  <c r="V3515" i="1"/>
  <c r="U3515" i="1"/>
  <c r="V3512" i="1"/>
  <c r="U3512" i="1"/>
  <c r="V3511" i="1"/>
  <c r="U3511" i="1"/>
  <c r="V3509" i="1"/>
  <c r="U3509" i="1"/>
  <c r="V3508" i="1"/>
  <c r="U3508" i="1"/>
  <c r="V3507" i="1"/>
  <c r="U3507" i="1"/>
  <c r="V3506" i="1"/>
  <c r="U3506" i="1"/>
  <c r="V3504" i="1"/>
  <c r="U3504" i="1"/>
  <c r="V3502" i="1"/>
  <c r="U3502" i="1"/>
  <c r="V3501" i="1"/>
  <c r="U3501" i="1"/>
  <c r="V3499" i="1"/>
  <c r="U3499" i="1"/>
  <c r="V3498" i="1"/>
  <c r="U3498" i="1"/>
  <c r="V3496" i="1"/>
  <c r="U3496" i="1"/>
  <c r="V3495" i="1"/>
  <c r="U3495" i="1"/>
  <c r="V3494" i="1"/>
  <c r="U3494" i="1"/>
  <c r="V3493" i="1"/>
  <c r="U3493" i="1"/>
  <c r="V3492" i="1"/>
  <c r="U3492" i="1"/>
  <c r="V3490" i="1"/>
  <c r="U3490" i="1"/>
  <c r="V3488" i="1"/>
  <c r="U3488" i="1"/>
  <c r="V3487" i="1"/>
  <c r="U3487" i="1"/>
  <c r="V3486" i="1"/>
  <c r="U3486" i="1"/>
  <c r="V3485" i="1"/>
  <c r="U3485" i="1"/>
  <c r="V3482" i="1"/>
  <c r="U3482" i="1"/>
  <c r="V3480" i="1"/>
  <c r="U3480" i="1"/>
  <c r="V3479" i="1"/>
  <c r="U3479" i="1"/>
  <c r="V3478" i="1"/>
  <c r="U3478" i="1"/>
  <c r="V3475" i="1"/>
  <c r="U3475" i="1"/>
  <c r="V3474" i="1"/>
  <c r="U3474" i="1"/>
  <c r="V3472" i="1"/>
  <c r="U3472" i="1"/>
  <c r="V3471" i="1"/>
  <c r="U3471" i="1"/>
  <c r="V3470" i="1"/>
  <c r="U3470" i="1"/>
  <c r="V3469" i="1"/>
  <c r="U3469" i="1"/>
  <c r="V3468" i="1"/>
  <c r="U3468" i="1"/>
  <c r="V3466" i="1"/>
  <c r="U3466" i="1"/>
  <c r="V3464" i="1"/>
  <c r="U3464" i="1"/>
  <c r="V3463" i="1"/>
  <c r="U3463" i="1"/>
  <c r="V3460" i="1"/>
  <c r="U3460" i="1"/>
  <c r="V3459" i="1"/>
  <c r="U3459" i="1"/>
  <c r="V3458" i="1"/>
  <c r="U3458" i="1"/>
  <c r="V3457" i="1"/>
  <c r="U3457" i="1"/>
  <c r="V3454" i="1"/>
  <c r="U3454" i="1"/>
  <c r="V3453" i="1"/>
  <c r="U3453" i="1"/>
  <c r="V3451" i="1"/>
  <c r="U3451" i="1"/>
  <c r="V3450" i="1"/>
  <c r="U3450" i="1"/>
  <c r="V3449" i="1"/>
  <c r="U3449" i="1"/>
  <c r="V3445" i="1"/>
  <c r="U3445" i="1"/>
  <c r="V3444" i="1"/>
  <c r="U3444" i="1"/>
  <c r="V3443" i="1"/>
  <c r="U3443" i="1"/>
  <c r="V3442" i="1"/>
  <c r="U3442" i="1"/>
  <c r="V3441" i="1"/>
  <c r="U3441" i="1"/>
  <c r="V3439" i="1"/>
  <c r="U3439" i="1"/>
  <c r="V3438" i="1"/>
  <c r="U3438" i="1"/>
  <c r="V3437" i="1"/>
  <c r="U3437" i="1"/>
  <c r="V3436" i="1"/>
  <c r="U3436" i="1"/>
  <c r="V3435" i="1"/>
  <c r="U3435" i="1"/>
  <c r="V3434" i="1"/>
  <c r="U3434" i="1"/>
  <c r="V3433" i="1"/>
  <c r="U3433" i="1"/>
  <c r="V3428" i="1"/>
  <c r="U3428" i="1"/>
  <c r="V3427" i="1"/>
  <c r="U3427" i="1"/>
  <c r="V3426" i="1"/>
  <c r="U3426" i="1"/>
  <c r="V3425" i="1"/>
  <c r="U3425" i="1"/>
  <c r="V3423" i="1"/>
  <c r="U3423" i="1"/>
  <c r="V3420" i="1"/>
  <c r="U3420" i="1"/>
  <c r="V3419" i="1"/>
  <c r="U3419" i="1"/>
  <c r="V3417" i="1"/>
  <c r="U3417" i="1"/>
  <c r="V3416" i="1"/>
  <c r="U3416" i="1"/>
  <c r="V3415" i="1"/>
  <c r="U3415" i="1"/>
  <c r="V3413" i="1"/>
  <c r="U3413" i="1"/>
  <c r="V3412" i="1"/>
  <c r="U3412" i="1"/>
  <c r="V3410" i="1"/>
  <c r="U3410" i="1"/>
  <c r="V3408" i="1"/>
  <c r="U3408" i="1"/>
  <c r="V3406" i="1"/>
  <c r="U3406" i="1"/>
  <c r="V3404" i="1"/>
  <c r="U3404" i="1"/>
  <c r="V3402" i="1"/>
  <c r="U3402" i="1"/>
  <c r="V3400" i="1"/>
  <c r="U3400" i="1"/>
  <c r="V3398" i="1"/>
  <c r="U3398" i="1"/>
  <c r="V3395" i="1"/>
  <c r="U3395" i="1"/>
  <c r="V3393" i="1"/>
  <c r="U3393" i="1"/>
  <c r="V3392" i="1"/>
  <c r="U3392" i="1"/>
  <c r="V3391" i="1"/>
  <c r="U3391" i="1"/>
  <c r="V3389" i="1"/>
  <c r="U3389" i="1"/>
  <c r="V3388" i="1"/>
  <c r="U3388" i="1"/>
  <c r="V3387" i="1"/>
  <c r="U3387" i="1"/>
  <c r="V3386" i="1"/>
  <c r="U3386" i="1"/>
  <c r="V3385" i="1"/>
  <c r="U3385" i="1"/>
  <c r="V3383" i="1"/>
  <c r="U3383" i="1"/>
  <c r="V3382" i="1"/>
  <c r="U3382" i="1"/>
  <c r="V3378" i="1"/>
  <c r="U3378" i="1"/>
  <c r="V3374" i="1"/>
  <c r="U3374" i="1"/>
  <c r="V3373" i="1"/>
  <c r="U3373" i="1"/>
  <c r="V3372" i="1"/>
  <c r="U3372" i="1"/>
  <c r="V3370" i="1"/>
  <c r="U3370" i="1"/>
  <c r="V3368" i="1"/>
  <c r="U3368" i="1"/>
  <c r="V3367" i="1"/>
  <c r="U3367" i="1"/>
  <c r="V3365" i="1"/>
  <c r="U3365" i="1"/>
  <c r="V3364" i="1"/>
  <c r="U3364" i="1"/>
  <c r="V3363" i="1"/>
  <c r="U3363" i="1"/>
  <c r="V3361" i="1"/>
  <c r="U3361" i="1"/>
  <c r="V3360" i="1"/>
  <c r="U3360" i="1"/>
  <c r="V3356" i="1"/>
  <c r="U3356" i="1"/>
  <c r="V3351" i="1"/>
  <c r="U3351" i="1"/>
  <c r="V3350" i="1"/>
  <c r="U3350" i="1"/>
  <c r="V3348" i="1"/>
  <c r="U3348" i="1"/>
  <c r="V3347" i="1"/>
  <c r="U3347" i="1"/>
  <c r="V3346" i="1"/>
  <c r="U3346" i="1"/>
  <c r="V3344" i="1"/>
  <c r="U3344" i="1"/>
  <c r="V3342" i="1"/>
  <c r="U3342" i="1"/>
  <c r="V3341" i="1"/>
  <c r="U3341" i="1"/>
  <c r="V3340" i="1"/>
  <c r="U3340" i="1"/>
  <c r="V3336" i="1"/>
  <c r="U3336" i="1"/>
  <c r="V3335" i="1"/>
  <c r="U3335" i="1"/>
  <c r="V3334" i="1"/>
  <c r="U3334" i="1"/>
  <c r="V3333" i="1"/>
  <c r="U3333" i="1"/>
  <c r="V3330" i="1"/>
  <c r="U3330" i="1"/>
  <c r="V3328" i="1"/>
  <c r="U3328" i="1"/>
  <c r="V3324" i="1"/>
  <c r="U3324" i="1"/>
  <c r="V3323" i="1"/>
  <c r="U3323" i="1"/>
  <c r="V3322" i="1"/>
  <c r="U3322" i="1"/>
  <c r="V3319" i="1"/>
  <c r="U3319" i="1"/>
  <c r="V3318" i="1"/>
  <c r="U3318" i="1"/>
  <c r="V3315" i="1"/>
  <c r="U3315" i="1"/>
  <c r="V3314" i="1"/>
  <c r="U3314" i="1"/>
  <c r="V3313" i="1"/>
  <c r="U3313" i="1"/>
  <c r="V3312" i="1"/>
  <c r="U3312" i="1"/>
  <c r="V3310" i="1"/>
  <c r="U3310" i="1"/>
  <c r="V3309" i="1"/>
  <c r="U3309" i="1"/>
  <c r="V3308" i="1"/>
  <c r="U3308" i="1"/>
  <c r="V3307" i="1"/>
  <c r="U3307" i="1"/>
  <c r="V3306" i="1"/>
  <c r="U3306" i="1"/>
  <c r="V3305" i="1"/>
  <c r="U3305" i="1"/>
  <c r="V3303" i="1"/>
  <c r="U3303" i="1"/>
  <c r="V3302" i="1"/>
  <c r="U3302" i="1"/>
  <c r="V3301" i="1"/>
  <c r="U3301" i="1"/>
  <c r="V3300" i="1"/>
  <c r="U3300" i="1"/>
  <c r="V3293" i="1"/>
  <c r="U3293" i="1"/>
  <c r="V3288" i="1"/>
  <c r="U3288" i="1"/>
  <c r="V3287" i="1"/>
  <c r="U3287" i="1"/>
  <c r="V3286" i="1"/>
  <c r="U3286" i="1"/>
  <c r="V3284" i="1"/>
  <c r="U3284" i="1"/>
  <c r="V3283" i="1"/>
  <c r="U3283" i="1"/>
  <c r="V3282" i="1"/>
  <c r="U3282" i="1"/>
  <c r="V3281" i="1"/>
  <c r="U3281" i="1"/>
  <c r="V3277" i="1"/>
  <c r="U3277" i="1"/>
  <c r="V3276" i="1"/>
  <c r="U3276" i="1"/>
  <c r="V3275" i="1"/>
  <c r="U3275" i="1"/>
  <c r="V3274" i="1"/>
  <c r="U3274" i="1"/>
  <c r="V3270" i="1"/>
  <c r="U3270" i="1"/>
  <c r="V3269" i="1"/>
  <c r="U3269" i="1"/>
  <c r="V3268" i="1"/>
  <c r="U3268" i="1"/>
  <c r="V3266" i="1"/>
  <c r="U3266" i="1"/>
  <c r="V3265" i="1"/>
  <c r="U3265" i="1"/>
  <c r="V3264" i="1"/>
  <c r="U3264" i="1"/>
  <c r="V3263" i="1"/>
  <c r="U3263" i="1"/>
  <c r="V3262" i="1"/>
  <c r="U3262" i="1"/>
  <c r="V3261" i="1"/>
  <c r="U3261" i="1"/>
  <c r="V3260" i="1"/>
  <c r="U3260" i="1"/>
  <c r="V3258" i="1"/>
  <c r="U3258" i="1"/>
  <c r="V3255" i="1"/>
  <c r="U3255" i="1"/>
  <c r="V3253" i="1"/>
  <c r="U3253" i="1"/>
  <c r="V3252" i="1"/>
  <c r="U3252" i="1"/>
  <c r="V3251" i="1"/>
  <c r="U3251" i="1"/>
  <c r="V3250" i="1"/>
  <c r="U3250" i="1"/>
  <c r="V3248" i="1"/>
  <c r="U3248" i="1"/>
  <c r="V3247" i="1"/>
  <c r="U3247" i="1"/>
  <c r="V3245" i="1"/>
  <c r="U3245" i="1"/>
  <c r="V3244" i="1"/>
  <c r="U3244" i="1"/>
  <c r="V3243" i="1"/>
  <c r="U3243" i="1"/>
  <c r="V3239" i="1"/>
  <c r="U3239" i="1"/>
  <c r="V3238" i="1"/>
  <c r="U3238" i="1"/>
  <c r="V3237" i="1"/>
  <c r="U3237" i="1"/>
  <c r="V3235" i="1"/>
  <c r="U3235" i="1"/>
  <c r="V3234" i="1"/>
  <c r="U3234" i="1"/>
  <c r="V3233" i="1"/>
  <c r="U3233" i="1"/>
  <c r="V3232" i="1"/>
  <c r="U3232" i="1"/>
  <c r="V3231" i="1"/>
  <c r="U3231" i="1"/>
  <c r="V3230" i="1"/>
  <c r="U3230" i="1"/>
  <c r="V3227" i="1"/>
  <c r="U3227" i="1"/>
  <c r="V3226" i="1"/>
  <c r="U3226" i="1"/>
  <c r="V3225" i="1"/>
  <c r="U3225" i="1"/>
  <c r="V3224" i="1"/>
  <c r="U3224" i="1"/>
  <c r="V3222" i="1"/>
  <c r="U3222" i="1"/>
  <c r="V3221" i="1"/>
  <c r="U3221" i="1"/>
  <c r="V3219" i="1"/>
  <c r="U3219" i="1"/>
  <c r="V3217" i="1"/>
  <c r="U3217" i="1"/>
  <c r="V3214" i="1"/>
  <c r="U3214" i="1"/>
  <c r="V3213" i="1"/>
  <c r="U3213" i="1"/>
  <c r="V3212" i="1"/>
  <c r="U3212" i="1"/>
  <c r="V3211" i="1"/>
  <c r="U3211" i="1"/>
  <c r="V3210" i="1"/>
  <c r="U3210" i="1"/>
  <c r="V3209" i="1"/>
  <c r="U3209" i="1"/>
  <c r="V3208" i="1"/>
  <c r="U3208" i="1"/>
  <c r="V3206" i="1"/>
  <c r="U3206" i="1"/>
  <c r="V3205" i="1"/>
  <c r="U3205" i="1"/>
  <c r="V3204" i="1"/>
  <c r="U3204" i="1"/>
  <c r="V3202" i="1"/>
  <c r="U3202" i="1"/>
  <c r="V3201" i="1"/>
  <c r="U3201" i="1"/>
  <c r="V3198" i="1"/>
  <c r="U3198" i="1"/>
  <c r="V3197" i="1"/>
  <c r="U3197" i="1"/>
  <c r="V3196" i="1"/>
  <c r="U3196" i="1"/>
  <c r="V3193" i="1"/>
  <c r="U3193" i="1"/>
  <c r="V3189" i="1"/>
  <c r="U3189" i="1"/>
  <c r="V3186" i="1"/>
  <c r="U3186" i="1"/>
  <c r="V3185" i="1"/>
  <c r="U3185" i="1"/>
  <c r="V3184" i="1"/>
  <c r="U3184" i="1"/>
  <c r="V3181" i="1"/>
  <c r="U3181" i="1"/>
  <c r="V3179" i="1"/>
  <c r="U3179" i="1"/>
  <c r="V3178" i="1"/>
  <c r="U3178" i="1"/>
  <c r="V3177" i="1"/>
  <c r="U3177" i="1"/>
  <c r="V3176" i="1"/>
  <c r="U3176" i="1"/>
  <c r="V3175" i="1"/>
  <c r="U3175" i="1"/>
  <c r="V3174" i="1"/>
  <c r="U3174" i="1"/>
  <c r="V3172" i="1"/>
  <c r="U3172" i="1"/>
  <c r="V3171" i="1"/>
  <c r="U3171" i="1"/>
  <c r="V3170" i="1"/>
  <c r="U3170" i="1"/>
  <c r="V3169" i="1"/>
  <c r="U3169" i="1"/>
  <c r="V3168" i="1"/>
  <c r="U3168" i="1"/>
  <c r="V3167" i="1"/>
  <c r="U3167" i="1"/>
  <c r="V3166" i="1"/>
  <c r="U3166" i="1"/>
  <c r="V3165" i="1"/>
  <c r="U3165" i="1"/>
  <c r="V3164" i="1"/>
  <c r="U3164" i="1"/>
  <c r="V3162" i="1"/>
  <c r="U3162" i="1"/>
  <c r="V3161" i="1"/>
  <c r="U3161" i="1"/>
  <c r="V3160" i="1"/>
  <c r="U3160" i="1"/>
  <c r="V3159" i="1"/>
  <c r="U3159" i="1"/>
  <c r="V3158" i="1"/>
  <c r="U3158" i="1"/>
  <c r="V3156" i="1"/>
  <c r="U3156" i="1"/>
  <c r="V3155" i="1"/>
  <c r="U3155" i="1"/>
  <c r="V3153" i="1"/>
  <c r="U3153" i="1"/>
  <c r="V3152" i="1"/>
  <c r="U3152" i="1"/>
  <c r="V3151" i="1"/>
  <c r="U3151" i="1"/>
  <c r="V3150" i="1"/>
  <c r="U3150" i="1"/>
  <c r="V3149" i="1"/>
  <c r="U3149" i="1"/>
  <c r="V3147" i="1"/>
  <c r="U3147" i="1"/>
  <c r="V3146" i="1"/>
  <c r="U3146" i="1"/>
  <c r="V3139" i="1"/>
  <c r="U3139" i="1"/>
  <c r="V3137" i="1"/>
  <c r="U3137" i="1"/>
  <c r="V3134" i="1"/>
  <c r="U3134" i="1"/>
  <c r="V3133" i="1"/>
  <c r="U3133" i="1"/>
  <c r="V3132" i="1"/>
  <c r="U3132" i="1"/>
  <c r="V3131" i="1"/>
  <c r="U3131" i="1"/>
  <c r="V3130" i="1"/>
  <c r="U3130" i="1"/>
  <c r="V3129" i="1"/>
  <c r="U3129" i="1"/>
  <c r="V3128" i="1"/>
  <c r="U3128" i="1"/>
  <c r="V3127" i="1"/>
  <c r="U3127" i="1"/>
  <c r="V3126" i="1"/>
  <c r="U3126" i="1"/>
  <c r="V3125" i="1"/>
  <c r="U3125" i="1"/>
  <c r="V3124" i="1"/>
  <c r="U3124" i="1"/>
  <c r="V3121" i="1"/>
  <c r="U3121" i="1"/>
  <c r="V3118" i="1"/>
  <c r="U3118" i="1"/>
  <c r="V3116" i="1"/>
  <c r="U3116" i="1"/>
  <c r="V3115" i="1"/>
  <c r="U3115" i="1"/>
  <c r="V3114" i="1"/>
  <c r="U3114" i="1"/>
  <c r="V3113" i="1"/>
  <c r="U3113" i="1"/>
  <c r="V3112" i="1"/>
  <c r="U3112" i="1"/>
  <c r="V3111" i="1"/>
  <c r="U3111" i="1"/>
  <c r="V3110" i="1"/>
  <c r="U3110" i="1"/>
  <c r="V3109" i="1"/>
  <c r="U3109" i="1"/>
  <c r="V3107" i="1"/>
  <c r="U3107" i="1"/>
  <c r="V3105" i="1"/>
  <c r="U3105" i="1"/>
  <c r="V3102" i="1"/>
  <c r="U3102" i="1"/>
  <c r="V3101" i="1"/>
  <c r="U3101" i="1"/>
  <c r="V3100" i="1"/>
  <c r="U3100" i="1"/>
  <c r="V3098" i="1"/>
  <c r="U3098" i="1"/>
  <c r="V3097" i="1"/>
  <c r="U3097" i="1"/>
  <c r="V3096" i="1"/>
  <c r="U3096" i="1"/>
  <c r="V3094" i="1"/>
  <c r="U3094" i="1"/>
  <c r="V3093" i="1"/>
  <c r="U3093" i="1"/>
  <c r="V3092" i="1"/>
  <c r="U3092" i="1"/>
  <c r="V3091" i="1"/>
  <c r="U3091" i="1"/>
  <c r="V3090" i="1"/>
  <c r="U3090" i="1"/>
  <c r="V3089" i="1"/>
  <c r="U3089" i="1"/>
  <c r="V3087" i="1"/>
  <c r="U3087" i="1"/>
  <c r="V3086" i="1"/>
  <c r="U3086" i="1"/>
  <c r="V3085" i="1"/>
  <c r="U3085" i="1"/>
  <c r="V3084" i="1"/>
  <c r="U3084" i="1"/>
  <c r="V3083" i="1"/>
  <c r="U3083" i="1"/>
  <c r="V3082" i="1"/>
  <c r="U3082" i="1"/>
  <c r="V3081" i="1"/>
  <c r="U3081" i="1"/>
  <c r="V3080" i="1"/>
  <c r="U3080" i="1"/>
  <c r="V3078" i="1"/>
  <c r="U3078" i="1"/>
  <c r="V3077" i="1"/>
  <c r="U3077" i="1"/>
  <c r="V3075" i="1"/>
  <c r="U3075" i="1"/>
  <c r="V3074" i="1"/>
  <c r="U3074" i="1"/>
  <c r="V3073" i="1"/>
  <c r="U3073" i="1"/>
  <c r="V3071" i="1"/>
  <c r="U3071" i="1"/>
  <c r="V3070" i="1"/>
  <c r="U3070" i="1"/>
  <c r="V3067" i="1"/>
  <c r="U3067" i="1"/>
  <c r="V3066" i="1"/>
  <c r="U3066" i="1"/>
  <c r="V3065" i="1"/>
  <c r="U3065" i="1"/>
  <c r="V3064" i="1"/>
  <c r="U3064" i="1"/>
  <c r="V3063" i="1"/>
  <c r="U3063" i="1"/>
  <c r="V3062" i="1"/>
  <c r="U3062" i="1"/>
  <c r="V3061" i="1"/>
  <c r="U3061" i="1"/>
  <c r="V3058" i="1"/>
  <c r="U3058" i="1"/>
  <c r="V3057" i="1"/>
  <c r="U3057" i="1"/>
  <c r="V3056" i="1"/>
  <c r="U3056" i="1"/>
  <c r="V3055" i="1"/>
  <c r="U3055" i="1"/>
  <c r="V3054" i="1"/>
  <c r="U3054" i="1"/>
  <c r="V3052" i="1"/>
  <c r="U3052" i="1"/>
  <c r="V3051" i="1"/>
  <c r="U3051" i="1"/>
  <c r="V3050" i="1"/>
  <c r="U3050" i="1"/>
  <c r="V3049" i="1"/>
  <c r="U3049" i="1"/>
  <c r="V3048" i="1"/>
  <c r="U3048" i="1"/>
  <c r="V3047" i="1"/>
  <c r="U3047" i="1"/>
  <c r="V3046" i="1"/>
  <c r="U3046" i="1"/>
  <c r="V3043" i="1"/>
  <c r="U3043" i="1"/>
  <c r="V3042" i="1"/>
  <c r="U3042" i="1"/>
  <c r="V3041" i="1"/>
  <c r="U3041" i="1"/>
  <c r="V3040" i="1"/>
  <c r="U3040" i="1"/>
  <c r="V3039" i="1"/>
  <c r="U3039" i="1"/>
  <c r="V3038" i="1"/>
  <c r="U3038" i="1"/>
  <c r="V3037" i="1"/>
  <c r="U3037" i="1"/>
  <c r="V3036" i="1"/>
  <c r="U3036" i="1"/>
  <c r="V3035" i="1"/>
  <c r="U3035" i="1"/>
  <c r="V3034" i="1"/>
  <c r="U3034" i="1"/>
  <c r="V3033" i="1"/>
  <c r="U3033" i="1"/>
  <c r="V3032" i="1"/>
  <c r="U3032" i="1"/>
  <c r="V3031" i="1"/>
  <c r="U3031" i="1"/>
  <c r="V3030" i="1"/>
  <c r="U3030" i="1"/>
  <c r="V3029" i="1"/>
  <c r="U3029" i="1"/>
  <c r="V3026" i="1"/>
  <c r="U3026" i="1"/>
  <c r="V3024" i="1"/>
  <c r="U3024" i="1"/>
  <c r="V3023" i="1"/>
  <c r="U3023" i="1"/>
  <c r="V3022" i="1"/>
  <c r="U3022" i="1"/>
  <c r="V3021" i="1"/>
  <c r="U3021" i="1"/>
  <c r="V3019" i="1"/>
  <c r="U3019" i="1"/>
  <c r="V3018" i="1"/>
  <c r="U3018" i="1"/>
  <c r="V3017" i="1"/>
  <c r="U3017" i="1"/>
  <c r="V3016" i="1"/>
  <c r="U3016" i="1"/>
  <c r="V3015" i="1"/>
  <c r="U3015" i="1"/>
  <c r="V3014" i="1"/>
  <c r="U3014" i="1"/>
  <c r="V3012" i="1"/>
  <c r="U3012" i="1"/>
  <c r="V3011" i="1"/>
  <c r="U3011" i="1"/>
  <c r="V3010" i="1"/>
  <c r="U3010" i="1"/>
  <c r="V3009" i="1"/>
  <c r="U3009" i="1"/>
  <c r="V3007" i="1"/>
  <c r="U3007" i="1"/>
  <c r="V3006" i="1"/>
  <c r="U3006" i="1"/>
  <c r="V3005" i="1"/>
  <c r="U3005" i="1"/>
  <c r="V3004" i="1"/>
  <c r="U3004" i="1"/>
  <c r="V3003" i="1"/>
  <c r="U3003" i="1"/>
  <c r="V3002" i="1"/>
  <c r="U3002" i="1"/>
  <c r="V3001" i="1"/>
  <c r="U3001" i="1"/>
  <c r="V3000" i="1"/>
  <c r="U3000" i="1"/>
  <c r="V2999" i="1"/>
  <c r="U2999" i="1"/>
  <c r="V2998" i="1"/>
  <c r="U2998" i="1"/>
  <c r="V2997" i="1"/>
  <c r="U2997" i="1"/>
  <c r="V2995" i="1"/>
  <c r="U2995" i="1"/>
  <c r="V2994" i="1"/>
  <c r="U2994" i="1"/>
  <c r="V2993" i="1"/>
  <c r="U2993" i="1"/>
  <c r="V2992" i="1"/>
  <c r="U2992" i="1"/>
  <c r="V2991" i="1"/>
  <c r="U2991" i="1"/>
  <c r="V2989" i="1"/>
  <c r="U2989" i="1"/>
  <c r="V2986" i="1"/>
  <c r="U2986" i="1"/>
  <c r="V2985" i="1"/>
  <c r="U2985" i="1"/>
  <c r="V2982" i="1"/>
  <c r="U2982" i="1"/>
  <c r="V2981" i="1"/>
  <c r="U2981" i="1"/>
  <c r="V2980" i="1"/>
  <c r="U2980" i="1"/>
  <c r="V2979" i="1"/>
  <c r="U2979" i="1"/>
  <c r="V2977" i="1"/>
  <c r="U2977" i="1"/>
  <c r="V2976" i="1"/>
  <c r="U2976" i="1"/>
  <c r="V2975" i="1"/>
  <c r="U2975" i="1"/>
  <c r="V2974" i="1"/>
  <c r="U2974" i="1"/>
  <c r="V2973" i="1"/>
  <c r="U2973" i="1"/>
  <c r="V2972" i="1"/>
  <c r="U2972" i="1"/>
  <c r="V2970" i="1"/>
  <c r="U2970" i="1"/>
  <c r="V2969" i="1"/>
  <c r="U2969" i="1"/>
  <c r="V2968" i="1"/>
  <c r="U2968" i="1"/>
  <c r="V2967" i="1"/>
  <c r="U2967" i="1"/>
  <c r="V2966" i="1"/>
  <c r="U2966" i="1"/>
  <c r="V2965" i="1"/>
  <c r="U2965" i="1"/>
  <c r="V2964" i="1"/>
  <c r="U2964" i="1"/>
  <c r="V2963" i="1"/>
  <c r="U2963" i="1"/>
  <c r="V2962" i="1"/>
  <c r="U2962" i="1"/>
  <c r="V2960" i="1"/>
  <c r="U2960" i="1"/>
  <c r="V2959" i="1"/>
  <c r="U2959" i="1"/>
  <c r="V2958" i="1"/>
  <c r="U2958" i="1"/>
  <c r="V2957" i="1"/>
  <c r="U2957" i="1"/>
  <c r="V2956" i="1"/>
  <c r="U2956" i="1"/>
  <c r="V2955" i="1"/>
  <c r="U2955" i="1"/>
  <c r="V2954" i="1"/>
  <c r="U2954" i="1"/>
  <c r="V2953" i="1"/>
  <c r="U2953" i="1"/>
  <c r="V2952" i="1"/>
  <c r="U2952" i="1"/>
  <c r="V2951" i="1"/>
  <c r="U2951" i="1"/>
  <c r="V2950" i="1"/>
  <c r="U2950" i="1"/>
  <c r="V2949" i="1"/>
  <c r="U2949" i="1"/>
  <c r="V2947" i="1"/>
  <c r="U2947" i="1"/>
  <c r="V2946" i="1"/>
  <c r="U2946" i="1"/>
  <c r="V2945" i="1"/>
  <c r="U2945" i="1"/>
  <c r="V2943" i="1"/>
  <c r="U2943" i="1"/>
  <c r="V2942" i="1"/>
  <c r="U2942" i="1"/>
  <c r="V2941" i="1"/>
  <c r="U2941" i="1"/>
  <c r="V2940" i="1"/>
  <c r="U2940" i="1"/>
  <c r="V2938" i="1"/>
  <c r="U2938" i="1"/>
  <c r="V2937" i="1"/>
  <c r="U2937" i="1"/>
  <c r="V2935" i="1"/>
  <c r="U2935" i="1"/>
  <c r="V2931" i="1"/>
  <c r="U2931" i="1"/>
  <c r="V2930" i="1"/>
  <c r="U2930" i="1"/>
  <c r="V2929" i="1"/>
  <c r="U2929" i="1"/>
  <c r="V2928" i="1"/>
  <c r="U2928" i="1"/>
  <c r="V2927" i="1"/>
  <c r="U2927" i="1"/>
  <c r="V2926" i="1"/>
  <c r="U2926" i="1"/>
  <c r="V2925" i="1"/>
  <c r="U2925" i="1"/>
  <c r="V2923" i="1"/>
  <c r="U2923" i="1"/>
  <c r="V2921" i="1"/>
  <c r="U2921" i="1"/>
  <c r="V2920" i="1"/>
  <c r="U2920" i="1"/>
  <c r="V2919" i="1"/>
  <c r="U2919" i="1"/>
  <c r="V2915" i="1"/>
  <c r="U2915" i="1"/>
  <c r="V2914" i="1"/>
  <c r="U2914" i="1"/>
  <c r="V2913" i="1"/>
  <c r="U2913" i="1"/>
  <c r="V2911" i="1"/>
  <c r="U2911" i="1"/>
  <c r="V2910" i="1"/>
  <c r="U2910" i="1"/>
  <c r="V2909" i="1"/>
  <c r="U2909" i="1"/>
  <c r="V2908" i="1"/>
  <c r="U2908" i="1"/>
  <c r="V2907" i="1"/>
  <c r="U2907" i="1"/>
  <c r="V2905" i="1"/>
  <c r="U2905" i="1"/>
  <c r="V2904" i="1"/>
  <c r="U2904" i="1"/>
  <c r="V2903" i="1"/>
  <c r="U2903" i="1"/>
  <c r="V2902" i="1"/>
  <c r="U2902" i="1"/>
  <c r="V2901" i="1"/>
  <c r="U2901" i="1"/>
  <c r="V2900" i="1"/>
  <c r="U2900" i="1"/>
  <c r="V2899" i="1"/>
  <c r="U2899" i="1"/>
  <c r="V2898" i="1"/>
  <c r="U2898" i="1"/>
  <c r="V2897" i="1"/>
  <c r="U2897" i="1"/>
  <c r="V2896" i="1"/>
  <c r="U2896" i="1"/>
  <c r="V2895" i="1"/>
  <c r="U2895" i="1"/>
  <c r="V2894" i="1"/>
  <c r="U2894" i="1"/>
  <c r="V2893" i="1"/>
  <c r="U2893" i="1"/>
  <c r="V2892" i="1"/>
  <c r="U2892" i="1"/>
  <c r="V2891" i="1"/>
  <c r="U2891" i="1"/>
  <c r="V2890" i="1"/>
  <c r="U2890" i="1"/>
  <c r="V2889" i="1"/>
  <c r="U2889" i="1"/>
  <c r="V2888" i="1"/>
  <c r="U2888" i="1"/>
  <c r="V2887" i="1"/>
  <c r="U2887" i="1"/>
  <c r="V2886" i="1"/>
  <c r="U2886" i="1"/>
  <c r="V2885" i="1"/>
  <c r="U2885" i="1"/>
  <c r="V2884" i="1"/>
  <c r="U2884" i="1"/>
  <c r="V2883" i="1"/>
  <c r="U2883" i="1"/>
  <c r="V2882" i="1"/>
  <c r="U2882" i="1"/>
  <c r="V2881" i="1"/>
  <c r="U2881" i="1"/>
  <c r="V2879" i="1"/>
  <c r="U2879" i="1"/>
  <c r="V2878" i="1"/>
  <c r="U2878" i="1"/>
  <c r="V2877" i="1"/>
  <c r="U2877" i="1"/>
  <c r="V2876" i="1"/>
  <c r="U2876" i="1"/>
  <c r="V2875" i="1"/>
  <c r="U2875" i="1"/>
  <c r="V2874" i="1"/>
  <c r="U2874" i="1"/>
  <c r="V2873" i="1"/>
  <c r="U2873" i="1"/>
  <c r="V2872" i="1"/>
  <c r="U2872" i="1"/>
  <c r="V2871" i="1"/>
  <c r="U2871" i="1"/>
  <c r="V2870" i="1"/>
  <c r="U2870" i="1"/>
  <c r="V2869" i="1"/>
  <c r="U2869" i="1"/>
  <c r="V2868" i="1"/>
  <c r="U2868" i="1"/>
  <c r="V2867" i="1"/>
  <c r="U2867" i="1"/>
  <c r="V2865" i="1"/>
  <c r="U2865" i="1"/>
  <c r="V2864" i="1"/>
  <c r="U2864" i="1"/>
  <c r="V2862" i="1"/>
  <c r="U2862" i="1"/>
  <c r="V2858" i="1"/>
  <c r="U2858" i="1"/>
  <c r="V2857" i="1"/>
  <c r="U2857" i="1"/>
  <c r="V2854" i="1"/>
  <c r="U2854" i="1"/>
  <c r="V2852" i="1"/>
  <c r="U2852" i="1"/>
  <c r="V2850" i="1"/>
  <c r="U2850" i="1"/>
  <c r="V2849" i="1"/>
  <c r="U2849" i="1"/>
  <c r="V2848" i="1"/>
  <c r="U2848" i="1"/>
  <c r="V2847" i="1"/>
  <c r="U2847" i="1"/>
  <c r="V2845" i="1"/>
  <c r="U2845" i="1"/>
  <c r="V2841" i="1"/>
  <c r="U2841" i="1"/>
  <c r="V2840" i="1"/>
  <c r="U2840" i="1"/>
  <c r="V2838" i="1"/>
  <c r="U2838" i="1"/>
  <c r="V2835" i="1"/>
  <c r="U2835" i="1"/>
  <c r="V2833" i="1"/>
  <c r="U2833" i="1"/>
  <c r="V2832" i="1"/>
  <c r="U2832" i="1"/>
  <c r="V2829" i="1"/>
  <c r="U2829" i="1"/>
  <c r="V2828" i="1"/>
  <c r="U2828" i="1"/>
  <c r="V2826" i="1"/>
  <c r="U2826" i="1"/>
  <c r="V2824" i="1"/>
  <c r="U2824" i="1"/>
  <c r="V2820" i="1"/>
  <c r="U2820" i="1"/>
  <c r="V2815" i="1"/>
  <c r="U2815" i="1"/>
  <c r="V2812" i="1"/>
  <c r="U2812" i="1"/>
  <c r="V2811" i="1"/>
  <c r="U2811" i="1"/>
  <c r="V2810" i="1"/>
  <c r="U2810" i="1"/>
  <c r="V2809" i="1"/>
  <c r="U2809" i="1"/>
  <c r="V2805" i="1"/>
  <c r="U2805" i="1"/>
  <c r="V2797" i="1"/>
  <c r="U2797" i="1"/>
  <c r="V2794" i="1"/>
  <c r="U2794" i="1"/>
  <c r="V2793" i="1"/>
  <c r="U2793" i="1"/>
  <c r="V2792" i="1"/>
  <c r="U2792" i="1"/>
  <c r="V2791" i="1"/>
  <c r="U2791" i="1"/>
  <c r="V2790" i="1"/>
  <c r="U2790" i="1"/>
  <c r="V2789" i="1"/>
  <c r="U2789" i="1"/>
  <c r="V2787" i="1"/>
  <c r="U2787" i="1"/>
  <c r="V2786" i="1"/>
  <c r="U2786" i="1"/>
  <c r="V2784" i="1"/>
  <c r="U2784" i="1"/>
  <c r="V2783" i="1"/>
  <c r="U2783" i="1"/>
  <c r="V2781" i="1"/>
  <c r="U2781" i="1"/>
  <c r="V2780" i="1"/>
  <c r="U2780" i="1"/>
  <c r="V2779" i="1"/>
  <c r="U2779" i="1"/>
  <c r="V2778" i="1"/>
  <c r="U2778" i="1"/>
  <c r="V2777" i="1"/>
  <c r="U2777" i="1"/>
  <c r="V2776" i="1"/>
  <c r="U2776" i="1"/>
  <c r="V2774" i="1"/>
  <c r="U2774" i="1"/>
  <c r="V2773" i="1"/>
  <c r="U2773" i="1"/>
  <c r="V2772" i="1"/>
  <c r="U2772" i="1"/>
  <c r="V2770" i="1"/>
  <c r="U2770" i="1"/>
  <c r="V2768" i="1"/>
  <c r="U2768" i="1"/>
  <c r="V2767" i="1"/>
  <c r="U2767" i="1"/>
  <c r="V2766" i="1"/>
  <c r="U2766" i="1"/>
  <c r="V2765" i="1"/>
  <c r="U2765" i="1"/>
  <c r="V2764" i="1"/>
  <c r="U2764" i="1"/>
  <c r="V2763" i="1"/>
  <c r="U2763" i="1"/>
  <c r="V2759" i="1"/>
  <c r="U2759" i="1"/>
  <c r="V2758" i="1"/>
  <c r="U2758" i="1"/>
  <c r="V2756" i="1"/>
  <c r="U2756" i="1"/>
  <c r="V2755" i="1"/>
  <c r="U2755" i="1"/>
  <c r="V2754" i="1"/>
  <c r="U2754" i="1"/>
  <c r="V2753" i="1"/>
  <c r="U2753" i="1"/>
  <c r="V2752" i="1"/>
  <c r="U2752" i="1"/>
  <c r="V2751" i="1"/>
  <c r="U2751" i="1"/>
  <c r="V2750" i="1"/>
  <c r="U2750" i="1"/>
  <c r="V2749" i="1"/>
  <c r="U2749" i="1"/>
  <c r="V2748" i="1"/>
  <c r="U2748" i="1"/>
  <c r="V2747" i="1"/>
  <c r="U2747" i="1"/>
  <c r="V2746" i="1"/>
  <c r="U2746" i="1"/>
  <c r="V2745" i="1"/>
  <c r="U2745" i="1"/>
  <c r="V2744" i="1"/>
  <c r="U2744" i="1"/>
  <c r="V2743" i="1"/>
  <c r="U2743" i="1"/>
  <c r="V2742" i="1"/>
  <c r="U2742" i="1"/>
  <c r="V2740" i="1"/>
  <c r="U2740" i="1"/>
  <c r="V2739" i="1"/>
  <c r="U2739" i="1"/>
  <c r="V2736" i="1"/>
  <c r="U2736" i="1"/>
  <c r="V2735" i="1"/>
  <c r="U2735" i="1"/>
  <c r="V2734" i="1"/>
  <c r="U2734" i="1"/>
  <c r="V2733" i="1"/>
  <c r="U2733" i="1"/>
  <c r="V2732" i="1"/>
  <c r="U2732" i="1"/>
  <c r="V2731" i="1"/>
  <c r="U2731" i="1"/>
  <c r="V2730" i="1"/>
  <c r="U2730" i="1"/>
  <c r="V2729" i="1"/>
  <c r="U2729" i="1"/>
  <c r="V2728" i="1"/>
  <c r="U2728" i="1"/>
  <c r="V2725" i="1"/>
  <c r="U2725" i="1"/>
  <c r="V2724" i="1"/>
  <c r="U2724" i="1"/>
  <c r="V2722" i="1"/>
  <c r="U2722" i="1"/>
  <c r="V2721" i="1"/>
  <c r="U2721" i="1"/>
  <c r="V2720" i="1"/>
  <c r="U2720" i="1"/>
  <c r="V2719" i="1"/>
  <c r="U2719" i="1"/>
  <c r="V2717" i="1"/>
  <c r="U2717" i="1"/>
  <c r="V2716" i="1"/>
  <c r="U2716" i="1"/>
  <c r="V2715" i="1"/>
  <c r="U2715" i="1"/>
  <c r="V2714" i="1"/>
  <c r="U2714" i="1"/>
  <c r="V2712" i="1"/>
  <c r="U2712" i="1"/>
  <c r="V2711" i="1"/>
  <c r="U2711" i="1"/>
  <c r="V2709" i="1"/>
  <c r="U2709" i="1"/>
  <c r="V2708" i="1"/>
  <c r="U2708" i="1"/>
  <c r="V2707" i="1"/>
  <c r="U2707" i="1"/>
  <c r="V2706" i="1"/>
  <c r="U2706" i="1"/>
  <c r="V2704" i="1"/>
  <c r="U2704" i="1"/>
  <c r="V2702" i="1"/>
  <c r="U2702" i="1"/>
  <c r="V2700" i="1"/>
  <c r="U2700" i="1"/>
  <c r="V2699" i="1"/>
  <c r="U2699" i="1"/>
  <c r="V2698" i="1"/>
  <c r="U2698" i="1"/>
  <c r="V2697" i="1"/>
  <c r="U2697" i="1"/>
  <c r="V2696" i="1"/>
  <c r="U2696" i="1"/>
  <c r="V2695" i="1"/>
  <c r="U2695" i="1"/>
  <c r="V2694" i="1"/>
  <c r="U2694" i="1"/>
  <c r="V2692" i="1"/>
  <c r="U2692" i="1"/>
  <c r="V2691" i="1"/>
  <c r="U2691" i="1"/>
  <c r="V2690" i="1"/>
  <c r="U2690" i="1"/>
  <c r="V2689" i="1"/>
  <c r="U2689" i="1"/>
  <c r="V2688" i="1"/>
  <c r="U2688" i="1"/>
  <c r="V2687" i="1"/>
  <c r="U2687" i="1"/>
  <c r="V2686" i="1"/>
  <c r="U2686" i="1"/>
  <c r="V2685" i="1"/>
  <c r="U2685" i="1"/>
  <c r="V2684" i="1"/>
  <c r="U2684" i="1"/>
  <c r="V2683" i="1"/>
  <c r="U2683" i="1"/>
  <c r="V2681" i="1"/>
  <c r="U2681" i="1"/>
  <c r="V2679" i="1"/>
  <c r="U2679" i="1"/>
  <c r="V2677" i="1"/>
  <c r="U2677" i="1"/>
  <c r="V2676" i="1"/>
  <c r="U2676" i="1"/>
  <c r="V2675" i="1"/>
  <c r="U2675" i="1"/>
  <c r="V2674" i="1"/>
  <c r="U2674" i="1"/>
  <c r="V2673" i="1"/>
  <c r="U2673" i="1"/>
  <c r="V2671" i="1"/>
  <c r="U2671" i="1"/>
  <c r="V2669" i="1"/>
  <c r="U2669" i="1"/>
  <c r="V2668" i="1"/>
  <c r="U2668" i="1"/>
  <c r="V2667" i="1"/>
  <c r="U2667" i="1"/>
  <c r="V2666" i="1"/>
  <c r="U2666" i="1"/>
  <c r="V2664" i="1"/>
  <c r="U2664" i="1"/>
  <c r="V2663" i="1"/>
  <c r="U2663" i="1"/>
  <c r="V2662" i="1"/>
  <c r="U2662" i="1"/>
  <c r="V2661" i="1"/>
  <c r="U2661" i="1"/>
  <c r="V2660" i="1"/>
  <c r="U2660" i="1"/>
  <c r="V2659" i="1"/>
  <c r="U2659" i="1"/>
  <c r="V2658" i="1"/>
  <c r="U2658" i="1"/>
  <c r="V2657" i="1"/>
  <c r="U2657" i="1"/>
  <c r="V2656" i="1"/>
  <c r="U2656" i="1"/>
  <c r="V2655" i="1"/>
  <c r="U2655" i="1"/>
  <c r="V2653" i="1"/>
  <c r="U2653" i="1"/>
  <c r="V2652" i="1"/>
  <c r="U2652" i="1"/>
  <c r="V2651" i="1"/>
  <c r="U2651" i="1"/>
  <c r="V2650" i="1"/>
  <c r="U2650" i="1"/>
  <c r="V2648" i="1"/>
  <c r="U2648" i="1"/>
  <c r="V2646" i="1"/>
  <c r="U2646" i="1"/>
  <c r="V2645" i="1"/>
  <c r="U2645" i="1"/>
  <c r="V2643" i="1"/>
  <c r="U2643" i="1"/>
  <c r="V2642" i="1"/>
  <c r="U2642" i="1"/>
  <c r="V2640" i="1"/>
  <c r="U2640" i="1"/>
  <c r="V2639" i="1"/>
  <c r="U2639" i="1"/>
  <c r="V2638" i="1"/>
  <c r="U2638" i="1"/>
  <c r="V2636" i="1"/>
  <c r="U2636" i="1"/>
  <c r="V2635" i="1"/>
  <c r="U2635" i="1"/>
  <c r="V2634" i="1"/>
  <c r="U2634" i="1"/>
  <c r="V2633" i="1"/>
  <c r="U2633" i="1"/>
  <c r="V2630" i="1"/>
  <c r="U2630" i="1"/>
  <c r="V2629" i="1"/>
  <c r="U2629" i="1"/>
  <c r="V2628" i="1"/>
  <c r="U2628" i="1"/>
  <c r="V2626" i="1"/>
  <c r="U2626" i="1"/>
  <c r="V2625" i="1"/>
  <c r="U2625" i="1"/>
  <c r="V2623" i="1"/>
  <c r="U2623" i="1"/>
  <c r="V2621" i="1"/>
  <c r="U2621" i="1"/>
  <c r="V2620" i="1"/>
  <c r="U2620" i="1"/>
  <c r="V2619" i="1"/>
  <c r="U2619" i="1"/>
  <c r="V2618" i="1"/>
  <c r="U2618" i="1"/>
  <c r="V2616" i="1"/>
  <c r="U2616" i="1"/>
  <c r="V2615" i="1"/>
  <c r="U2615" i="1"/>
  <c r="V2614" i="1"/>
  <c r="U2614" i="1"/>
  <c r="V2612" i="1"/>
  <c r="U2612" i="1"/>
  <c r="V2611" i="1"/>
  <c r="U2611" i="1"/>
  <c r="V2610" i="1"/>
  <c r="U2610" i="1"/>
  <c r="V2609" i="1"/>
  <c r="U2609" i="1"/>
  <c r="V2608" i="1"/>
  <c r="U2608" i="1"/>
  <c r="V2607" i="1"/>
  <c r="U2607" i="1"/>
  <c r="V2606" i="1"/>
  <c r="U2606" i="1"/>
  <c r="V2605" i="1"/>
  <c r="U2605" i="1"/>
  <c r="V2604" i="1"/>
  <c r="U2604" i="1"/>
  <c r="V2603" i="1"/>
  <c r="U2603" i="1"/>
  <c r="V2602" i="1"/>
  <c r="U2602" i="1"/>
  <c r="V2601" i="1"/>
  <c r="U2601" i="1"/>
  <c r="V2600" i="1"/>
  <c r="U2600" i="1"/>
  <c r="V2597" i="1"/>
  <c r="U2597" i="1"/>
  <c r="V2596" i="1"/>
  <c r="U2596" i="1"/>
  <c r="V2595" i="1"/>
  <c r="U2595" i="1"/>
  <c r="V2594" i="1"/>
  <c r="U2594" i="1"/>
  <c r="V2593" i="1"/>
  <c r="U2593" i="1"/>
  <c r="V2590" i="1"/>
  <c r="U2590" i="1"/>
  <c r="V2589" i="1"/>
  <c r="U2589" i="1"/>
  <c r="V2587" i="1"/>
  <c r="U2587" i="1"/>
  <c r="V2586" i="1"/>
  <c r="U2586" i="1"/>
  <c r="V2585" i="1"/>
  <c r="U2585" i="1"/>
  <c r="V2584" i="1"/>
  <c r="U2584" i="1"/>
  <c r="V2583" i="1"/>
  <c r="U2583" i="1"/>
  <c r="V2582" i="1"/>
  <c r="U2582" i="1"/>
  <c r="V2581" i="1"/>
  <c r="U2581" i="1"/>
  <c r="V2580" i="1"/>
  <c r="U2580" i="1"/>
  <c r="V2579" i="1"/>
  <c r="U2579" i="1"/>
  <c r="V2578" i="1"/>
  <c r="U2578" i="1"/>
  <c r="V2577" i="1"/>
  <c r="U2577" i="1"/>
  <c r="V2576" i="1"/>
  <c r="U2576" i="1"/>
  <c r="V2575" i="1"/>
  <c r="U2575" i="1"/>
  <c r="V2574" i="1"/>
  <c r="U2574" i="1"/>
  <c r="V2572" i="1"/>
  <c r="U2572" i="1"/>
  <c r="V2571" i="1"/>
  <c r="U2571" i="1"/>
  <c r="V2569" i="1"/>
  <c r="U2569" i="1"/>
  <c r="V2568" i="1"/>
  <c r="U2568" i="1"/>
  <c r="V2567" i="1"/>
  <c r="U2567" i="1"/>
  <c r="V2565" i="1"/>
  <c r="U2565" i="1"/>
  <c r="V2561" i="1"/>
  <c r="U2561" i="1"/>
  <c r="V2558" i="1"/>
  <c r="U2558" i="1"/>
  <c r="V2557" i="1"/>
  <c r="U2557" i="1"/>
  <c r="V2556" i="1"/>
  <c r="U2556" i="1"/>
  <c r="V2555" i="1"/>
  <c r="U2555" i="1"/>
  <c r="V2554" i="1"/>
  <c r="U2554" i="1"/>
  <c r="V2553" i="1"/>
  <c r="U2553" i="1"/>
  <c r="V2552" i="1"/>
  <c r="U2552" i="1"/>
  <c r="V2549" i="1"/>
  <c r="U2549" i="1"/>
  <c r="V2548" i="1"/>
  <c r="U2548" i="1"/>
  <c r="V2547" i="1"/>
  <c r="U2547" i="1"/>
  <c r="V2546" i="1"/>
  <c r="U2546" i="1"/>
  <c r="V2545" i="1"/>
  <c r="U2545" i="1"/>
  <c r="V2544" i="1"/>
  <c r="U2544" i="1"/>
  <c r="V2542" i="1"/>
  <c r="U2542" i="1"/>
  <c r="V2541" i="1"/>
  <c r="U2541" i="1"/>
  <c r="V2540" i="1"/>
  <c r="U2540" i="1"/>
  <c r="V2539" i="1"/>
  <c r="U2539" i="1"/>
  <c r="V2538" i="1"/>
  <c r="U2538" i="1"/>
  <c r="V2537" i="1"/>
  <c r="U2537" i="1"/>
  <c r="V2536" i="1"/>
  <c r="U2536" i="1"/>
  <c r="V2535" i="1"/>
  <c r="U2535" i="1"/>
  <c r="V2534" i="1"/>
  <c r="U2534" i="1"/>
  <c r="V2533" i="1"/>
  <c r="U2533" i="1"/>
  <c r="V2532" i="1"/>
  <c r="U2532" i="1"/>
  <c r="V2531" i="1"/>
  <c r="U2531" i="1"/>
  <c r="V2529" i="1"/>
  <c r="U2529" i="1"/>
  <c r="V2528" i="1"/>
  <c r="U2528" i="1"/>
  <c r="V2527" i="1"/>
  <c r="U2527" i="1"/>
  <c r="V2526" i="1"/>
  <c r="U2526" i="1"/>
  <c r="V2525" i="1"/>
  <c r="U2525" i="1"/>
  <c r="V2524" i="1"/>
  <c r="U2524" i="1"/>
  <c r="V2523" i="1"/>
  <c r="U2523" i="1"/>
  <c r="V2522" i="1"/>
  <c r="U2522" i="1"/>
  <c r="V2521" i="1"/>
  <c r="U2521" i="1"/>
  <c r="V2520" i="1"/>
  <c r="U2520" i="1"/>
  <c r="V2518" i="1"/>
  <c r="U2518" i="1"/>
  <c r="V2517" i="1"/>
  <c r="U2517" i="1"/>
  <c r="V2516" i="1"/>
  <c r="U2516" i="1"/>
  <c r="V2514" i="1"/>
  <c r="U2514" i="1"/>
  <c r="V2512" i="1"/>
  <c r="U2512" i="1"/>
  <c r="V2510" i="1"/>
  <c r="U2510" i="1"/>
  <c r="V2509" i="1"/>
  <c r="U2509" i="1"/>
  <c r="V2507" i="1"/>
  <c r="U2507" i="1"/>
  <c r="V2506" i="1"/>
  <c r="U2506" i="1"/>
  <c r="V2505" i="1"/>
  <c r="U2505" i="1"/>
  <c r="V2504" i="1"/>
  <c r="U2504" i="1"/>
  <c r="V2502" i="1"/>
  <c r="U2502" i="1"/>
  <c r="V2501" i="1"/>
  <c r="U2501" i="1"/>
  <c r="V2500" i="1"/>
  <c r="U2500" i="1"/>
  <c r="V2499" i="1"/>
  <c r="U2499" i="1"/>
  <c r="V2498" i="1"/>
  <c r="U2498" i="1"/>
  <c r="V2497" i="1"/>
  <c r="U2497" i="1"/>
  <c r="V2496" i="1"/>
  <c r="U2496" i="1"/>
  <c r="V2495" i="1"/>
  <c r="U2495" i="1"/>
  <c r="V2494" i="1"/>
  <c r="U2494" i="1"/>
  <c r="V2493" i="1"/>
  <c r="U2493" i="1"/>
  <c r="V2492" i="1"/>
  <c r="U2492" i="1"/>
  <c r="V2491" i="1"/>
  <c r="U2491" i="1"/>
  <c r="V2490" i="1"/>
  <c r="U2490" i="1"/>
  <c r="V2489" i="1"/>
  <c r="U2489" i="1"/>
  <c r="V2488" i="1"/>
  <c r="U2488" i="1"/>
  <c r="V2487" i="1"/>
  <c r="U2487" i="1"/>
  <c r="V2486" i="1"/>
  <c r="U2486" i="1"/>
  <c r="V2485" i="1"/>
  <c r="U2485" i="1"/>
  <c r="V2484" i="1"/>
  <c r="U2484" i="1"/>
  <c r="V2483" i="1"/>
  <c r="U2483" i="1"/>
  <c r="V2482" i="1"/>
  <c r="U2482" i="1"/>
  <c r="V2481" i="1"/>
  <c r="U2481" i="1"/>
  <c r="V2480" i="1"/>
  <c r="U2480" i="1"/>
  <c r="V2479" i="1"/>
  <c r="U2479" i="1"/>
  <c r="V2478" i="1"/>
  <c r="U2478" i="1"/>
  <c r="V2477" i="1"/>
  <c r="U2477" i="1"/>
  <c r="V2476" i="1"/>
  <c r="U2476" i="1"/>
  <c r="V2475" i="1"/>
  <c r="U2475" i="1"/>
  <c r="V2474" i="1"/>
  <c r="U2474" i="1"/>
  <c r="V2473" i="1"/>
  <c r="U2473" i="1"/>
  <c r="V2472" i="1"/>
  <c r="U2472" i="1"/>
  <c r="V2471" i="1"/>
  <c r="U2471" i="1"/>
  <c r="V2470" i="1"/>
  <c r="U2470" i="1"/>
  <c r="V2469" i="1"/>
  <c r="U2469" i="1"/>
  <c r="V2468" i="1"/>
  <c r="U2468" i="1"/>
  <c r="V2467" i="1"/>
  <c r="U2467" i="1"/>
  <c r="V2465" i="1"/>
  <c r="U2465" i="1"/>
  <c r="V2464" i="1"/>
  <c r="U2464" i="1"/>
  <c r="V2463" i="1"/>
  <c r="U2463" i="1"/>
  <c r="V2462" i="1"/>
  <c r="U2462" i="1"/>
  <c r="V2461" i="1"/>
  <c r="U2461" i="1"/>
  <c r="V2460" i="1"/>
  <c r="U2460" i="1"/>
  <c r="V2459" i="1"/>
  <c r="U2459" i="1"/>
  <c r="V2458" i="1"/>
  <c r="U2458" i="1"/>
  <c r="V2457" i="1"/>
  <c r="U2457" i="1"/>
  <c r="V2456" i="1"/>
  <c r="U2456" i="1"/>
  <c r="V2455" i="1"/>
  <c r="U2455" i="1"/>
  <c r="V2454" i="1"/>
  <c r="U2454" i="1"/>
  <c r="V2453" i="1"/>
  <c r="U2453" i="1"/>
  <c r="V2452" i="1"/>
  <c r="U2452" i="1"/>
  <c r="V2451" i="1"/>
  <c r="U2451" i="1"/>
  <c r="V2450" i="1"/>
  <c r="U2450" i="1"/>
  <c r="V2449" i="1"/>
  <c r="U2449" i="1"/>
  <c r="V2448" i="1"/>
  <c r="U2448" i="1"/>
  <c r="V2447" i="1"/>
  <c r="U2447" i="1"/>
  <c r="V2446" i="1"/>
  <c r="U2446" i="1"/>
  <c r="V2445" i="1"/>
  <c r="U2445" i="1"/>
  <c r="V2444" i="1"/>
  <c r="U2444" i="1"/>
  <c r="V2443" i="1"/>
  <c r="U2443" i="1"/>
  <c r="V2441" i="1"/>
  <c r="U2441" i="1"/>
  <c r="V2440" i="1"/>
  <c r="U2440" i="1"/>
  <c r="V2439" i="1"/>
  <c r="U2439" i="1"/>
  <c r="V2436" i="1"/>
  <c r="U2436" i="1"/>
  <c r="V2435" i="1"/>
  <c r="U2435" i="1"/>
  <c r="V2434" i="1"/>
  <c r="U2434" i="1"/>
  <c r="V2433" i="1"/>
  <c r="U2433" i="1"/>
  <c r="V2432" i="1"/>
  <c r="U2432" i="1"/>
  <c r="V2430" i="1"/>
  <c r="U2430" i="1"/>
  <c r="V2429" i="1"/>
  <c r="U2429" i="1"/>
  <c r="V2428" i="1"/>
  <c r="U2428" i="1"/>
  <c r="V2427" i="1"/>
  <c r="U2427" i="1"/>
  <c r="V2426" i="1"/>
  <c r="U2426" i="1"/>
  <c r="V2425" i="1"/>
  <c r="U2425" i="1"/>
  <c r="V2424" i="1"/>
  <c r="U2424" i="1"/>
  <c r="V2423" i="1"/>
  <c r="U2423" i="1"/>
  <c r="V2422" i="1"/>
  <c r="U2422" i="1"/>
  <c r="V2421" i="1"/>
  <c r="U2421" i="1"/>
  <c r="V2420" i="1"/>
  <c r="U2420" i="1"/>
  <c r="V2419" i="1"/>
  <c r="U2419" i="1"/>
  <c r="V2418" i="1"/>
  <c r="U2418" i="1"/>
  <c r="V2417" i="1"/>
  <c r="U2417" i="1"/>
  <c r="V2416" i="1"/>
  <c r="U2416" i="1"/>
  <c r="V2415" i="1"/>
  <c r="U2415" i="1"/>
  <c r="V2413" i="1"/>
  <c r="U2413" i="1"/>
  <c r="V2411" i="1"/>
  <c r="U2411" i="1"/>
  <c r="V2410" i="1"/>
  <c r="U2410" i="1"/>
  <c r="V2409" i="1"/>
  <c r="U2409" i="1"/>
  <c r="V2408" i="1"/>
  <c r="U2408" i="1"/>
  <c r="V2407" i="1"/>
  <c r="U2407" i="1"/>
  <c r="V2406" i="1"/>
  <c r="U2406" i="1"/>
  <c r="V2404" i="1"/>
  <c r="U2404" i="1"/>
  <c r="V2403" i="1"/>
  <c r="U2403" i="1"/>
  <c r="V2400" i="1"/>
  <c r="U2400" i="1"/>
  <c r="V2399" i="1"/>
  <c r="U2399" i="1"/>
  <c r="V2397" i="1"/>
  <c r="U2397" i="1"/>
  <c r="V2395" i="1"/>
  <c r="U2395" i="1"/>
  <c r="V2394" i="1"/>
  <c r="U2394" i="1"/>
  <c r="V2393" i="1"/>
  <c r="U2393" i="1"/>
  <c r="V2390" i="1"/>
  <c r="U2390" i="1"/>
  <c r="V2389" i="1"/>
  <c r="U2389" i="1"/>
  <c r="V2387" i="1"/>
  <c r="U2387" i="1"/>
  <c r="V2386" i="1"/>
  <c r="U2386" i="1"/>
  <c r="V2384" i="1"/>
  <c r="U2384" i="1"/>
  <c r="V2383" i="1"/>
  <c r="U2383" i="1"/>
  <c r="V2382" i="1"/>
  <c r="U2382" i="1"/>
  <c r="V2381" i="1"/>
  <c r="U2381" i="1"/>
  <c r="V2380" i="1"/>
  <c r="U2380" i="1"/>
  <c r="V2378" i="1"/>
  <c r="U2378" i="1"/>
  <c r="V2377" i="1"/>
  <c r="U2377" i="1"/>
  <c r="V2376" i="1"/>
  <c r="U2376" i="1"/>
  <c r="V2373" i="1"/>
  <c r="U2373" i="1"/>
  <c r="V2372" i="1"/>
  <c r="U2372" i="1"/>
  <c r="V2371" i="1"/>
  <c r="U2371" i="1"/>
  <c r="V2370" i="1"/>
  <c r="U2370" i="1"/>
  <c r="V2369" i="1"/>
  <c r="U2369" i="1"/>
  <c r="V2366" i="1"/>
  <c r="U2366" i="1"/>
  <c r="V2365" i="1"/>
  <c r="U2365" i="1"/>
  <c r="V2364" i="1"/>
  <c r="U2364" i="1"/>
  <c r="V2361" i="1"/>
  <c r="U2361" i="1"/>
  <c r="V2356" i="1"/>
  <c r="U2356" i="1"/>
  <c r="V2355" i="1"/>
  <c r="U2355" i="1"/>
  <c r="V2354" i="1"/>
  <c r="U2354" i="1"/>
  <c r="V2350" i="1"/>
  <c r="U2350" i="1"/>
  <c r="V2349" i="1"/>
  <c r="U2349" i="1"/>
  <c r="V2348" i="1"/>
  <c r="U2348" i="1"/>
  <c r="V2347" i="1"/>
  <c r="U2347" i="1"/>
  <c r="V2345" i="1"/>
  <c r="U2345" i="1"/>
  <c r="V2344" i="1"/>
  <c r="U2344" i="1"/>
  <c r="V2343" i="1"/>
  <c r="U2343" i="1"/>
  <c r="V2342" i="1"/>
  <c r="U2342" i="1"/>
  <c r="V2341" i="1"/>
  <c r="U2341" i="1"/>
  <c r="V2340" i="1"/>
  <c r="U2340" i="1"/>
  <c r="V2339" i="1"/>
  <c r="U2339" i="1"/>
  <c r="V2338" i="1"/>
  <c r="U2338" i="1"/>
  <c r="V2337" i="1"/>
  <c r="U2337" i="1"/>
  <c r="V2336" i="1"/>
  <c r="U2336" i="1"/>
  <c r="V2335" i="1"/>
  <c r="U2335" i="1"/>
  <c r="V2334" i="1"/>
  <c r="U2334" i="1"/>
  <c r="V2333" i="1"/>
  <c r="U2333" i="1"/>
  <c r="V2332" i="1"/>
  <c r="U2332" i="1"/>
  <c r="V2331" i="1"/>
  <c r="U2331" i="1"/>
  <c r="V2330" i="1"/>
  <c r="U2330" i="1"/>
  <c r="V2329" i="1"/>
  <c r="U2329" i="1"/>
  <c r="V2328" i="1"/>
  <c r="U2328" i="1"/>
  <c r="V2327" i="1"/>
  <c r="U2327" i="1"/>
  <c r="V2325" i="1"/>
  <c r="U2325" i="1"/>
  <c r="V2324" i="1"/>
  <c r="U2324" i="1"/>
  <c r="V2322" i="1"/>
  <c r="U2322" i="1"/>
  <c r="V2321" i="1"/>
  <c r="U2321" i="1"/>
  <c r="V2320" i="1"/>
  <c r="U2320" i="1"/>
  <c r="V2319" i="1"/>
  <c r="U2319" i="1"/>
  <c r="V2318" i="1"/>
  <c r="U2318" i="1"/>
  <c r="V2317" i="1"/>
  <c r="U2317" i="1"/>
  <c r="V2316" i="1"/>
  <c r="U2316" i="1"/>
  <c r="V2315" i="1"/>
  <c r="U2315" i="1"/>
  <c r="V2314" i="1"/>
  <c r="U2314" i="1"/>
  <c r="V2313" i="1"/>
  <c r="U2313" i="1"/>
  <c r="V2312" i="1"/>
  <c r="U2312" i="1"/>
  <c r="V2311" i="1"/>
  <c r="U2311" i="1"/>
  <c r="V2310" i="1"/>
  <c r="U2310" i="1"/>
  <c r="V2309" i="1"/>
  <c r="U2309" i="1"/>
  <c r="V2308" i="1"/>
  <c r="U2308" i="1"/>
  <c r="V2307" i="1"/>
  <c r="U2307" i="1"/>
  <c r="V2306" i="1"/>
  <c r="U2306" i="1"/>
  <c r="V2305" i="1"/>
  <c r="U2305" i="1"/>
  <c r="V2304" i="1"/>
  <c r="U2304" i="1"/>
  <c r="V2303" i="1"/>
  <c r="U2303" i="1"/>
  <c r="V2302" i="1"/>
  <c r="U2302" i="1"/>
  <c r="V2301" i="1"/>
  <c r="U2301" i="1"/>
  <c r="V2300" i="1"/>
  <c r="U2300" i="1"/>
  <c r="V2299" i="1"/>
  <c r="U2299" i="1"/>
  <c r="V2298" i="1"/>
  <c r="U2298" i="1"/>
  <c r="V2297" i="1"/>
  <c r="U2297" i="1"/>
  <c r="V2296" i="1"/>
  <c r="U2296" i="1"/>
  <c r="V2295" i="1"/>
  <c r="U2295" i="1"/>
  <c r="V2294" i="1"/>
  <c r="U2294" i="1"/>
  <c r="V2293" i="1"/>
  <c r="U2293" i="1"/>
  <c r="V2292" i="1"/>
  <c r="U2292" i="1"/>
  <c r="V2291" i="1"/>
  <c r="U2291" i="1"/>
  <c r="V2290" i="1"/>
  <c r="U2290" i="1"/>
  <c r="V2289" i="1"/>
  <c r="U2289" i="1"/>
  <c r="V2288" i="1"/>
  <c r="U2288" i="1"/>
  <c r="V2287" i="1"/>
  <c r="U2287" i="1"/>
  <c r="V2286" i="1"/>
  <c r="U2286" i="1"/>
  <c r="V2285" i="1"/>
  <c r="U2285" i="1"/>
  <c r="V2284" i="1"/>
  <c r="U2284" i="1"/>
  <c r="V2283" i="1"/>
  <c r="U2283" i="1"/>
  <c r="V2282" i="1"/>
  <c r="U2282" i="1"/>
  <c r="V2281" i="1"/>
  <c r="U2281" i="1"/>
  <c r="V2279" i="1"/>
  <c r="U2279" i="1"/>
  <c r="V2278" i="1"/>
  <c r="U2278" i="1"/>
  <c r="V2276" i="1"/>
  <c r="U2276" i="1"/>
  <c r="V2274" i="1"/>
  <c r="U2274" i="1"/>
  <c r="V2273" i="1"/>
  <c r="U2273" i="1"/>
  <c r="V2272" i="1"/>
  <c r="U2272" i="1"/>
  <c r="V2271" i="1"/>
  <c r="U2271" i="1"/>
  <c r="V2270" i="1"/>
  <c r="U2270" i="1"/>
  <c r="V2269" i="1"/>
  <c r="U2269" i="1"/>
  <c r="V2268" i="1"/>
  <c r="U2268" i="1"/>
  <c r="V2266" i="1"/>
  <c r="U2266" i="1"/>
  <c r="V2264" i="1"/>
  <c r="U2264" i="1"/>
  <c r="V2262" i="1"/>
  <c r="U2262" i="1"/>
  <c r="V2260" i="1"/>
  <c r="U2260" i="1"/>
  <c r="V2257" i="1"/>
  <c r="U2257" i="1"/>
  <c r="V2256" i="1"/>
  <c r="U2256" i="1"/>
  <c r="V2255" i="1"/>
  <c r="U2255" i="1"/>
  <c r="V2253" i="1"/>
  <c r="U2253" i="1"/>
  <c r="V2252" i="1"/>
  <c r="U2252" i="1"/>
  <c r="V2251" i="1"/>
  <c r="U2251" i="1"/>
  <c r="V2249" i="1"/>
  <c r="U2249" i="1"/>
  <c r="V2247" i="1"/>
  <c r="U2247" i="1"/>
  <c r="V2246" i="1"/>
  <c r="U2246" i="1"/>
  <c r="V2245" i="1"/>
  <c r="U2245" i="1"/>
  <c r="V2244" i="1"/>
  <c r="U2244" i="1"/>
  <c r="V2242" i="1"/>
  <c r="U2242" i="1"/>
  <c r="V2241" i="1"/>
  <c r="U2241" i="1"/>
  <c r="V2239" i="1"/>
  <c r="U2239" i="1"/>
  <c r="V2238" i="1"/>
  <c r="U2238" i="1"/>
  <c r="V2236" i="1"/>
  <c r="U2236" i="1"/>
  <c r="V2234" i="1"/>
  <c r="U2234" i="1"/>
  <c r="V2233" i="1"/>
  <c r="U2233" i="1"/>
  <c r="V2232" i="1"/>
  <c r="U2232" i="1"/>
  <c r="V2231" i="1"/>
  <c r="U2231" i="1"/>
  <c r="V2228" i="1"/>
  <c r="U2228" i="1"/>
  <c r="V2226" i="1"/>
  <c r="U2226" i="1"/>
  <c r="V2224" i="1"/>
  <c r="U2224" i="1"/>
  <c r="V2223" i="1"/>
  <c r="U2223" i="1"/>
  <c r="V2222" i="1"/>
  <c r="U2222" i="1"/>
  <c r="V2221" i="1"/>
  <c r="U2221" i="1"/>
  <c r="V2220" i="1"/>
  <c r="U2220" i="1"/>
  <c r="V2219" i="1"/>
  <c r="U2219" i="1"/>
  <c r="V2218" i="1"/>
  <c r="U2218" i="1"/>
  <c r="V2217" i="1"/>
  <c r="U2217" i="1"/>
  <c r="V2216" i="1"/>
  <c r="U2216" i="1"/>
  <c r="V2215" i="1"/>
  <c r="U2215" i="1"/>
  <c r="V2214" i="1"/>
  <c r="U2214" i="1"/>
  <c r="V2213" i="1"/>
  <c r="U2213" i="1"/>
  <c r="V2212" i="1"/>
  <c r="U2212" i="1"/>
  <c r="V2210" i="1"/>
  <c r="U2210" i="1"/>
  <c r="V2209" i="1"/>
  <c r="U2209" i="1"/>
  <c r="V2208" i="1"/>
  <c r="U2208" i="1"/>
  <c r="V2207" i="1"/>
  <c r="U2207" i="1"/>
  <c r="V2206" i="1"/>
  <c r="U2206" i="1"/>
  <c r="V2204" i="1"/>
  <c r="U2204" i="1"/>
  <c r="V2200" i="1"/>
  <c r="U2200" i="1"/>
  <c r="V2199" i="1"/>
  <c r="U2199" i="1"/>
  <c r="V2198" i="1"/>
  <c r="U2198" i="1"/>
  <c r="V2197" i="1"/>
  <c r="U2197" i="1"/>
  <c r="V2196" i="1"/>
  <c r="U2196" i="1"/>
  <c r="V2195" i="1"/>
  <c r="U2195" i="1"/>
  <c r="V2192" i="1"/>
  <c r="U2192" i="1"/>
  <c r="V2189" i="1"/>
  <c r="U2189" i="1"/>
  <c r="V2188" i="1"/>
  <c r="U2188" i="1"/>
  <c r="V2186" i="1"/>
  <c r="U2186" i="1"/>
  <c r="V2185" i="1"/>
  <c r="U2185" i="1"/>
  <c r="V2183" i="1"/>
  <c r="U2183" i="1"/>
  <c r="V2182" i="1"/>
  <c r="U2182" i="1"/>
  <c r="V2181" i="1"/>
  <c r="U2181" i="1"/>
  <c r="V2180" i="1"/>
  <c r="U2180" i="1"/>
  <c r="V2179" i="1"/>
  <c r="U2179" i="1"/>
  <c r="V2178" i="1"/>
  <c r="U2178" i="1"/>
  <c r="V2177" i="1"/>
  <c r="U2177" i="1"/>
  <c r="V2175" i="1"/>
  <c r="U2175" i="1"/>
  <c r="V2174" i="1"/>
  <c r="U2174" i="1"/>
  <c r="V2173" i="1"/>
  <c r="U2173" i="1"/>
  <c r="V2172" i="1"/>
  <c r="U2172" i="1"/>
  <c r="V2171" i="1"/>
  <c r="U2171" i="1"/>
  <c r="V2170" i="1"/>
  <c r="U2170" i="1"/>
  <c r="V2169" i="1"/>
  <c r="U2169" i="1"/>
  <c r="V2168" i="1"/>
  <c r="U2168" i="1"/>
  <c r="V2166" i="1"/>
  <c r="U2166" i="1"/>
  <c r="V2165" i="1"/>
  <c r="U2165" i="1"/>
  <c r="V2164" i="1"/>
  <c r="U2164" i="1"/>
  <c r="V2163" i="1"/>
  <c r="U2163" i="1"/>
  <c r="V2162" i="1"/>
  <c r="U2162" i="1"/>
  <c r="V2161" i="1"/>
  <c r="U2161" i="1"/>
  <c r="V2160" i="1"/>
  <c r="U2160" i="1"/>
  <c r="V2159" i="1"/>
  <c r="U2159" i="1"/>
  <c r="V2158" i="1"/>
  <c r="U2158" i="1"/>
  <c r="V2156" i="1"/>
  <c r="U2156" i="1"/>
  <c r="V2155" i="1"/>
  <c r="U2155" i="1"/>
  <c r="V2154" i="1"/>
  <c r="U2154" i="1"/>
  <c r="V2153" i="1"/>
  <c r="U2153" i="1"/>
  <c r="V2151" i="1"/>
  <c r="U2151" i="1"/>
  <c r="V2149" i="1"/>
  <c r="U2149" i="1"/>
  <c r="V2148" i="1"/>
  <c r="U2148" i="1"/>
  <c r="V2147" i="1"/>
  <c r="U2147" i="1"/>
  <c r="V2146" i="1"/>
  <c r="U2146" i="1"/>
  <c r="V2145" i="1"/>
  <c r="U2145" i="1"/>
  <c r="V2143" i="1"/>
  <c r="U2143" i="1"/>
  <c r="V2142" i="1"/>
  <c r="U2142" i="1"/>
  <c r="V2141" i="1"/>
  <c r="U2141" i="1"/>
  <c r="V2138" i="1"/>
  <c r="U2138" i="1"/>
  <c r="V2137" i="1"/>
  <c r="U2137" i="1"/>
  <c r="V2136" i="1"/>
  <c r="U2136" i="1"/>
  <c r="V2135" i="1"/>
  <c r="U2135" i="1"/>
  <c r="V2134" i="1"/>
  <c r="U2134" i="1"/>
  <c r="V2133" i="1"/>
  <c r="U2133" i="1"/>
  <c r="V2132" i="1"/>
  <c r="U2132" i="1"/>
  <c r="V2131" i="1"/>
  <c r="U2131" i="1"/>
  <c r="V2128" i="1"/>
  <c r="U2128" i="1"/>
  <c r="V2127" i="1"/>
  <c r="U2127" i="1"/>
  <c r="V2126" i="1"/>
  <c r="U2126" i="1"/>
  <c r="V2125" i="1"/>
  <c r="U2125" i="1"/>
  <c r="V2122" i="1"/>
  <c r="U2122" i="1"/>
  <c r="V2121" i="1"/>
  <c r="U2121" i="1"/>
  <c r="V2120" i="1"/>
  <c r="U2120" i="1"/>
  <c r="V2119" i="1"/>
  <c r="U2119" i="1"/>
  <c r="V2118" i="1"/>
  <c r="U2118" i="1"/>
  <c r="V2117" i="1"/>
  <c r="U2117" i="1"/>
  <c r="V2116" i="1"/>
  <c r="U2116" i="1"/>
  <c r="V2115" i="1"/>
  <c r="U2115" i="1"/>
  <c r="V2114" i="1"/>
  <c r="U2114" i="1"/>
  <c r="V2113" i="1"/>
  <c r="U2113" i="1"/>
  <c r="V2112" i="1"/>
  <c r="U2112" i="1"/>
  <c r="V2111" i="1"/>
  <c r="U2111" i="1"/>
  <c r="V2110" i="1"/>
  <c r="U2110" i="1"/>
  <c r="V2109" i="1"/>
  <c r="U2109" i="1"/>
  <c r="V2108" i="1"/>
  <c r="U2108" i="1"/>
  <c r="V2107" i="1"/>
  <c r="U2107" i="1"/>
  <c r="V2106" i="1"/>
  <c r="U2106" i="1"/>
  <c r="V2105" i="1"/>
  <c r="U2105" i="1"/>
  <c r="V2104" i="1"/>
  <c r="U2104" i="1"/>
  <c r="V2103" i="1"/>
  <c r="U2103" i="1"/>
  <c r="V2102" i="1"/>
  <c r="U2102" i="1"/>
  <c r="V2101" i="1"/>
  <c r="U2101" i="1"/>
  <c r="V2100" i="1"/>
  <c r="U2100" i="1"/>
  <c r="V2099" i="1"/>
  <c r="U2099" i="1"/>
  <c r="V2098" i="1"/>
  <c r="U2098" i="1"/>
  <c r="V2097" i="1"/>
  <c r="U2097" i="1"/>
  <c r="V2096" i="1"/>
  <c r="U2096" i="1"/>
  <c r="V2095" i="1"/>
  <c r="U2095" i="1"/>
  <c r="V2094" i="1"/>
  <c r="U2094" i="1"/>
  <c r="V2093" i="1"/>
  <c r="U2093" i="1"/>
  <c r="V2092" i="1"/>
  <c r="U2092" i="1"/>
  <c r="V2091" i="1"/>
  <c r="U2091" i="1"/>
  <c r="V2090" i="1"/>
  <c r="U2090" i="1"/>
  <c r="V2089" i="1"/>
  <c r="U2089" i="1"/>
  <c r="V2088" i="1"/>
  <c r="U2088" i="1"/>
  <c r="V2087" i="1"/>
  <c r="U2087" i="1"/>
  <c r="V2086" i="1"/>
  <c r="U2086" i="1"/>
  <c r="V2085" i="1"/>
  <c r="U2085" i="1"/>
  <c r="V2084" i="1"/>
  <c r="U2084" i="1"/>
  <c r="V2083" i="1"/>
  <c r="U2083" i="1"/>
  <c r="V2082" i="1"/>
  <c r="U2082" i="1"/>
  <c r="V2079" i="1"/>
  <c r="U2079" i="1"/>
  <c r="V2077" i="1"/>
  <c r="U2077" i="1"/>
  <c r="V2076" i="1"/>
  <c r="U2076" i="1"/>
  <c r="V2075" i="1"/>
  <c r="U2075" i="1"/>
  <c r="V2074" i="1"/>
  <c r="U2074" i="1"/>
  <c r="V2073" i="1"/>
  <c r="U2073" i="1"/>
  <c r="V2071" i="1"/>
  <c r="U2071" i="1"/>
  <c r="V2070" i="1"/>
  <c r="U2070" i="1"/>
  <c r="V2068" i="1"/>
  <c r="U2068" i="1"/>
  <c r="V2066" i="1"/>
  <c r="U2066" i="1"/>
  <c r="V2063" i="1"/>
  <c r="U2063" i="1"/>
  <c r="V2062" i="1"/>
  <c r="U2062" i="1"/>
  <c r="V2061" i="1"/>
  <c r="U2061" i="1"/>
  <c r="V2058" i="1"/>
  <c r="U2058" i="1"/>
  <c r="V2057" i="1"/>
  <c r="U2057" i="1"/>
  <c r="V2055" i="1"/>
  <c r="U2055" i="1"/>
  <c r="V2054" i="1"/>
  <c r="U2054" i="1"/>
  <c r="V2053" i="1"/>
  <c r="U2053" i="1"/>
  <c r="V2052" i="1"/>
  <c r="U2052" i="1"/>
  <c r="V2050" i="1"/>
  <c r="U2050" i="1"/>
  <c r="V2048" i="1"/>
  <c r="U2048" i="1"/>
  <c r="V2047" i="1"/>
  <c r="U2047" i="1"/>
  <c r="V2046" i="1"/>
  <c r="U2046" i="1"/>
  <c r="V2045" i="1"/>
  <c r="U2045" i="1"/>
  <c r="V2044" i="1"/>
  <c r="U2044" i="1"/>
  <c r="V2043" i="1"/>
  <c r="U2043" i="1"/>
  <c r="V2042" i="1"/>
  <c r="U2042" i="1"/>
  <c r="V2041" i="1"/>
  <c r="U2041" i="1"/>
  <c r="V2039" i="1"/>
  <c r="U2039" i="1"/>
  <c r="V2038" i="1"/>
  <c r="U2038" i="1"/>
  <c r="V2037" i="1"/>
  <c r="U2037" i="1"/>
  <c r="V2036" i="1"/>
  <c r="U2036" i="1"/>
  <c r="V2035" i="1"/>
  <c r="U2035" i="1"/>
  <c r="V2034" i="1"/>
  <c r="U2034" i="1"/>
  <c r="V2031" i="1"/>
  <c r="U2031" i="1"/>
  <c r="V2030" i="1"/>
  <c r="U2030" i="1"/>
  <c r="V2029" i="1"/>
  <c r="U2029" i="1"/>
  <c r="V2028" i="1"/>
  <c r="U2028" i="1"/>
  <c r="V2026" i="1"/>
  <c r="U2026" i="1"/>
  <c r="V2025" i="1"/>
  <c r="U2025" i="1"/>
  <c r="V2024" i="1"/>
  <c r="U2024" i="1"/>
  <c r="V2023" i="1"/>
  <c r="U2023" i="1"/>
  <c r="V2022" i="1"/>
  <c r="U2022" i="1"/>
  <c r="V2021" i="1"/>
  <c r="U2021" i="1"/>
  <c r="V2019" i="1"/>
  <c r="U2019" i="1"/>
  <c r="V2018" i="1"/>
  <c r="U2018" i="1"/>
  <c r="V2017" i="1"/>
  <c r="U2017" i="1"/>
  <c r="V2016" i="1"/>
  <c r="U2016" i="1"/>
  <c r="V2015" i="1"/>
  <c r="U2015" i="1"/>
  <c r="V2014" i="1"/>
  <c r="U2014" i="1"/>
  <c r="V2012" i="1"/>
  <c r="U2012" i="1"/>
  <c r="V2010" i="1"/>
  <c r="U2010" i="1"/>
  <c r="V2009" i="1"/>
  <c r="U2009" i="1"/>
  <c r="V2008" i="1"/>
  <c r="U2008" i="1"/>
  <c r="V2007" i="1"/>
  <c r="U2007" i="1"/>
  <c r="V2006" i="1"/>
  <c r="U2006" i="1"/>
  <c r="V2005" i="1"/>
  <c r="U2005" i="1"/>
  <c r="V2004" i="1"/>
  <c r="U2004" i="1"/>
  <c r="V2000" i="1"/>
  <c r="U2000" i="1"/>
  <c r="V1999" i="1"/>
  <c r="U1999" i="1"/>
  <c r="V1998" i="1"/>
  <c r="U1998" i="1"/>
  <c r="V1996" i="1"/>
  <c r="U1996" i="1"/>
  <c r="V1994" i="1"/>
  <c r="U1994" i="1"/>
  <c r="V1993" i="1"/>
  <c r="U1993" i="1"/>
  <c r="V1992" i="1"/>
  <c r="U1992" i="1"/>
  <c r="V1991" i="1"/>
  <c r="U1991" i="1"/>
  <c r="V1990" i="1"/>
  <c r="U1990" i="1"/>
  <c r="V1986" i="1"/>
  <c r="U1986" i="1"/>
  <c r="V1985" i="1"/>
  <c r="U1985" i="1"/>
  <c r="V1981" i="1"/>
  <c r="U1981" i="1"/>
  <c r="V1980" i="1"/>
  <c r="U1980" i="1"/>
  <c r="V1979" i="1"/>
  <c r="U1979" i="1"/>
  <c r="V1977" i="1"/>
  <c r="U1977" i="1"/>
  <c r="V1975" i="1"/>
  <c r="U1975" i="1"/>
  <c r="V1974" i="1"/>
  <c r="U1974" i="1"/>
  <c r="V1973" i="1"/>
  <c r="U1973" i="1"/>
  <c r="V1972" i="1"/>
  <c r="U1972" i="1"/>
  <c r="V1970" i="1"/>
  <c r="U1970" i="1"/>
  <c r="V1969" i="1"/>
  <c r="U1969" i="1"/>
  <c r="V1968" i="1"/>
  <c r="U1968" i="1"/>
  <c r="V1967" i="1"/>
  <c r="U1967" i="1"/>
  <c r="V1964" i="1"/>
  <c r="U1964" i="1"/>
  <c r="V1963" i="1"/>
  <c r="U1963" i="1"/>
  <c r="V1961" i="1"/>
  <c r="U1961" i="1"/>
  <c r="V1960" i="1"/>
  <c r="U1960" i="1"/>
  <c r="V1959" i="1"/>
  <c r="U1959" i="1"/>
  <c r="V1958" i="1"/>
  <c r="U1958" i="1"/>
  <c r="V1957" i="1"/>
  <c r="U1957" i="1"/>
  <c r="V1956" i="1"/>
  <c r="U1956" i="1"/>
  <c r="V1955" i="1"/>
  <c r="U1955" i="1"/>
  <c r="V1953" i="1"/>
  <c r="U1953" i="1"/>
  <c r="V1952" i="1"/>
  <c r="U1952" i="1"/>
  <c r="V1950" i="1"/>
  <c r="U1950" i="1"/>
  <c r="V1949" i="1"/>
  <c r="U1949" i="1"/>
  <c r="V1948" i="1"/>
  <c r="U1948" i="1"/>
  <c r="V1946" i="1"/>
  <c r="U1946" i="1"/>
  <c r="V1945" i="1"/>
  <c r="U1945" i="1"/>
  <c r="V1944" i="1"/>
  <c r="U1944" i="1"/>
  <c r="V1943" i="1"/>
  <c r="U1943" i="1"/>
  <c r="V1942" i="1"/>
  <c r="U1942" i="1"/>
  <c r="V1941" i="1"/>
  <c r="U1941" i="1"/>
  <c r="V1940" i="1"/>
  <c r="U1940" i="1"/>
  <c r="V1939" i="1"/>
  <c r="U1939" i="1"/>
  <c r="V1938" i="1"/>
  <c r="U1938" i="1"/>
  <c r="V1937" i="1"/>
  <c r="U1937" i="1"/>
  <c r="V1936" i="1"/>
  <c r="U1936" i="1"/>
  <c r="V1935" i="1"/>
  <c r="U1935" i="1"/>
  <c r="V1934" i="1"/>
  <c r="U1934" i="1"/>
  <c r="V1933" i="1"/>
  <c r="U1933" i="1"/>
  <c r="V1932" i="1"/>
  <c r="U1932" i="1"/>
  <c r="V1931" i="1"/>
  <c r="U1931" i="1"/>
  <c r="V1930" i="1"/>
  <c r="U1930" i="1"/>
  <c r="V1929" i="1"/>
  <c r="U1929" i="1"/>
  <c r="V1928" i="1"/>
  <c r="U1928" i="1"/>
  <c r="V1927" i="1"/>
  <c r="U1927" i="1"/>
  <c r="V1926" i="1"/>
  <c r="U1926" i="1"/>
  <c r="V1925" i="1"/>
  <c r="U1925" i="1"/>
  <c r="V1924" i="1"/>
  <c r="U1924" i="1"/>
  <c r="V1923" i="1"/>
  <c r="U1923" i="1"/>
  <c r="V1921" i="1"/>
  <c r="U1921" i="1"/>
  <c r="V1920" i="1"/>
  <c r="U1920" i="1"/>
  <c r="V1918" i="1"/>
  <c r="U1918" i="1"/>
  <c r="V1917" i="1"/>
  <c r="U1917" i="1"/>
  <c r="V1916" i="1"/>
  <c r="U1916" i="1"/>
  <c r="V1914" i="1"/>
  <c r="U1914" i="1"/>
  <c r="V1911" i="1"/>
  <c r="U1911" i="1"/>
  <c r="V1910" i="1"/>
  <c r="U1910" i="1"/>
  <c r="V1909" i="1"/>
  <c r="U1909" i="1"/>
  <c r="V1908" i="1"/>
  <c r="U1908" i="1"/>
  <c r="V1907" i="1"/>
  <c r="U1907" i="1"/>
  <c r="V1906" i="1"/>
  <c r="U1906" i="1"/>
  <c r="V1905" i="1"/>
  <c r="U1905" i="1"/>
  <c r="V1902" i="1"/>
  <c r="U1902" i="1"/>
  <c r="V1901" i="1"/>
  <c r="U1901" i="1"/>
  <c r="V1900" i="1"/>
  <c r="U1900" i="1"/>
  <c r="V1899" i="1"/>
  <c r="U1899" i="1"/>
  <c r="V1898" i="1"/>
  <c r="U1898" i="1"/>
  <c r="V1897" i="1"/>
  <c r="U1897" i="1"/>
  <c r="V1896" i="1"/>
  <c r="U1896" i="1"/>
  <c r="V1895" i="1"/>
  <c r="U1895" i="1"/>
  <c r="V1894" i="1"/>
  <c r="U1894" i="1"/>
  <c r="V1893" i="1"/>
  <c r="U1893" i="1"/>
  <c r="V1892" i="1"/>
  <c r="U1892" i="1"/>
  <c r="V1891" i="1"/>
  <c r="U1891" i="1"/>
  <c r="V1890" i="1"/>
  <c r="U1890" i="1"/>
  <c r="V1888" i="1"/>
  <c r="U1888" i="1"/>
  <c r="V1887" i="1"/>
  <c r="U1887" i="1"/>
  <c r="V1886" i="1"/>
  <c r="U1886" i="1"/>
  <c r="V1885" i="1"/>
  <c r="U1885" i="1"/>
  <c r="V1884" i="1"/>
  <c r="U1884" i="1"/>
  <c r="V1883" i="1"/>
  <c r="U1883" i="1"/>
  <c r="V1879" i="1"/>
  <c r="U1879" i="1"/>
  <c r="V1877" i="1"/>
  <c r="U1877" i="1"/>
  <c r="V1876" i="1"/>
  <c r="U1876" i="1"/>
  <c r="V1874" i="1"/>
  <c r="U1874" i="1"/>
  <c r="V1873" i="1"/>
  <c r="U1873" i="1"/>
  <c r="V1872" i="1"/>
  <c r="U1872" i="1"/>
  <c r="V1871" i="1"/>
  <c r="U1871" i="1"/>
  <c r="V1870" i="1"/>
  <c r="U1870" i="1"/>
  <c r="V1869" i="1"/>
  <c r="U1869" i="1"/>
  <c r="V1868" i="1"/>
  <c r="U1868" i="1"/>
  <c r="V1866" i="1"/>
  <c r="U1866" i="1"/>
  <c r="V1865" i="1"/>
  <c r="U1865" i="1"/>
  <c r="V1864" i="1"/>
  <c r="U1864" i="1"/>
  <c r="V1862" i="1"/>
  <c r="U1862" i="1"/>
  <c r="V1861" i="1"/>
  <c r="U1861" i="1"/>
  <c r="V1860" i="1"/>
  <c r="U1860" i="1"/>
  <c r="V1859" i="1"/>
  <c r="U1859" i="1"/>
  <c r="V1858" i="1"/>
  <c r="U1858" i="1"/>
  <c r="V1856" i="1"/>
  <c r="U1856" i="1"/>
  <c r="V1855" i="1"/>
  <c r="U1855" i="1"/>
  <c r="V1854" i="1"/>
  <c r="U1854" i="1"/>
  <c r="V1853" i="1"/>
  <c r="U1853" i="1"/>
  <c r="V1852" i="1"/>
  <c r="U1852" i="1"/>
  <c r="V1851" i="1"/>
  <c r="U1851" i="1"/>
  <c r="V1850" i="1"/>
  <c r="U1850" i="1"/>
  <c r="V1849" i="1"/>
  <c r="U1849" i="1"/>
  <c r="V1848" i="1"/>
  <c r="U1848" i="1"/>
  <c r="V1847" i="1"/>
  <c r="U1847" i="1"/>
  <c r="V1846" i="1"/>
  <c r="U1846" i="1"/>
  <c r="V1845" i="1"/>
  <c r="U1845" i="1"/>
  <c r="V1844" i="1"/>
  <c r="U1844" i="1"/>
  <c r="V1843" i="1"/>
  <c r="U1843" i="1"/>
  <c r="V1842" i="1"/>
  <c r="U1842" i="1"/>
  <c r="V1841" i="1"/>
  <c r="U1841" i="1"/>
  <c r="V1840" i="1"/>
  <c r="U1840" i="1"/>
  <c r="V1839" i="1"/>
  <c r="U1839" i="1"/>
  <c r="V1838" i="1"/>
  <c r="U1838" i="1"/>
  <c r="V1836" i="1"/>
  <c r="U1836" i="1"/>
  <c r="V1835" i="1"/>
  <c r="U1835" i="1"/>
  <c r="V1834" i="1"/>
  <c r="U1834" i="1"/>
  <c r="V1833" i="1"/>
  <c r="U1833" i="1"/>
  <c r="V1832" i="1"/>
  <c r="U1832" i="1"/>
  <c r="V1831" i="1"/>
  <c r="U1831" i="1"/>
  <c r="V1830" i="1"/>
  <c r="U1830" i="1"/>
  <c r="V1829" i="1"/>
  <c r="U1829" i="1"/>
  <c r="V1828" i="1"/>
  <c r="U1828" i="1"/>
  <c r="V1827" i="1"/>
  <c r="U1827" i="1"/>
  <c r="V1826" i="1"/>
  <c r="U1826" i="1"/>
  <c r="V1825" i="1"/>
  <c r="U1825" i="1"/>
  <c r="V1823" i="1"/>
  <c r="U1823" i="1"/>
  <c r="V1822" i="1"/>
  <c r="U1822" i="1"/>
  <c r="V1821" i="1"/>
  <c r="U1821" i="1"/>
  <c r="V1820" i="1"/>
  <c r="U1820" i="1"/>
  <c r="V1819" i="1"/>
  <c r="U1819" i="1"/>
  <c r="V1817" i="1"/>
  <c r="U1817" i="1"/>
  <c r="V1813" i="1"/>
  <c r="U1813" i="1"/>
  <c r="V1812" i="1"/>
  <c r="U1812" i="1"/>
  <c r="V1810" i="1"/>
  <c r="U1810" i="1"/>
  <c r="V1809" i="1"/>
  <c r="U1809" i="1"/>
  <c r="V1806" i="1"/>
  <c r="U1806" i="1"/>
  <c r="V1805" i="1"/>
  <c r="U1805" i="1"/>
  <c r="V1800" i="1"/>
  <c r="U1800" i="1"/>
  <c r="V1799" i="1"/>
  <c r="U1799" i="1"/>
  <c r="V1796" i="1"/>
  <c r="U1796" i="1"/>
  <c r="V1794" i="1"/>
  <c r="U1794" i="1"/>
  <c r="V1792" i="1"/>
  <c r="U1792" i="1"/>
  <c r="V1791" i="1"/>
  <c r="U1791" i="1"/>
  <c r="V1789" i="1"/>
  <c r="U1789" i="1"/>
  <c r="V1787" i="1"/>
  <c r="U1787" i="1"/>
  <c r="V1786" i="1"/>
  <c r="U1786" i="1"/>
  <c r="V1785" i="1"/>
  <c r="U1785" i="1"/>
  <c r="V1784" i="1"/>
  <c r="U1784" i="1"/>
  <c r="V1783" i="1"/>
  <c r="U1783" i="1"/>
  <c r="V1782" i="1"/>
  <c r="U1782" i="1"/>
  <c r="V1781" i="1"/>
  <c r="U1781" i="1"/>
  <c r="V1780" i="1"/>
  <c r="U1780" i="1"/>
  <c r="V1777" i="1"/>
  <c r="U1777" i="1"/>
  <c r="V1776" i="1"/>
  <c r="U1776" i="1"/>
  <c r="V1775" i="1"/>
  <c r="U1775" i="1"/>
  <c r="V1772" i="1"/>
  <c r="U1772" i="1"/>
  <c r="V1771" i="1"/>
  <c r="U1771" i="1"/>
  <c r="V1770" i="1"/>
  <c r="U1770" i="1"/>
  <c r="V1769" i="1"/>
  <c r="U1769" i="1"/>
  <c r="V1767" i="1"/>
  <c r="U1767" i="1"/>
  <c r="V1765" i="1"/>
  <c r="U1765" i="1"/>
  <c r="V1764" i="1"/>
  <c r="U1764" i="1"/>
  <c r="V1762" i="1"/>
  <c r="U1762" i="1"/>
  <c r="V1761" i="1"/>
  <c r="U1761" i="1"/>
  <c r="V1760" i="1"/>
  <c r="U1760" i="1"/>
  <c r="V1759" i="1"/>
  <c r="U1759" i="1"/>
  <c r="V1758" i="1"/>
  <c r="U1758" i="1"/>
  <c r="V1757" i="1"/>
  <c r="U1757" i="1"/>
  <c r="V1753" i="1"/>
  <c r="U1753" i="1"/>
  <c r="V1752" i="1"/>
  <c r="U1752" i="1"/>
  <c r="V1748" i="1"/>
  <c r="U1748" i="1"/>
  <c r="V1747" i="1"/>
  <c r="U1747" i="1"/>
  <c r="V1745" i="1"/>
  <c r="U1745" i="1"/>
  <c r="V1744" i="1"/>
  <c r="U1744" i="1"/>
  <c r="V1742" i="1"/>
  <c r="U1742" i="1"/>
  <c r="V1741" i="1"/>
  <c r="U1741" i="1"/>
  <c r="V1740" i="1"/>
  <c r="U1740" i="1"/>
  <c r="V1739" i="1"/>
  <c r="U1739" i="1"/>
  <c r="V1738" i="1"/>
  <c r="U1738" i="1"/>
  <c r="V1737" i="1"/>
  <c r="U1737" i="1"/>
  <c r="V1736" i="1"/>
  <c r="U1736" i="1"/>
  <c r="V1735" i="1"/>
  <c r="U1735" i="1"/>
  <c r="V1734" i="1"/>
  <c r="U1734" i="1"/>
  <c r="V1733" i="1"/>
  <c r="U1733" i="1"/>
  <c r="V1732" i="1"/>
  <c r="U1732" i="1"/>
  <c r="V1731" i="1"/>
  <c r="U1731" i="1"/>
  <c r="V1730" i="1"/>
  <c r="U1730" i="1"/>
  <c r="V1728" i="1"/>
  <c r="U1728" i="1"/>
  <c r="V1727" i="1"/>
  <c r="U1727" i="1"/>
  <c r="V1726" i="1"/>
  <c r="U1726" i="1"/>
  <c r="V1725" i="1"/>
  <c r="U1725" i="1"/>
  <c r="V1724" i="1"/>
  <c r="U1724" i="1"/>
  <c r="V1723" i="1"/>
  <c r="U1723" i="1"/>
  <c r="V1722" i="1"/>
  <c r="U1722" i="1"/>
  <c r="V1721" i="1"/>
  <c r="U1721" i="1"/>
  <c r="V1720" i="1"/>
  <c r="U1720" i="1"/>
  <c r="V1719" i="1"/>
  <c r="U1719" i="1"/>
  <c r="V1718" i="1"/>
  <c r="U1718" i="1"/>
  <c r="V1717" i="1"/>
  <c r="U1717" i="1"/>
  <c r="V1716" i="1"/>
  <c r="U1716" i="1"/>
  <c r="V1715" i="1"/>
  <c r="U1715" i="1"/>
  <c r="V1714" i="1"/>
  <c r="U1714" i="1"/>
  <c r="V1713" i="1"/>
  <c r="U1713" i="1"/>
  <c r="V1711" i="1"/>
  <c r="U1711" i="1"/>
  <c r="V1710" i="1"/>
  <c r="U1710" i="1"/>
  <c r="V1709" i="1"/>
  <c r="U1709" i="1"/>
  <c r="V1707" i="1"/>
  <c r="U1707" i="1"/>
  <c r="V1706" i="1"/>
  <c r="U1706" i="1"/>
  <c r="V1705" i="1"/>
  <c r="U1705" i="1"/>
  <c r="V1704" i="1"/>
  <c r="U1704" i="1"/>
  <c r="V1703" i="1"/>
  <c r="U1703" i="1"/>
  <c r="V1702" i="1"/>
  <c r="U1702" i="1"/>
  <c r="V1701" i="1"/>
  <c r="U1701" i="1"/>
  <c r="V1700" i="1"/>
  <c r="U1700" i="1"/>
  <c r="V1699" i="1"/>
  <c r="U1699" i="1"/>
  <c r="V1698" i="1"/>
  <c r="U1698" i="1"/>
  <c r="V1697" i="1"/>
  <c r="U1697" i="1"/>
  <c r="V1696" i="1"/>
  <c r="U1696" i="1"/>
  <c r="V1694" i="1"/>
  <c r="U1694" i="1"/>
  <c r="V1693" i="1"/>
  <c r="U1693" i="1"/>
  <c r="V1692" i="1"/>
  <c r="U1692" i="1"/>
  <c r="V1691" i="1"/>
  <c r="U1691" i="1"/>
  <c r="V1690" i="1"/>
  <c r="U1690" i="1"/>
  <c r="V1689" i="1"/>
  <c r="U1689" i="1"/>
  <c r="V1687" i="1"/>
  <c r="U1687" i="1"/>
  <c r="V1686" i="1"/>
  <c r="U1686" i="1"/>
  <c r="V1684" i="1"/>
  <c r="U1684" i="1"/>
  <c r="V1683" i="1"/>
  <c r="U1683" i="1"/>
  <c r="V1682" i="1"/>
  <c r="U1682" i="1"/>
  <c r="V1681" i="1"/>
  <c r="U1681" i="1"/>
  <c r="V1680" i="1"/>
  <c r="U1680" i="1"/>
  <c r="V1678" i="1"/>
  <c r="U1678" i="1"/>
  <c r="V1677" i="1"/>
  <c r="U1677" i="1"/>
  <c r="V1676" i="1"/>
  <c r="U1676" i="1"/>
  <c r="V1675" i="1"/>
  <c r="U1675" i="1"/>
  <c r="V1674" i="1"/>
  <c r="U1674" i="1"/>
  <c r="V1673" i="1"/>
  <c r="U1673" i="1"/>
  <c r="V1672" i="1"/>
  <c r="U1672" i="1"/>
  <c r="V1671" i="1"/>
  <c r="U1671" i="1"/>
  <c r="V1670" i="1"/>
  <c r="U1670" i="1"/>
  <c r="V1669" i="1"/>
  <c r="U1669" i="1"/>
  <c r="V1668" i="1"/>
  <c r="U1668" i="1"/>
  <c r="V1667" i="1"/>
  <c r="U1667" i="1"/>
  <c r="V1666" i="1"/>
  <c r="U1666" i="1"/>
  <c r="V1665" i="1"/>
  <c r="U1665" i="1"/>
  <c r="V1664" i="1"/>
  <c r="U1664" i="1"/>
  <c r="V1660" i="1"/>
  <c r="U1660" i="1"/>
  <c r="V1659" i="1"/>
  <c r="U1659" i="1"/>
  <c r="V1658" i="1"/>
  <c r="U1658" i="1"/>
  <c r="V1657" i="1"/>
  <c r="U1657" i="1"/>
  <c r="V1656" i="1"/>
  <c r="U1656" i="1"/>
  <c r="V1655" i="1"/>
  <c r="U1655" i="1"/>
  <c r="V1654" i="1"/>
  <c r="U1654" i="1"/>
  <c r="V1653" i="1"/>
  <c r="U1653" i="1"/>
  <c r="V1652" i="1"/>
  <c r="U1652" i="1"/>
  <c r="V1651" i="1"/>
  <c r="U1651" i="1"/>
  <c r="V1650" i="1"/>
  <c r="U1650" i="1"/>
  <c r="V1649" i="1"/>
  <c r="U1649" i="1"/>
  <c r="V1647" i="1"/>
  <c r="U1647" i="1"/>
  <c r="V1646" i="1"/>
  <c r="U1646" i="1"/>
  <c r="V1645" i="1"/>
  <c r="U1645" i="1"/>
  <c r="V1644" i="1"/>
  <c r="U1644" i="1"/>
  <c r="V1643" i="1"/>
  <c r="U1643" i="1"/>
  <c r="V1642" i="1"/>
  <c r="U1642" i="1"/>
  <c r="V1641" i="1"/>
  <c r="U1641" i="1"/>
  <c r="V1640" i="1"/>
  <c r="U1640" i="1"/>
  <c r="V1639" i="1"/>
  <c r="U1639" i="1"/>
  <c r="V1638" i="1"/>
  <c r="U1638" i="1"/>
  <c r="V1637" i="1"/>
  <c r="U1637" i="1"/>
  <c r="V1636" i="1"/>
  <c r="U1636" i="1"/>
  <c r="V1635" i="1"/>
  <c r="U1635" i="1"/>
  <c r="V1634" i="1"/>
  <c r="U1634" i="1"/>
  <c r="V1633" i="1"/>
  <c r="U1633" i="1"/>
  <c r="V1632" i="1"/>
  <c r="U1632" i="1"/>
  <c r="V1631" i="1"/>
  <c r="U1631" i="1"/>
  <c r="V1630" i="1"/>
  <c r="U1630" i="1"/>
  <c r="V1629" i="1"/>
  <c r="U1629" i="1"/>
  <c r="V1628" i="1"/>
  <c r="U1628" i="1"/>
  <c r="V1627" i="1"/>
  <c r="U1627" i="1"/>
  <c r="V1626" i="1"/>
  <c r="U1626" i="1"/>
  <c r="V1624" i="1"/>
  <c r="U1624" i="1"/>
  <c r="V1623" i="1"/>
  <c r="U1623" i="1"/>
  <c r="V1622" i="1"/>
  <c r="U1622" i="1"/>
  <c r="V1621" i="1"/>
  <c r="U1621" i="1"/>
  <c r="V1620" i="1"/>
  <c r="U1620" i="1"/>
  <c r="V1619" i="1"/>
  <c r="U1619" i="1"/>
  <c r="V1618" i="1"/>
  <c r="U1618" i="1"/>
  <c r="V1617" i="1"/>
  <c r="U1617" i="1"/>
  <c r="V1616" i="1"/>
  <c r="U1616" i="1"/>
  <c r="V1615" i="1"/>
  <c r="U1615" i="1"/>
  <c r="V1614" i="1"/>
  <c r="U1614" i="1"/>
  <c r="V1613" i="1"/>
  <c r="U1613" i="1"/>
  <c r="V1612" i="1"/>
  <c r="U1612" i="1"/>
  <c r="V1611" i="1"/>
  <c r="U1611" i="1"/>
  <c r="V1610" i="1"/>
  <c r="U1610" i="1"/>
  <c r="V1609" i="1"/>
  <c r="U1609" i="1"/>
  <c r="V1608" i="1"/>
  <c r="U1608" i="1"/>
  <c r="V1607" i="1"/>
  <c r="U1607" i="1"/>
  <c r="V1606" i="1"/>
  <c r="U1606" i="1"/>
  <c r="V1605" i="1"/>
  <c r="U1605" i="1"/>
  <c r="V1604" i="1"/>
  <c r="U1604" i="1"/>
  <c r="V1603" i="1"/>
  <c r="U1603" i="1"/>
  <c r="V1602" i="1"/>
  <c r="U1602" i="1"/>
  <c r="V1600" i="1"/>
  <c r="U1600" i="1"/>
  <c r="V1599" i="1"/>
  <c r="U1599" i="1"/>
  <c r="V1597" i="1"/>
  <c r="U1597" i="1"/>
  <c r="V1596" i="1"/>
  <c r="U1596" i="1"/>
  <c r="V1595" i="1"/>
  <c r="U1595" i="1"/>
  <c r="V1594" i="1"/>
  <c r="U1594" i="1"/>
  <c r="V1591" i="1"/>
  <c r="U1591" i="1"/>
  <c r="V1590" i="1"/>
  <c r="U1590" i="1"/>
  <c r="V1589" i="1"/>
  <c r="U1589" i="1"/>
  <c r="V1588" i="1"/>
  <c r="U1588" i="1"/>
  <c r="V1586" i="1"/>
  <c r="U1586" i="1"/>
  <c r="V1584" i="1"/>
  <c r="U1584" i="1"/>
  <c r="V1582" i="1"/>
  <c r="U1582" i="1"/>
  <c r="V1581" i="1"/>
  <c r="U1581" i="1"/>
  <c r="V1580" i="1"/>
  <c r="U1580" i="1"/>
  <c r="V1579" i="1"/>
  <c r="U1579" i="1"/>
  <c r="V1578" i="1"/>
  <c r="U1578" i="1"/>
  <c r="V1577" i="1"/>
  <c r="U1577" i="1"/>
  <c r="V1576" i="1"/>
  <c r="U1576" i="1"/>
  <c r="V1572" i="1"/>
  <c r="U1572" i="1"/>
  <c r="V1571" i="1"/>
  <c r="U1571" i="1"/>
  <c r="V1570" i="1"/>
  <c r="U1570" i="1"/>
  <c r="V1569" i="1"/>
  <c r="U1569" i="1"/>
  <c r="V1568" i="1"/>
  <c r="U1568" i="1"/>
  <c r="V1567" i="1"/>
  <c r="U1567" i="1"/>
  <c r="V1566" i="1"/>
  <c r="U1566" i="1"/>
  <c r="V1564" i="1"/>
  <c r="U1564" i="1"/>
  <c r="V1563" i="1"/>
  <c r="U1563" i="1"/>
  <c r="V1562" i="1"/>
  <c r="U1562" i="1"/>
  <c r="V1561" i="1"/>
  <c r="U1561" i="1"/>
  <c r="V1559" i="1"/>
  <c r="U1559" i="1"/>
  <c r="V1557" i="1"/>
  <c r="U1557" i="1"/>
  <c r="V1555" i="1"/>
  <c r="U1555" i="1"/>
  <c r="V1554" i="1"/>
  <c r="U1554" i="1"/>
  <c r="V1553" i="1"/>
  <c r="U1553" i="1"/>
  <c r="V1551" i="1"/>
  <c r="U1551" i="1"/>
  <c r="V1550" i="1"/>
  <c r="U1550" i="1"/>
  <c r="V1549" i="1"/>
  <c r="U1549" i="1"/>
  <c r="V1547" i="1"/>
  <c r="U1547" i="1"/>
  <c r="V1546" i="1"/>
  <c r="U1546" i="1"/>
  <c r="V1545" i="1"/>
  <c r="U1545" i="1"/>
  <c r="V1543" i="1"/>
  <c r="U1543" i="1"/>
  <c r="V1542" i="1"/>
  <c r="U1542" i="1"/>
  <c r="V1541" i="1"/>
  <c r="U1541" i="1"/>
  <c r="V1540" i="1"/>
  <c r="U1540" i="1"/>
  <c r="V1538" i="1"/>
  <c r="U1538" i="1"/>
  <c r="V1537" i="1"/>
  <c r="U1537" i="1"/>
  <c r="V1536" i="1"/>
  <c r="U1536" i="1"/>
  <c r="V1535" i="1"/>
  <c r="U1535" i="1"/>
  <c r="V1533" i="1"/>
  <c r="U1533" i="1"/>
  <c r="V1532" i="1"/>
  <c r="U1532" i="1"/>
  <c r="V1531" i="1"/>
  <c r="U1531" i="1"/>
  <c r="V1530" i="1"/>
  <c r="U1530" i="1"/>
  <c r="V1529" i="1"/>
  <c r="U1529" i="1"/>
  <c r="V1528" i="1"/>
  <c r="U1528" i="1"/>
  <c r="V1527" i="1"/>
  <c r="U1527" i="1"/>
  <c r="V1525" i="1"/>
  <c r="U1525" i="1"/>
  <c r="V1524" i="1"/>
  <c r="U1524" i="1"/>
  <c r="V1523" i="1"/>
  <c r="U1523" i="1"/>
  <c r="V1522" i="1"/>
  <c r="U1522" i="1"/>
  <c r="V1521" i="1"/>
  <c r="U1521" i="1"/>
  <c r="V1520" i="1"/>
  <c r="U1520" i="1"/>
  <c r="V1519" i="1"/>
  <c r="U1519" i="1"/>
  <c r="V1518" i="1"/>
  <c r="U1518" i="1"/>
  <c r="V1516" i="1"/>
  <c r="U1516" i="1"/>
  <c r="V1514" i="1"/>
  <c r="U1514" i="1"/>
  <c r="V1513" i="1"/>
  <c r="U1513" i="1"/>
  <c r="V1510" i="1"/>
  <c r="U1510" i="1"/>
  <c r="V1509" i="1"/>
  <c r="U1509" i="1"/>
  <c r="V1502" i="1"/>
  <c r="U1502" i="1"/>
  <c r="V1501" i="1"/>
  <c r="U1501" i="1"/>
  <c r="V1500" i="1"/>
  <c r="U1500" i="1"/>
  <c r="V1499" i="1"/>
  <c r="U1499" i="1"/>
  <c r="V1498" i="1"/>
  <c r="U1498" i="1"/>
  <c r="V1497" i="1"/>
  <c r="U1497" i="1"/>
  <c r="V1496" i="1"/>
  <c r="U1496" i="1"/>
  <c r="V1495" i="1"/>
  <c r="U1495" i="1"/>
  <c r="V1494" i="1"/>
  <c r="U1494" i="1"/>
  <c r="V1493" i="1"/>
  <c r="U1493" i="1"/>
  <c r="V1492" i="1"/>
  <c r="U1492" i="1"/>
  <c r="V1491" i="1"/>
  <c r="U1491" i="1"/>
  <c r="V1489" i="1"/>
  <c r="U1489" i="1"/>
  <c r="V1488" i="1"/>
  <c r="U1488" i="1"/>
  <c r="V1487" i="1"/>
  <c r="U1487" i="1"/>
  <c r="V1486" i="1"/>
  <c r="U1486" i="1"/>
  <c r="V1485" i="1"/>
  <c r="U1485" i="1"/>
  <c r="V1484" i="1"/>
  <c r="U1484" i="1"/>
  <c r="V1482" i="1"/>
  <c r="U1482" i="1"/>
  <c r="V1481" i="1"/>
  <c r="U1481" i="1"/>
  <c r="V1480" i="1"/>
  <c r="U1480" i="1"/>
  <c r="V1479" i="1"/>
  <c r="U1479" i="1"/>
  <c r="V1478" i="1"/>
  <c r="U1478" i="1"/>
  <c r="V1477" i="1"/>
  <c r="U1477" i="1"/>
  <c r="V1476" i="1"/>
  <c r="U1476" i="1"/>
  <c r="V1475" i="1"/>
  <c r="U1475" i="1"/>
  <c r="V1474" i="1"/>
  <c r="U1474" i="1"/>
  <c r="V1473" i="1"/>
  <c r="U1473" i="1"/>
  <c r="V1472" i="1"/>
  <c r="U1472" i="1"/>
  <c r="V1471" i="1"/>
  <c r="U1471" i="1"/>
  <c r="V1470" i="1"/>
  <c r="U1470" i="1"/>
  <c r="V1469" i="1"/>
  <c r="U1469" i="1"/>
  <c r="V1468" i="1"/>
  <c r="U1468" i="1"/>
  <c r="V1467" i="1"/>
  <c r="U1467" i="1"/>
  <c r="V1466" i="1"/>
  <c r="U1466" i="1"/>
  <c r="V1465" i="1"/>
  <c r="U1465" i="1"/>
  <c r="V1464" i="1"/>
  <c r="U1464" i="1"/>
  <c r="V1463" i="1"/>
  <c r="U1463" i="1"/>
  <c r="V1462" i="1"/>
  <c r="U1462" i="1"/>
  <c r="V1460" i="1"/>
  <c r="U1460" i="1"/>
  <c r="V1459" i="1"/>
  <c r="U1459" i="1"/>
  <c r="V1457" i="1"/>
  <c r="U1457" i="1"/>
  <c r="V1454" i="1"/>
  <c r="U1454" i="1"/>
  <c r="V1453" i="1"/>
  <c r="U1453" i="1"/>
  <c r="V1452" i="1"/>
  <c r="U1452" i="1"/>
  <c r="V1451" i="1"/>
  <c r="U1451" i="1"/>
  <c r="V1449" i="1"/>
  <c r="U1449" i="1"/>
  <c r="V1444" i="1"/>
  <c r="U1444" i="1"/>
  <c r="V1439" i="1"/>
  <c r="U1439" i="1"/>
  <c r="V1434" i="1"/>
  <c r="U1434" i="1"/>
  <c r="V1433" i="1"/>
  <c r="U1433" i="1"/>
  <c r="V1432" i="1"/>
  <c r="U1432" i="1"/>
  <c r="V1431" i="1"/>
  <c r="U1431" i="1"/>
  <c r="V1427" i="1"/>
  <c r="U1427" i="1"/>
  <c r="V1426" i="1"/>
  <c r="U1426" i="1"/>
  <c r="V1422" i="1"/>
  <c r="U1422" i="1"/>
  <c r="V1421" i="1"/>
  <c r="U1421" i="1"/>
  <c r="V1419" i="1"/>
  <c r="U1419" i="1"/>
  <c r="V1418" i="1"/>
  <c r="U1418" i="1"/>
  <c r="V1417" i="1"/>
  <c r="U1417" i="1"/>
  <c r="V1416" i="1"/>
  <c r="U1416" i="1"/>
  <c r="V1414" i="1"/>
  <c r="U1414" i="1"/>
  <c r="V1411" i="1"/>
  <c r="U1411" i="1"/>
  <c r="V1409" i="1"/>
  <c r="U1409" i="1"/>
  <c r="V1407" i="1"/>
  <c r="U1407" i="1"/>
  <c r="V1405" i="1"/>
  <c r="U1405" i="1"/>
  <c r="V1403" i="1"/>
  <c r="U1403" i="1"/>
  <c r="V1401" i="1"/>
  <c r="U1401" i="1"/>
  <c r="V1400" i="1"/>
  <c r="U1400" i="1"/>
  <c r="V1399" i="1"/>
  <c r="U1399" i="1"/>
  <c r="V1398" i="1"/>
  <c r="U1398" i="1"/>
  <c r="V1397" i="1"/>
  <c r="U1397" i="1"/>
  <c r="V1396" i="1"/>
  <c r="U1396" i="1"/>
  <c r="V1395" i="1"/>
  <c r="U1395" i="1"/>
  <c r="V1394" i="1"/>
  <c r="U1394" i="1"/>
  <c r="V1393" i="1"/>
  <c r="U1393" i="1"/>
  <c r="V1392" i="1"/>
  <c r="U1392" i="1"/>
  <c r="V1390" i="1"/>
  <c r="U1390" i="1"/>
  <c r="V1389" i="1"/>
  <c r="U1389" i="1"/>
  <c r="V1388" i="1"/>
  <c r="U1388" i="1"/>
  <c r="V1386" i="1"/>
  <c r="U1386" i="1"/>
  <c r="V1384" i="1"/>
  <c r="U1384" i="1"/>
  <c r="V1383" i="1"/>
  <c r="U1383" i="1"/>
  <c r="V1382" i="1"/>
  <c r="U1382" i="1"/>
  <c r="V1381" i="1"/>
  <c r="U1381" i="1"/>
  <c r="V1379" i="1"/>
  <c r="U1379" i="1"/>
  <c r="V1376" i="1"/>
  <c r="U1376" i="1"/>
  <c r="V1375" i="1"/>
  <c r="U1375" i="1"/>
  <c r="V1374" i="1"/>
  <c r="U1374" i="1"/>
  <c r="V1373" i="1"/>
  <c r="U1373" i="1"/>
  <c r="V1372" i="1"/>
  <c r="U1372" i="1"/>
  <c r="V1371" i="1"/>
  <c r="U1371" i="1"/>
  <c r="V1370" i="1"/>
  <c r="U1370" i="1"/>
  <c r="V1369" i="1"/>
  <c r="U1369" i="1"/>
  <c r="V1368" i="1"/>
  <c r="U1368" i="1"/>
  <c r="V1367" i="1"/>
  <c r="U1367" i="1"/>
  <c r="V1365" i="1"/>
  <c r="U1365" i="1"/>
  <c r="V1364" i="1"/>
  <c r="U1364" i="1"/>
  <c r="V1362" i="1"/>
  <c r="U1362" i="1"/>
  <c r="V1361" i="1"/>
  <c r="U1361" i="1"/>
  <c r="V1360" i="1"/>
  <c r="U1360" i="1"/>
  <c r="V1359" i="1"/>
  <c r="U1359" i="1"/>
  <c r="V1358" i="1"/>
  <c r="U1358" i="1"/>
  <c r="V1355" i="1"/>
  <c r="U1355" i="1"/>
  <c r="V1354" i="1"/>
  <c r="U1354" i="1"/>
  <c r="V1353" i="1"/>
  <c r="U1353" i="1"/>
  <c r="V1352" i="1"/>
  <c r="U1352" i="1"/>
  <c r="V1350" i="1"/>
  <c r="U1350" i="1"/>
  <c r="V1349" i="1"/>
  <c r="U1349" i="1"/>
  <c r="V1348" i="1"/>
  <c r="U1348" i="1"/>
  <c r="V1347" i="1"/>
  <c r="U1347" i="1"/>
  <c r="V1345" i="1"/>
  <c r="U1345" i="1"/>
  <c r="V1344" i="1"/>
  <c r="U1344" i="1"/>
  <c r="V1342" i="1"/>
  <c r="U1342" i="1"/>
  <c r="V1341" i="1"/>
  <c r="U1341" i="1"/>
  <c r="V1340" i="1"/>
  <c r="U1340" i="1"/>
  <c r="V1339" i="1"/>
  <c r="U1339" i="1"/>
  <c r="V1338" i="1"/>
  <c r="U1338" i="1"/>
  <c r="V1337" i="1"/>
  <c r="U1337" i="1"/>
  <c r="V1336" i="1"/>
  <c r="U1336" i="1"/>
  <c r="V1333" i="1"/>
  <c r="U1333" i="1"/>
  <c r="V1332" i="1"/>
  <c r="U1332" i="1"/>
  <c r="V1331" i="1"/>
  <c r="U1331" i="1"/>
  <c r="V1330" i="1"/>
  <c r="U1330" i="1"/>
  <c r="V1329" i="1"/>
  <c r="U1329" i="1"/>
  <c r="V1328" i="1"/>
  <c r="U1328" i="1"/>
  <c r="V1327" i="1"/>
  <c r="U1327" i="1"/>
  <c r="V1326" i="1"/>
  <c r="U1326" i="1"/>
  <c r="V1325" i="1"/>
  <c r="U1325" i="1"/>
  <c r="V1320" i="1"/>
  <c r="U1320" i="1"/>
  <c r="V1318" i="1"/>
  <c r="U1318" i="1"/>
  <c r="V1317" i="1"/>
  <c r="U1317" i="1"/>
  <c r="V1316" i="1"/>
  <c r="U1316" i="1"/>
  <c r="V1315" i="1"/>
  <c r="U1315" i="1"/>
  <c r="V1314" i="1"/>
  <c r="U1314" i="1"/>
  <c r="V1313" i="1"/>
  <c r="U1313" i="1"/>
  <c r="V1312" i="1"/>
  <c r="U1312" i="1"/>
  <c r="V1311" i="1"/>
  <c r="U1311" i="1"/>
  <c r="V1310" i="1"/>
  <c r="U1310" i="1"/>
  <c r="V1309" i="1"/>
  <c r="U1309" i="1"/>
  <c r="V1308" i="1"/>
  <c r="U1308" i="1"/>
  <c r="V1307" i="1"/>
  <c r="U1307" i="1"/>
  <c r="V1304" i="1"/>
  <c r="U1304" i="1"/>
  <c r="V1303" i="1"/>
  <c r="U1303" i="1"/>
  <c r="V1302" i="1"/>
  <c r="U1302" i="1"/>
  <c r="V1301" i="1"/>
  <c r="U1301" i="1"/>
  <c r="V1299" i="1"/>
  <c r="U1299" i="1"/>
  <c r="V1295" i="1"/>
  <c r="U1295" i="1"/>
  <c r="V1293" i="1"/>
  <c r="U1293" i="1"/>
  <c r="V1292" i="1"/>
  <c r="U1292" i="1"/>
  <c r="V1291" i="1"/>
  <c r="U1291" i="1"/>
  <c r="V1290" i="1"/>
  <c r="U1290" i="1"/>
  <c r="V1286" i="1"/>
  <c r="U1286" i="1"/>
  <c r="V1285" i="1"/>
  <c r="U1285" i="1"/>
  <c r="V1284" i="1"/>
  <c r="U1284" i="1"/>
  <c r="V1283" i="1"/>
  <c r="U1283" i="1"/>
  <c r="V1282" i="1"/>
  <c r="U1282" i="1"/>
  <c r="V1281" i="1"/>
  <c r="U1281" i="1"/>
  <c r="V1280" i="1"/>
  <c r="U1280" i="1"/>
  <c r="V1279" i="1"/>
  <c r="U1279" i="1"/>
  <c r="V1278" i="1"/>
  <c r="U1278" i="1"/>
  <c r="V1277" i="1"/>
  <c r="U1277" i="1"/>
  <c r="V1276" i="1"/>
  <c r="U1276" i="1"/>
  <c r="V1274" i="1"/>
  <c r="U1274" i="1"/>
  <c r="V1273" i="1"/>
  <c r="U1273" i="1"/>
  <c r="V1272" i="1"/>
  <c r="U1272" i="1"/>
  <c r="V1271" i="1"/>
  <c r="U1271" i="1"/>
  <c r="V1270" i="1"/>
  <c r="U1270" i="1"/>
  <c r="V1269" i="1"/>
  <c r="U1269" i="1"/>
  <c r="V1268" i="1"/>
  <c r="U1268" i="1"/>
  <c r="V1267" i="1"/>
  <c r="U1267" i="1"/>
  <c r="V1266" i="1"/>
  <c r="U1266" i="1"/>
  <c r="V1265" i="1"/>
  <c r="U1265" i="1"/>
  <c r="V1263" i="1"/>
  <c r="U1263" i="1"/>
  <c r="V1262" i="1"/>
  <c r="U1262" i="1"/>
  <c r="V1261" i="1"/>
  <c r="U1261" i="1"/>
  <c r="V1260" i="1"/>
  <c r="U1260" i="1"/>
  <c r="V1259" i="1"/>
  <c r="U1259" i="1"/>
  <c r="V1258" i="1"/>
  <c r="U1258" i="1"/>
  <c r="V1257" i="1"/>
  <c r="U1257" i="1"/>
  <c r="V1256" i="1"/>
  <c r="U1256" i="1"/>
  <c r="V1255" i="1"/>
  <c r="U1255" i="1"/>
  <c r="V1254" i="1"/>
  <c r="U1254" i="1"/>
  <c r="V1253" i="1"/>
  <c r="U1253" i="1"/>
  <c r="V1252" i="1"/>
  <c r="U1252" i="1"/>
  <c r="V1251" i="1"/>
  <c r="U1251" i="1"/>
  <c r="V1250" i="1"/>
  <c r="U1250" i="1"/>
  <c r="V1249" i="1"/>
  <c r="U1249" i="1"/>
  <c r="V1248" i="1"/>
  <c r="U1248" i="1"/>
  <c r="V1247" i="1"/>
  <c r="U1247" i="1"/>
  <c r="V1246" i="1"/>
  <c r="U1246" i="1"/>
  <c r="V1245" i="1"/>
  <c r="U1245" i="1"/>
  <c r="V1244" i="1"/>
  <c r="U1244" i="1"/>
  <c r="V1243" i="1"/>
  <c r="U1243" i="1"/>
  <c r="V1242" i="1"/>
  <c r="U1242" i="1"/>
  <c r="V1241" i="1"/>
  <c r="U1241" i="1"/>
  <c r="V1240" i="1"/>
  <c r="U1240" i="1"/>
  <c r="V1239" i="1"/>
  <c r="U1239" i="1"/>
  <c r="V1238" i="1"/>
  <c r="U1238" i="1"/>
  <c r="V1237" i="1"/>
  <c r="U1237" i="1"/>
  <c r="V1235" i="1"/>
  <c r="U1235" i="1"/>
  <c r="V1234" i="1"/>
  <c r="U1234" i="1"/>
  <c r="V1233" i="1"/>
  <c r="U1233" i="1"/>
  <c r="V1232" i="1"/>
  <c r="U1232" i="1"/>
  <c r="V1231" i="1"/>
  <c r="U1231" i="1"/>
  <c r="V1230" i="1"/>
  <c r="U1230" i="1"/>
  <c r="V1229" i="1"/>
  <c r="U1229" i="1"/>
  <c r="V1228" i="1"/>
  <c r="U1228" i="1"/>
  <c r="V1227" i="1"/>
  <c r="U1227" i="1"/>
  <c r="V1226" i="1"/>
  <c r="U1226" i="1"/>
  <c r="V1225" i="1"/>
  <c r="U1225" i="1"/>
  <c r="V1221" i="1"/>
  <c r="U1221" i="1"/>
  <c r="V1220" i="1"/>
  <c r="U1220" i="1"/>
  <c r="V1219" i="1"/>
  <c r="U1219" i="1"/>
  <c r="V1218" i="1"/>
  <c r="U1218" i="1"/>
  <c r="V1217" i="1"/>
  <c r="U1217" i="1"/>
  <c r="V1216" i="1"/>
  <c r="U1216" i="1"/>
  <c r="V1214" i="1"/>
  <c r="U1214" i="1"/>
  <c r="V1211" i="1"/>
  <c r="U1211" i="1"/>
  <c r="V1210" i="1"/>
  <c r="U1210" i="1"/>
  <c r="V1206" i="1"/>
  <c r="U1206" i="1"/>
  <c r="V1205" i="1"/>
  <c r="U1205" i="1"/>
  <c r="V1202" i="1"/>
  <c r="U1202" i="1"/>
  <c r="V1200" i="1"/>
  <c r="U1200" i="1"/>
  <c r="V1199" i="1"/>
  <c r="U1199" i="1"/>
  <c r="V1195" i="1"/>
  <c r="U1195" i="1"/>
  <c r="V1193" i="1"/>
  <c r="U1193" i="1"/>
  <c r="V1192" i="1"/>
  <c r="U1192" i="1"/>
  <c r="V1191" i="1"/>
  <c r="U1191" i="1"/>
  <c r="V1189" i="1"/>
  <c r="U1189" i="1"/>
  <c r="V1187" i="1"/>
  <c r="U1187" i="1"/>
  <c r="V1185" i="1"/>
  <c r="U1185" i="1"/>
  <c r="V1184" i="1"/>
  <c r="U1184" i="1"/>
  <c r="V1183" i="1"/>
  <c r="U1183" i="1"/>
  <c r="V1182" i="1"/>
  <c r="U1182" i="1"/>
  <c r="V1180" i="1"/>
  <c r="U1180" i="1"/>
  <c r="V1177" i="1"/>
  <c r="U1177" i="1"/>
  <c r="V1176" i="1"/>
  <c r="U1176" i="1"/>
  <c r="V1175" i="1"/>
  <c r="U1175" i="1"/>
  <c r="V1174" i="1"/>
  <c r="U1174" i="1"/>
  <c r="V1173" i="1"/>
  <c r="U1173" i="1"/>
  <c r="V1171" i="1"/>
  <c r="U1171" i="1"/>
  <c r="V1170" i="1"/>
  <c r="U1170" i="1"/>
  <c r="V1169" i="1"/>
  <c r="U1169" i="1"/>
  <c r="V1168" i="1"/>
  <c r="U1168" i="1"/>
  <c r="V1167" i="1"/>
  <c r="U1167" i="1"/>
  <c r="V1166" i="1"/>
  <c r="U1166" i="1"/>
  <c r="V1165" i="1"/>
  <c r="U1165" i="1"/>
  <c r="V1164" i="1"/>
  <c r="U1164" i="1"/>
  <c r="V1163" i="1"/>
  <c r="U1163" i="1"/>
  <c r="V1162" i="1"/>
  <c r="U1162" i="1"/>
  <c r="V1161" i="1"/>
  <c r="U1161" i="1"/>
  <c r="V1160" i="1"/>
  <c r="U1160" i="1"/>
  <c r="V1159" i="1"/>
  <c r="U1159" i="1"/>
  <c r="V1158" i="1"/>
  <c r="U1158" i="1"/>
  <c r="V1157" i="1"/>
  <c r="U1157" i="1"/>
  <c r="V1156" i="1"/>
  <c r="U1156" i="1"/>
  <c r="V1155" i="1"/>
  <c r="U1155" i="1"/>
  <c r="V1154" i="1"/>
  <c r="U1154" i="1"/>
  <c r="V1153" i="1"/>
  <c r="U1153" i="1"/>
  <c r="V1152" i="1"/>
  <c r="U1152" i="1"/>
  <c r="V1151" i="1"/>
  <c r="U1151" i="1"/>
  <c r="V1150" i="1"/>
  <c r="U1150" i="1"/>
  <c r="V1148" i="1"/>
  <c r="U1148" i="1"/>
  <c r="V1147" i="1"/>
  <c r="U1147" i="1"/>
  <c r="V1146" i="1"/>
  <c r="U1146" i="1"/>
  <c r="V1145" i="1"/>
  <c r="U1145" i="1"/>
  <c r="V1144" i="1"/>
  <c r="U1144" i="1"/>
  <c r="V1141" i="1"/>
  <c r="U1141" i="1"/>
  <c r="V1140" i="1"/>
  <c r="U1140" i="1"/>
  <c r="V1139" i="1"/>
  <c r="U1139" i="1"/>
  <c r="V1132" i="1"/>
  <c r="U1132" i="1"/>
  <c r="V1131" i="1"/>
  <c r="U1131" i="1"/>
  <c r="V1129" i="1"/>
  <c r="U1129" i="1"/>
  <c r="V1128" i="1"/>
  <c r="U1128" i="1"/>
  <c r="V1126" i="1"/>
  <c r="U1126" i="1"/>
  <c r="V1125" i="1"/>
  <c r="U1125" i="1"/>
  <c r="V1123" i="1"/>
  <c r="U1123" i="1"/>
  <c r="V1122" i="1"/>
  <c r="U1122" i="1"/>
  <c r="V1121" i="1"/>
  <c r="U1121" i="1"/>
  <c r="V1118" i="1"/>
  <c r="U1118" i="1"/>
  <c r="V1117" i="1"/>
  <c r="U1117" i="1"/>
  <c r="V1114" i="1"/>
  <c r="U1114" i="1"/>
  <c r="V1113" i="1"/>
  <c r="U1113" i="1"/>
  <c r="V1112" i="1"/>
  <c r="U1112" i="1"/>
  <c r="V1111" i="1"/>
  <c r="U1111" i="1"/>
  <c r="V1110" i="1"/>
  <c r="U1110" i="1"/>
  <c r="V1109" i="1"/>
  <c r="U1109" i="1"/>
  <c r="V1108" i="1"/>
  <c r="U1108" i="1"/>
  <c r="V1107" i="1"/>
  <c r="U1107" i="1"/>
  <c r="V1105" i="1"/>
  <c r="U1105" i="1"/>
  <c r="V1104" i="1"/>
  <c r="U1104" i="1"/>
  <c r="V1103" i="1"/>
  <c r="U1103" i="1"/>
  <c r="V1100" i="1"/>
  <c r="U1100" i="1"/>
  <c r="V1099" i="1"/>
  <c r="U1099" i="1"/>
  <c r="V1098" i="1"/>
  <c r="U1098" i="1"/>
  <c r="V1097" i="1"/>
  <c r="U1097" i="1"/>
  <c r="V1096" i="1"/>
  <c r="U1096" i="1"/>
  <c r="V1094" i="1"/>
  <c r="U1094" i="1"/>
  <c r="V1090" i="1"/>
  <c r="U1090" i="1"/>
  <c r="V1089" i="1"/>
  <c r="U1089" i="1"/>
  <c r="V1088" i="1"/>
  <c r="U1088" i="1"/>
  <c r="V1086" i="1"/>
  <c r="U1086" i="1"/>
  <c r="V1084" i="1"/>
  <c r="U1084" i="1"/>
  <c r="V1083" i="1"/>
  <c r="U1083" i="1"/>
  <c r="V1082" i="1"/>
  <c r="U1082" i="1"/>
  <c r="V1080" i="1"/>
  <c r="U1080" i="1"/>
  <c r="V1079" i="1"/>
  <c r="U1079" i="1"/>
  <c r="V1078" i="1"/>
  <c r="U1078" i="1"/>
  <c r="V1077" i="1"/>
  <c r="U1077" i="1"/>
  <c r="V1076" i="1"/>
  <c r="U1076" i="1"/>
  <c r="V1075" i="1"/>
  <c r="U1075" i="1"/>
  <c r="V1074" i="1"/>
  <c r="U1074" i="1"/>
  <c r="V1072" i="1"/>
  <c r="U1072" i="1"/>
  <c r="V1071" i="1"/>
  <c r="U1071" i="1"/>
  <c r="V1070" i="1"/>
  <c r="U1070" i="1"/>
  <c r="V1069" i="1"/>
  <c r="U1069" i="1"/>
  <c r="V1068" i="1"/>
  <c r="U1068" i="1"/>
  <c r="V1066" i="1"/>
  <c r="U1066" i="1"/>
  <c r="V1065" i="1"/>
  <c r="U1065" i="1"/>
  <c r="V1064" i="1"/>
  <c r="U1064" i="1"/>
  <c r="V1063" i="1"/>
  <c r="U1063" i="1"/>
  <c r="V1062" i="1"/>
  <c r="U1062" i="1"/>
  <c r="V1061" i="1"/>
  <c r="U1061" i="1"/>
  <c r="V1060" i="1"/>
  <c r="U1060" i="1"/>
  <c r="V1059" i="1"/>
  <c r="U1059" i="1"/>
  <c r="V1058" i="1"/>
  <c r="U1058" i="1"/>
  <c r="V1057" i="1"/>
  <c r="U1057" i="1"/>
  <c r="V1056" i="1"/>
  <c r="U1056" i="1"/>
  <c r="V1055" i="1"/>
  <c r="U1055" i="1"/>
  <c r="V1054" i="1"/>
  <c r="U1054" i="1"/>
  <c r="V1053" i="1"/>
  <c r="U1053" i="1"/>
  <c r="V1052" i="1"/>
  <c r="U1052" i="1"/>
  <c r="V1051" i="1"/>
  <c r="U1051" i="1"/>
  <c r="V1050" i="1"/>
  <c r="U1050" i="1"/>
  <c r="V1049" i="1"/>
  <c r="U1049" i="1"/>
  <c r="V1047" i="1"/>
  <c r="U1047" i="1"/>
  <c r="V1046" i="1"/>
  <c r="U1046" i="1"/>
  <c r="V1045" i="1"/>
  <c r="U1045" i="1"/>
  <c r="V1044" i="1"/>
  <c r="U1044" i="1"/>
  <c r="V1043" i="1"/>
  <c r="U1043" i="1"/>
  <c r="V1042" i="1"/>
  <c r="U1042" i="1"/>
  <c r="V1041" i="1"/>
  <c r="U1041" i="1"/>
  <c r="V1040" i="1"/>
  <c r="U1040" i="1"/>
  <c r="V1039" i="1"/>
  <c r="U1039" i="1"/>
  <c r="V1038" i="1"/>
  <c r="U1038" i="1"/>
  <c r="V1037" i="1"/>
  <c r="U1037" i="1"/>
  <c r="V1036" i="1"/>
  <c r="U1036" i="1"/>
  <c r="V1034" i="1"/>
  <c r="U1034" i="1"/>
  <c r="V1033" i="1"/>
  <c r="U1033" i="1"/>
  <c r="V1032" i="1"/>
  <c r="U1032" i="1"/>
  <c r="V1029" i="1"/>
  <c r="U1029" i="1"/>
  <c r="V1027" i="1"/>
  <c r="U1027" i="1"/>
  <c r="V1024" i="1"/>
  <c r="U1024" i="1"/>
  <c r="V1023" i="1"/>
  <c r="U1023" i="1"/>
  <c r="V1021" i="1"/>
  <c r="U1021" i="1"/>
  <c r="V1020" i="1"/>
  <c r="U1020" i="1"/>
  <c r="V1019" i="1"/>
  <c r="U1019" i="1"/>
  <c r="V1018" i="1"/>
  <c r="U1018" i="1"/>
  <c r="V1016" i="1"/>
  <c r="U1016" i="1"/>
  <c r="V1015" i="1"/>
  <c r="U1015" i="1"/>
  <c r="V1014" i="1"/>
  <c r="U1014" i="1"/>
  <c r="V1013" i="1"/>
  <c r="U1013" i="1"/>
  <c r="V1012" i="1"/>
  <c r="U1012" i="1"/>
  <c r="V1011" i="1"/>
  <c r="U1011" i="1"/>
  <c r="V1009" i="1"/>
  <c r="U1009" i="1"/>
  <c r="V1008" i="1"/>
  <c r="U1008" i="1"/>
  <c r="V1007" i="1"/>
  <c r="U1007" i="1"/>
  <c r="V1006" i="1"/>
  <c r="U1006" i="1"/>
  <c r="V1004" i="1"/>
  <c r="U1004" i="1"/>
  <c r="V1002" i="1"/>
  <c r="U1002" i="1"/>
  <c r="V999" i="1"/>
  <c r="U999" i="1"/>
  <c r="V998" i="1"/>
  <c r="U998" i="1"/>
  <c r="V997" i="1"/>
  <c r="U997" i="1"/>
  <c r="V996" i="1"/>
  <c r="U996" i="1"/>
  <c r="V995" i="1"/>
  <c r="U995" i="1"/>
  <c r="V994" i="1"/>
  <c r="U994" i="1"/>
  <c r="V992" i="1"/>
  <c r="U992" i="1"/>
  <c r="V991" i="1"/>
  <c r="U991" i="1"/>
  <c r="V986" i="1"/>
  <c r="U986" i="1"/>
  <c r="V984" i="1"/>
  <c r="U984" i="1"/>
  <c r="V983" i="1"/>
  <c r="U983" i="1"/>
  <c r="V982" i="1"/>
  <c r="U982" i="1"/>
  <c r="V981" i="1"/>
  <c r="U981" i="1"/>
  <c r="V977" i="1"/>
  <c r="U977" i="1"/>
  <c r="V976" i="1"/>
  <c r="U976" i="1"/>
  <c r="V975" i="1"/>
  <c r="U975" i="1"/>
  <c r="V974" i="1"/>
  <c r="U974" i="1"/>
  <c r="V973" i="1"/>
  <c r="U973" i="1"/>
  <c r="V970" i="1"/>
  <c r="U970" i="1"/>
  <c r="V969" i="1"/>
  <c r="U969" i="1"/>
  <c r="V968" i="1"/>
  <c r="U968" i="1"/>
  <c r="V967" i="1"/>
  <c r="U967" i="1"/>
  <c r="V965" i="1"/>
  <c r="U965" i="1"/>
  <c r="V964" i="1"/>
  <c r="U964" i="1"/>
  <c r="V963" i="1"/>
  <c r="U963" i="1"/>
  <c r="V962" i="1"/>
  <c r="U962" i="1"/>
  <c r="V961" i="1"/>
  <c r="U961" i="1"/>
  <c r="V960" i="1"/>
  <c r="U960" i="1"/>
  <c r="V959" i="1"/>
  <c r="U959" i="1"/>
  <c r="V958" i="1"/>
  <c r="U958" i="1"/>
  <c r="V957" i="1"/>
  <c r="U957" i="1"/>
  <c r="V956" i="1"/>
  <c r="U956" i="1"/>
  <c r="V955" i="1"/>
  <c r="U955" i="1"/>
  <c r="V954" i="1"/>
  <c r="U954" i="1"/>
  <c r="V953" i="1"/>
  <c r="U953" i="1"/>
  <c r="V949" i="1"/>
  <c r="U949" i="1"/>
  <c r="V948" i="1"/>
  <c r="U948" i="1"/>
  <c r="V946" i="1"/>
  <c r="U946" i="1"/>
  <c r="V945" i="1"/>
  <c r="U945" i="1"/>
  <c r="V944" i="1"/>
  <c r="U944" i="1"/>
  <c r="V943" i="1"/>
  <c r="U943" i="1"/>
  <c r="V942" i="1"/>
  <c r="U942" i="1"/>
  <c r="V941" i="1"/>
  <c r="U941" i="1"/>
  <c r="V940" i="1"/>
  <c r="U940" i="1"/>
  <c r="V939" i="1"/>
  <c r="U939" i="1"/>
  <c r="V938" i="1"/>
  <c r="U938" i="1"/>
  <c r="V937" i="1"/>
  <c r="U937" i="1"/>
  <c r="V935" i="1"/>
  <c r="U935" i="1"/>
  <c r="V934" i="1"/>
  <c r="U934" i="1"/>
  <c r="V932" i="1"/>
  <c r="U932" i="1"/>
  <c r="V931" i="1"/>
  <c r="U931" i="1"/>
  <c r="V930" i="1"/>
  <c r="U930" i="1"/>
  <c r="V929" i="1"/>
  <c r="U929" i="1"/>
  <c r="V928" i="1"/>
  <c r="U928" i="1"/>
  <c r="V927" i="1"/>
  <c r="U927" i="1"/>
  <c r="V926" i="1"/>
  <c r="U926" i="1"/>
  <c r="V925" i="1"/>
  <c r="U925" i="1"/>
  <c r="V924" i="1"/>
  <c r="U924" i="1"/>
  <c r="V923" i="1"/>
  <c r="U923" i="1"/>
  <c r="V922" i="1"/>
  <c r="U922" i="1"/>
  <c r="V921" i="1"/>
  <c r="U921" i="1"/>
  <c r="V919" i="1"/>
  <c r="U919" i="1"/>
  <c r="V918" i="1"/>
  <c r="U918" i="1"/>
  <c r="V917" i="1"/>
  <c r="U917" i="1"/>
  <c r="V916" i="1"/>
  <c r="U916" i="1"/>
  <c r="V915" i="1"/>
  <c r="U915" i="1"/>
  <c r="V914" i="1"/>
  <c r="U914" i="1"/>
  <c r="V913" i="1"/>
  <c r="U913" i="1"/>
  <c r="V911" i="1"/>
  <c r="U911" i="1"/>
  <c r="V910" i="1"/>
  <c r="U910" i="1"/>
  <c r="V909" i="1"/>
  <c r="U909" i="1"/>
  <c r="V908" i="1"/>
  <c r="U908" i="1"/>
  <c r="V907" i="1"/>
  <c r="U907" i="1"/>
  <c r="V906" i="1"/>
  <c r="U906" i="1"/>
  <c r="V905" i="1"/>
  <c r="U905" i="1"/>
  <c r="V904" i="1"/>
  <c r="U904" i="1"/>
  <c r="V903" i="1"/>
  <c r="U903" i="1"/>
  <c r="V902" i="1"/>
  <c r="U902" i="1"/>
  <c r="V901" i="1"/>
  <c r="U901" i="1"/>
  <c r="V900" i="1"/>
  <c r="U900" i="1"/>
  <c r="V899" i="1"/>
  <c r="U899" i="1"/>
  <c r="V898" i="1"/>
  <c r="U898" i="1"/>
  <c r="V897" i="1"/>
  <c r="U897" i="1"/>
  <c r="V896" i="1"/>
  <c r="U896" i="1"/>
  <c r="V895" i="1"/>
  <c r="U895" i="1"/>
  <c r="V894" i="1"/>
  <c r="U894" i="1"/>
  <c r="V893" i="1"/>
  <c r="U893" i="1"/>
  <c r="V892" i="1"/>
  <c r="U892" i="1"/>
  <c r="V891" i="1"/>
  <c r="U891" i="1"/>
  <c r="V890" i="1"/>
  <c r="U890" i="1"/>
  <c r="V889" i="1"/>
  <c r="U889" i="1"/>
  <c r="V888" i="1"/>
  <c r="U888" i="1"/>
  <c r="V887" i="1"/>
  <c r="U887" i="1"/>
  <c r="V886" i="1"/>
  <c r="U886" i="1"/>
  <c r="V885" i="1"/>
  <c r="U885" i="1"/>
  <c r="V884" i="1"/>
  <c r="U884" i="1"/>
  <c r="V883" i="1"/>
  <c r="U883" i="1"/>
  <c r="V882" i="1"/>
  <c r="U882" i="1"/>
  <c r="V881" i="1"/>
  <c r="U881" i="1"/>
  <c r="V880" i="1"/>
  <c r="U880" i="1"/>
  <c r="V879" i="1"/>
  <c r="U879" i="1"/>
  <c r="V877" i="1"/>
  <c r="U877" i="1"/>
  <c r="V876" i="1"/>
  <c r="U876" i="1"/>
  <c r="V875" i="1"/>
  <c r="U875" i="1"/>
  <c r="V874" i="1"/>
  <c r="U874" i="1"/>
  <c r="V873" i="1"/>
  <c r="U873" i="1"/>
  <c r="V871" i="1"/>
  <c r="U871" i="1"/>
  <c r="V870" i="1"/>
  <c r="U870" i="1"/>
  <c r="V869" i="1"/>
  <c r="U869" i="1"/>
  <c r="V868" i="1"/>
  <c r="U868" i="1"/>
  <c r="V867" i="1"/>
  <c r="U867" i="1"/>
  <c r="V866" i="1"/>
  <c r="U866" i="1"/>
  <c r="V865" i="1"/>
  <c r="U865" i="1"/>
  <c r="V863" i="1"/>
  <c r="U863" i="1"/>
  <c r="V862" i="1"/>
  <c r="U862" i="1"/>
  <c r="V861" i="1"/>
  <c r="U861" i="1"/>
  <c r="V857" i="1"/>
  <c r="U857" i="1"/>
  <c r="V856" i="1"/>
  <c r="U856" i="1"/>
  <c r="V855" i="1"/>
  <c r="U855" i="1"/>
  <c r="V854" i="1"/>
  <c r="U854" i="1"/>
  <c r="V852" i="1"/>
  <c r="U852" i="1"/>
  <c r="V851" i="1"/>
  <c r="U851" i="1"/>
  <c r="V850" i="1"/>
  <c r="U850" i="1"/>
  <c r="V849" i="1"/>
  <c r="U849" i="1"/>
  <c r="V847" i="1"/>
  <c r="U847" i="1"/>
  <c r="V846" i="1"/>
  <c r="U846" i="1"/>
  <c r="V845" i="1"/>
  <c r="U845" i="1"/>
  <c r="V843" i="1"/>
  <c r="U843" i="1"/>
  <c r="V842" i="1"/>
  <c r="U842" i="1"/>
  <c r="V841" i="1"/>
  <c r="U841" i="1"/>
  <c r="V840" i="1"/>
  <c r="U840" i="1"/>
  <c r="V839" i="1"/>
  <c r="U839" i="1"/>
  <c r="V838" i="1"/>
  <c r="U838" i="1"/>
  <c r="V837" i="1"/>
  <c r="U837" i="1"/>
  <c r="V836" i="1"/>
  <c r="U836" i="1"/>
  <c r="V835" i="1"/>
  <c r="U835" i="1"/>
  <c r="V834" i="1"/>
  <c r="U834" i="1"/>
  <c r="V833" i="1"/>
  <c r="U833" i="1"/>
  <c r="V832" i="1"/>
  <c r="U832" i="1"/>
  <c r="V830" i="1"/>
  <c r="U830" i="1"/>
  <c r="V829" i="1"/>
  <c r="U829" i="1"/>
  <c r="V828" i="1"/>
  <c r="U828" i="1"/>
  <c r="V827" i="1"/>
  <c r="U827" i="1"/>
  <c r="V826" i="1"/>
  <c r="U826" i="1"/>
  <c r="V825" i="1"/>
  <c r="U825" i="1"/>
  <c r="V824" i="1"/>
  <c r="U824" i="1"/>
  <c r="V823" i="1"/>
  <c r="U823" i="1"/>
  <c r="V822" i="1"/>
  <c r="U822" i="1"/>
  <c r="V821" i="1"/>
  <c r="U821" i="1"/>
  <c r="V820" i="1"/>
  <c r="U820" i="1"/>
  <c r="V819" i="1"/>
  <c r="U819" i="1"/>
  <c r="V818" i="1"/>
  <c r="U818" i="1"/>
  <c r="V817" i="1"/>
  <c r="U817" i="1"/>
  <c r="V816" i="1"/>
  <c r="U816" i="1"/>
  <c r="V815" i="1"/>
  <c r="U815" i="1"/>
  <c r="V814" i="1"/>
  <c r="U814" i="1"/>
  <c r="V813" i="1"/>
  <c r="U813" i="1"/>
  <c r="V812" i="1"/>
  <c r="U812" i="1"/>
  <c r="V811" i="1"/>
  <c r="U811" i="1"/>
  <c r="V809" i="1"/>
  <c r="U809" i="1"/>
  <c r="V808" i="1"/>
  <c r="U808" i="1"/>
  <c r="V807" i="1"/>
  <c r="U807" i="1"/>
  <c r="V806" i="1"/>
  <c r="U806" i="1"/>
  <c r="V805" i="1"/>
  <c r="U805" i="1"/>
  <c r="V804" i="1"/>
  <c r="U804" i="1"/>
  <c r="V803" i="1"/>
  <c r="U803" i="1"/>
  <c r="V801" i="1"/>
  <c r="U801" i="1"/>
  <c r="V800" i="1"/>
  <c r="U800" i="1"/>
  <c r="V799" i="1"/>
  <c r="U799" i="1"/>
  <c r="V798" i="1"/>
  <c r="U798" i="1"/>
  <c r="V797" i="1"/>
  <c r="U797" i="1"/>
  <c r="V796" i="1"/>
  <c r="U796" i="1"/>
  <c r="V795" i="1"/>
  <c r="U795" i="1"/>
  <c r="V794" i="1"/>
  <c r="U794" i="1"/>
  <c r="V793" i="1"/>
  <c r="U793" i="1"/>
  <c r="V792" i="1"/>
  <c r="U792" i="1"/>
  <c r="V791" i="1"/>
  <c r="U791" i="1"/>
  <c r="V790" i="1"/>
  <c r="U790" i="1"/>
  <c r="V789" i="1"/>
  <c r="U789" i="1"/>
  <c r="V788" i="1"/>
  <c r="U788" i="1"/>
  <c r="V787" i="1"/>
  <c r="U787" i="1"/>
  <c r="V786" i="1"/>
  <c r="U786" i="1"/>
  <c r="V785" i="1"/>
  <c r="U785" i="1"/>
  <c r="V784" i="1"/>
  <c r="U784" i="1"/>
  <c r="V783" i="1"/>
  <c r="U783" i="1"/>
  <c r="V782" i="1"/>
  <c r="U782" i="1"/>
  <c r="V781" i="1"/>
  <c r="U781" i="1"/>
  <c r="V780" i="1"/>
  <c r="U780" i="1"/>
  <c r="V779" i="1"/>
  <c r="U779" i="1"/>
  <c r="V778" i="1"/>
  <c r="U778" i="1"/>
  <c r="V777" i="1"/>
  <c r="U777" i="1"/>
  <c r="V776" i="1"/>
  <c r="U776" i="1"/>
  <c r="V774" i="1"/>
  <c r="U774" i="1"/>
  <c r="V773" i="1"/>
  <c r="U773" i="1"/>
  <c r="V772" i="1"/>
  <c r="U772" i="1"/>
  <c r="V771" i="1"/>
  <c r="U771" i="1"/>
  <c r="V770" i="1"/>
  <c r="U770" i="1"/>
  <c r="V769" i="1"/>
  <c r="U769" i="1"/>
  <c r="V767" i="1"/>
  <c r="U767" i="1"/>
  <c r="V766" i="1"/>
  <c r="U766" i="1"/>
  <c r="V763" i="1"/>
  <c r="U763" i="1"/>
  <c r="V762" i="1"/>
  <c r="U762" i="1"/>
  <c r="V760" i="1"/>
  <c r="U760" i="1"/>
  <c r="V759" i="1"/>
  <c r="U759" i="1"/>
  <c r="V758" i="1"/>
  <c r="U758" i="1"/>
  <c r="V757" i="1"/>
  <c r="U757" i="1"/>
  <c r="V756" i="1"/>
  <c r="U756" i="1"/>
  <c r="V755" i="1"/>
  <c r="U755" i="1"/>
  <c r="V753" i="1"/>
  <c r="U753" i="1"/>
  <c r="V752" i="1"/>
  <c r="U752" i="1"/>
  <c r="V751" i="1"/>
  <c r="U751" i="1"/>
  <c r="V750" i="1"/>
  <c r="U750" i="1"/>
  <c r="V748" i="1"/>
  <c r="U748" i="1"/>
  <c r="V747" i="1"/>
  <c r="U747" i="1"/>
  <c r="V746" i="1"/>
  <c r="U746" i="1"/>
  <c r="V745" i="1"/>
  <c r="U745" i="1"/>
  <c r="V744" i="1"/>
  <c r="U744" i="1"/>
  <c r="V743" i="1"/>
  <c r="U743" i="1"/>
  <c r="V742" i="1"/>
  <c r="U742" i="1"/>
  <c r="V741" i="1"/>
  <c r="U741" i="1"/>
  <c r="V740" i="1"/>
  <c r="U740" i="1"/>
  <c r="V739" i="1"/>
  <c r="U739" i="1"/>
  <c r="V738" i="1"/>
  <c r="U738" i="1"/>
  <c r="V737" i="1"/>
  <c r="U737" i="1"/>
  <c r="V733" i="1"/>
  <c r="U733" i="1"/>
  <c r="V732" i="1"/>
  <c r="U732" i="1"/>
  <c r="V731" i="1"/>
  <c r="U731" i="1"/>
  <c r="V730" i="1"/>
  <c r="U730" i="1"/>
  <c r="V729" i="1"/>
  <c r="U729" i="1"/>
  <c r="V728" i="1"/>
  <c r="U728" i="1"/>
  <c r="V727" i="1"/>
  <c r="U727" i="1"/>
  <c r="V726" i="1"/>
  <c r="U726" i="1"/>
  <c r="V725" i="1"/>
  <c r="U725" i="1"/>
  <c r="V724" i="1"/>
  <c r="U724" i="1"/>
  <c r="V723" i="1"/>
  <c r="U723" i="1"/>
  <c r="V722" i="1"/>
  <c r="U722" i="1"/>
  <c r="V721" i="1"/>
  <c r="U721" i="1"/>
  <c r="V720" i="1"/>
  <c r="U720" i="1"/>
  <c r="V719" i="1"/>
  <c r="U719" i="1"/>
  <c r="V718" i="1"/>
  <c r="U718" i="1"/>
  <c r="V717" i="1"/>
  <c r="U717" i="1"/>
  <c r="V716" i="1"/>
  <c r="U716" i="1"/>
  <c r="V714" i="1"/>
  <c r="U714" i="1"/>
  <c r="V711" i="1"/>
  <c r="U711" i="1"/>
  <c r="V705" i="1"/>
  <c r="U705" i="1"/>
  <c r="V704" i="1"/>
  <c r="U704" i="1"/>
  <c r="V701" i="1"/>
  <c r="U701" i="1"/>
  <c r="V700" i="1"/>
  <c r="U700" i="1"/>
  <c r="V697" i="1"/>
  <c r="U697" i="1"/>
  <c r="V696" i="1"/>
  <c r="U696" i="1"/>
  <c r="V695" i="1"/>
  <c r="U695" i="1"/>
  <c r="V693" i="1"/>
  <c r="U693" i="1"/>
  <c r="V692" i="1"/>
  <c r="U692" i="1"/>
  <c r="V691" i="1"/>
  <c r="U691" i="1"/>
  <c r="V690" i="1"/>
  <c r="U690" i="1"/>
  <c r="V687" i="1"/>
  <c r="U687" i="1"/>
  <c r="V686" i="1"/>
  <c r="U686" i="1"/>
  <c r="V685" i="1"/>
  <c r="U685" i="1"/>
  <c r="V684" i="1"/>
  <c r="U684" i="1"/>
  <c r="V683" i="1"/>
  <c r="U683" i="1"/>
  <c r="V682" i="1"/>
  <c r="U682" i="1"/>
  <c r="V681" i="1"/>
  <c r="U681" i="1"/>
  <c r="V680" i="1"/>
  <c r="U680" i="1"/>
  <c r="V677" i="1"/>
  <c r="U677" i="1"/>
  <c r="V676" i="1"/>
  <c r="U676" i="1"/>
  <c r="V675" i="1"/>
  <c r="U675" i="1"/>
  <c r="V674" i="1"/>
  <c r="U674" i="1"/>
  <c r="V673" i="1"/>
  <c r="U673" i="1"/>
  <c r="V670" i="1"/>
  <c r="U670" i="1"/>
  <c r="V668" i="1"/>
  <c r="U668" i="1"/>
  <c r="V667" i="1"/>
  <c r="U667" i="1"/>
  <c r="V666" i="1"/>
  <c r="U666" i="1"/>
  <c r="V664" i="1"/>
  <c r="U664" i="1"/>
  <c r="V663" i="1"/>
  <c r="U663" i="1"/>
  <c r="V662" i="1"/>
  <c r="U662" i="1"/>
  <c r="V661" i="1"/>
  <c r="U661" i="1"/>
  <c r="V660" i="1"/>
  <c r="U660" i="1"/>
  <c r="V659" i="1"/>
  <c r="U659" i="1"/>
  <c r="V658" i="1"/>
  <c r="U658" i="1"/>
  <c r="V657" i="1"/>
  <c r="U657" i="1"/>
  <c r="V656" i="1"/>
  <c r="U656" i="1"/>
  <c r="V655" i="1"/>
  <c r="U655" i="1"/>
  <c r="V654" i="1"/>
  <c r="U654" i="1"/>
  <c r="V653" i="1"/>
  <c r="U653" i="1"/>
  <c r="V652" i="1"/>
  <c r="U652" i="1"/>
  <c r="V651" i="1"/>
  <c r="U651" i="1"/>
  <c r="V650" i="1"/>
  <c r="U650" i="1"/>
  <c r="V648" i="1"/>
  <c r="U648" i="1"/>
  <c r="V647" i="1"/>
  <c r="U647" i="1"/>
  <c r="V646" i="1"/>
  <c r="U646" i="1"/>
  <c r="V645" i="1"/>
  <c r="U645" i="1"/>
  <c r="V643" i="1"/>
  <c r="U643" i="1"/>
  <c r="V641" i="1"/>
  <c r="U641" i="1"/>
  <c r="V637" i="1"/>
  <c r="U637" i="1"/>
  <c r="V636" i="1"/>
  <c r="U636" i="1"/>
  <c r="V635" i="1"/>
  <c r="U635" i="1"/>
  <c r="V632" i="1"/>
  <c r="U632" i="1"/>
  <c r="V630" i="1"/>
  <c r="U630" i="1"/>
  <c r="V628" i="1"/>
  <c r="U628" i="1"/>
  <c r="V626" i="1"/>
  <c r="U626" i="1"/>
  <c r="V624" i="1"/>
  <c r="U624" i="1"/>
  <c r="V623" i="1"/>
  <c r="U623" i="1"/>
  <c r="V621" i="1"/>
  <c r="U621" i="1"/>
  <c r="V620" i="1"/>
  <c r="U620" i="1"/>
  <c r="V616" i="1"/>
  <c r="U616" i="1"/>
  <c r="V615" i="1"/>
  <c r="U615" i="1"/>
  <c r="V612" i="1"/>
  <c r="U612" i="1"/>
  <c r="V610" i="1"/>
  <c r="U610" i="1"/>
  <c r="V609" i="1"/>
  <c r="U609" i="1"/>
  <c r="V607" i="1"/>
  <c r="U607" i="1"/>
  <c r="V606" i="1"/>
  <c r="U606" i="1"/>
  <c r="V605" i="1"/>
  <c r="U605" i="1"/>
  <c r="V604" i="1"/>
  <c r="U604" i="1"/>
  <c r="V602" i="1"/>
  <c r="U602" i="1"/>
  <c r="V601" i="1"/>
  <c r="U601" i="1"/>
  <c r="V600" i="1"/>
  <c r="U600" i="1"/>
  <c r="V599" i="1"/>
  <c r="U599" i="1"/>
  <c r="V598" i="1"/>
  <c r="U598" i="1"/>
  <c r="V597" i="1"/>
  <c r="U597" i="1"/>
  <c r="V596" i="1"/>
  <c r="U596" i="1"/>
  <c r="V594" i="1"/>
  <c r="U594" i="1"/>
  <c r="V593" i="1"/>
  <c r="U593" i="1"/>
  <c r="V591" i="1"/>
  <c r="U591" i="1"/>
  <c r="V588" i="1"/>
  <c r="U588" i="1"/>
  <c r="V586" i="1"/>
  <c r="U586" i="1"/>
  <c r="V585" i="1"/>
  <c r="U585" i="1"/>
  <c r="V584" i="1"/>
  <c r="U584" i="1"/>
  <c r="V583" i="1"/>
  <c r="U583" i="1"/>
  <c r="V582" i="1"/>
  <c r="U582" i="1"/>
  <c r="V581" i="1"/>
  <c r="U581" i="1"/>
  <c r="V579" i="1"/>
  <c r="U579" i="1"/>
  <c r="V578" i="1"/>
  <c r="U578" i="1"/>
  <c r="V575" i="1"/>
  <c r="U575" i="1"/>
  <c r="V574" i="1"/>
  <c r="U574" i="1"/>
  <c r="V573" i="1"/>
  <c r="U573" i="1"/>
  <c r="V572" i="1"/>
  <c r="U572" i="1"/>
  <c r="V569" i="1"/>
  <c r="U569" i="1"/>
  <c r="V568" i="1"/>
  <c r="U568" i="1"/>
  <c r="V563" i="1"/>
  <c r="U563" i="1"/>
  <c r="V561" i="1"/>
  <c r="U561" i="1"/>
  <c r="V560" i="1"/>
  <c r="U560" i="1"/>
  <c r="V558" i="1"/>
  <c r="U558" i="1"/>
  <c r="V556" i="1"/>
  <c r="U556" i="1"/>
  <c r="V555" i="1"/>
  <c r="U555" i="1"/>
  <c r="V553" i="1"/>
  <c r="U553" i="1"/>
  <c r="V548" i="1"/>
  <c r="U548" i="1"/>
  <c r="V546" i="1"/>
  <c r="U546" i="1"/>
  <c r="V544" i="1"/>
  <c r="U544" i="1"/>
  <c r="V543" i="1"/>
  <c r="U543" i="1"/>
  <c r="V542" i="1"/>
  <c r="U542" i="1"/>
  <c r="V540" i="1"/>
  <c r="U540" i="1"/>
  <c r="V539" i="1"/>
  <c r="U539" i="1"/>
  <c r="V534" i="1"/>
  <c r="U534" i="1"/>
  <c r="V533" i="1"/>
  <c r="U533" i="1"/>
  <c r="V532" i="1"/>
  <c r="U532" i="1"/>
  <c r="V530" i="1"/>
  <c r="U530" i="1"/>
  <c r="V529" i="1"/>
  <c r="U529" i="1"/>
  <c r="V527" i="1"/>
  <c r="U527" i="1"/>
  <c r="V525" i="1"/>
  <c r="U525" i="1"/>
  <c r="V524" i="1"/>
  <c r="U524" i="1"/>
  <c r="V523" i="1"/>
  <c r="U523" i="1"/>
  <c r="V521" i="1"/>
  <c r="U521" i="1"/>
  <c r="V520" i="1"/>
  <c r="U520" i="1"/>
  <c r="V519" i="1"/>
  <c r="U519" i="1"/>
  <c r="V517" i="1"/>
  <c r="U517" i="1"/>
  <c r="V515" i="1"/>
  <c r="U515" i="1"/>
  <c r="V514" i="1"/>
  <c r="U514" i="1"/>
  <c r="V513" i="1"/>
  <c r="U513" i="1"/>
  <c r="V512" i="1"/>
  <c r="U512" i="1"/>
  <c r="V510" i="1"/>
  <c r="U510" i="1"/>
  <c r="V509" i="1"/>
  <c r="U509" i="1"/>
  <c r="V508" i="1"/>
  <c r="U508" i="1"/>
  <c r="V507" i="1"/>
  <c r="U507" i="1"/>
  <c r="V506" i="1"/>
  <c r="U506" i="1"/>
  <c r="V504" i="1"/>
  <c r="U504" i="1"/>
  <c r="V503" i="1"/>
  <c r="U503" i="1"/>
  <c r="V502" i="1"/>
  <c r="U502" i="1"/>
  <c r="V501" i="1"/>
  <c r="U501" i="1"/>
  <c r="V500" i="1"/>
  <c r="U500" i="1"/>
  <c r="V499" i="1"/>
  <c r="U499" i="1"/>
  <c r="V498" i="1"/>
  <c r="U498" i="1"/>
  <c r="V497" i="1"/>
  <c r="U497" i="1"/>
  <c r="V496" i="1"/>
  <c r="U496" i="1"/>
  <c r="V493" i="1"/>
  <c r="U493" i="1"/>
  <c r="V492" i="1"/>
  <c r="U492" i="1"/>
  <c r="V491" i="1"/>
  <c r="U491" i="1"/>
  <c r="V490" i="1"/>
  <c r="U490" i="1"/>
  <c r="V484" i="1"/>
  <c r="U484" i="1"/>
  <c r="V483" i="1"/>
  <c r="U483" i="1"/>
  <c r="V482" i="1"/>
  <c r="U482" i="1"/>
  <c r="V481" i="1"/>
  <c r="U481" i="1"/>
  <c r="V480" i="1"/>
  <c r="U480" i="1"/>
  <c r="V479" i="1"/>
  <c r="U479" i="1"/>
  <c r="V478" i="1"/>
  <c r="U478" i="1"/>
  <c r="V477" i="1"/>
  <c r="U477" i="1"/>
  <c r="V476" i="1"/>
  <c r="U476" i="1"/>
  <c r="V475" i="1"/>
  <c r="U475" i="1"/>
  <c r="V474" i="1"/>
  <c r="U474" i="1"/>
  <c r="V473" i="1"/>
  <c r="U473" i="1"/>
  <c r="V472" i="1"/>
  <c r="U472" i="1"/>
  <c r="V470" i="1"/>
  <c r="U470" i="1"/>
  <c r="V469" i="1"/>
  <c r="U469" i="1"/>
  <c r="V468" i="1"/>
  <c r="U468" i="1"/>
  <c r="V467" i="1"/>
  <c r="U467" i="1"/>
  <c r="V465" i="1"/>
  <c r="U465" i="1"/>
  <c r="V464" i="1"/>
  <c r="U464" i="1"/>
  <c r="V462" i="1"/>
  <c r="U462" i="1"/>
  <c r="V461" i="1"/>
  <c r="U461" i="1"/>
  <c r="V458" i="1"/>
  <c r="U458" i="1"/>
  <c r="V457" i="1"/>
  <c r="U457" i="1"/>
  <c r="V456" i="1"/>
  <c r="U456" i="1"/>
  <c r="V455" i="1"/>
  <c r="U455" i="1"/>
  <c r="V454" i="1"/>
  <c r="U454" i="1"/>
  <c r="V453" i="1"/>
  <c r="U453" i="1"/>
  <c r="V452" i="1"/>
  <c r="U452" i="1"/>
  <c r="V450" i="1"/>
  <c r="U450" i="1"/>
  <c r="V448" i="1"/>
  <c r="U448" i="1"/>
  <c r="V447" i="1"/>
  <c r="U447" i="1"/>
  <c r="V446" i="1"/>
  <c r="U446" i="1"/>
  <c r="V444" i="1"/>
  <c r="U444" i="1"/>
  <c r="V442" i="1"/>
  <c r="U442" i="1"/>
  <c r="V441" i="1"/>
  <c r="U441" i="1"/>
  <c r="V440" i="1"/>
  <c r="U440" i="1"/>
  <c r="V438" i="1"/>
  <c r="U438" i="1"/>
  <c r="V437" i="1"/>
  <c r="U437" i="1"/>
  <c r="V436" i="1"/>
  <c r="U436" i="1"/>
  <c r="V435" i="1"/>
  <c r="U435" i="1"/>
  <c r="V434" i="1"/>
  <c r="U434" i="1"/>
  <c r="V432" i="1"/>
  <c r="U432" i="1"/>
  <c r="V431" i="1"/>
  <c r="U431" i="1"/>
  <c r="V430" i="1"/>
  <c r="U430" i="1"/>
  <c r="V429" i="1"/>
  <c r="U429" i="1"/>
  <c r="V428" i="1"/>
  <c r="U428" i="1"/>
  <c r="V427" i="1"/>
  <c r="U427" i="1"/>
  <c r="V426" i="1"/>
  <c r="U426" i="1"/>
  <c r="V425" i="1"/>
  <c r="U425" i="1"/>
  <c r="V424" i="1"/>
  <c r="U424" i="1"/>
  <c r="V423" i="1"/>
  <c r="U423" i="1"/>
  <c r="V422" i="1"/>
  <c r="U422" i="1"/>
  <c r="V421" i="1"/>
  <c r="U421" i="1"/>
  <c r="V420" i="1"/>
  <c r="U420" i="1"/>
  <c r="V419" i="1"/>
  <c r="U419" i="1"/>
  <c r="V418" i="1"/>
  <c r="U418" i="1"/>
  <c r="V416" i="1"/>
  <c r="U416" i="1"/>
  <c r="V415" i="1"/>
  <c r="U415" i="1"/>
  <c r="V414" i="1"/>
  <c r="U414" i="1"/>
  <c r="V413" i="1"/>
  <c r="U413" i="1"/>
  <c r="V410" i="1"/>
  <c r="U410" i="1"/>
  <c r="V409" i="1"/>
  <c r="U409" i="1"/>
  <c r="V408" i="1"/>
  <c r="U408" i="1"/>
  <c r="V407" i="1"/>
  <c r="U407" i="1"/>
  <c r="V406" i="1"/>
  <c r="U406" i="1"/>
  <c r="V405" i="1"/>
  <c r="U405" i="1"/>
  <c r="V404" i="1"/>
  <c r="U404" i="1"/>
  <c r="V403" i="1"/>
  <c r="U403" i="1"/>
  <c r="V402" i="1"/>
  <c r="U402" i="1"/>
  <c r="V400" i="1"/>
  <c r="U400" i="1"/>
  <c r="V399" i="1"/>
  <c r="U399" i="1"/>
  <c r="V398" i="1"/>
  <c r="U398" i="1"/>
  <c r="V397" i="1"/>
  <c r="U397" i="1"/>
  <c r="V395" i="1"/>
  <c r="U395" i="1"/>
  <c r="V394" i="1"/>
  <c r="U394" i="1"/>
  <c r="V393" i="1"/>
  <c r="U393" i="1"/>
  <c r="V392" i="1"/>
  <c r="U392" i="1"/>
  <c r="V391" i="1"/>
  <c r="U391" i="1"/>
  <c r="V390" i="1"/>
  <c r="U390" i="1"/>
  <c r="V389" i="1"/>
  <c r="U389" i="1"/>
  <c r="V388" i="1"/>
  <c r="U388" i="1"/>
  <c r="V387" i="1"/>
  <c r="U387" i="1"/>
  <c r="V386" i="1"/>
  <c r="U386" i="1"/>
  <c r="V385" i="1"/>
  <c r="U385" i="1"/>
  <c r="V384" i="1"/>
  <c r="U384" i="1"/>
  <c r="V383" i="1"/>
  <c r="U383" i="1"/>
  <c r="V382" i="1"/>
  <c r="U382" i="1"/>
  <c r="V381" i="1"/>
  <c r="U381" i="1"/>
  <c r="V379" i="1"/>
  <c r="U379" i="1"/>
  <c r="V377" i="1"/>
  <c r="U377" i="1"/>
  <c r="V376" i="1"/>
  <c r="U376" i="1"/>
  <c r="V375" i="1"/>
  <c r="U375" i="1"/>
  <c r="V373" i="1"/>
  <c r="U373" i="1"/>
  <c r="V372" i="1"/>
  <c r="U372" i="1"/>
  <c r="V371" i="1"/>
  <c r="U371" i="1"/>
  <c r="V370" i="1"/>
  <c r="U370" i="1"/>
  <c r="V369" i="1"/>
  <c r="U369" i="1"/>
  <c r="V368" i="1"/>
  <c r="U368" i="1"/>
  <c r="V366" i="1"/>
  <c r="U366" i="1"/>
  <c r="V365" i="1"/>
  <c r="U365" i="1"/>
  <c r="V364" i="1"/>
  <c r="U364" i="1"/>
  <c r="V363" i="1"/>
  <c r="U363" i="1"/>
  <c r="V362" i="1"/>
  <c r="U362" i="1"/>
  <c r="V361" i="1"/>
  <c r="U361" i="1"/>
  <c r="V360" i="1"/>
  <c r="U360" i="1"/>
  <c r="V359" i="1"/>
  <c r="U359" i="1"/>
  <c r="V358" i="1"/>
  <c r="U358" i="1"/>
  <c r="V357" i="1"/>
  <c r="U357" i="1"/>
  <c r="V356" i="1"/>
  <c r="U356" i="1"/>
  <c r="V355" i="1"/>
  <c r="U355" i="1"/>
  <c r="V354" i="1"/>
  <c r="U354" i="1"/>
  <c r="V352" i="1"/>
  <c r="U352" i="1"/>
  <c r="V351" i="1"/>
  <c r="U351" i="1"/>
  <c r="V350" i="1"/>
  <c r="U350" i="1"/>
  <c r="V349" i="1"/>
  <c r="U349" i="1"/>
  <c r="V348" i="1"/>
  <c r="U348" i="1"/>
  <c r="V347" i="1"/>
  <c r="U347" i="1"/>
  <c r="V346" i="1"/>
  <c r="U346" i="1"/>
  <c r="V345" i="1"/>
  <c r="U345" i="1"/>
  <c r="V344" i="1"/>
  <c r="U344" i="1"/>
  <c r="V343" i="1"/>
  <c r="U343" i="1"/>
  <c r="V342" i="1"/>
  <c r="U342" i="1"/>
  <c r="V341" i="1"/>
  <c r="U341" i="1"/>
  <c r="V340" i="1"/>
  <c r="U340" i="1"/>
  <c r="V339" i="1"/>
  <c r="U339" i="1"/>
  <c r="V338" i="1"/>
  <c r="U338" i="1"/>
  <c r="V337" i="1"/>
  <c r="U337" i="1"/>
  <c r="V336" i="1"/>
  <c r="U336" i="1"/>
  <c r="V335" i="1"/>
  <c r="U335" i="1"/>
  <c r="V334" i="1"/>
  <c r="U334" i="1"/>
  <c r="V333" i="1"/>
  <c r="U333" i="1"/>
  <c r="V332" i="1"/>
  <c r="U332" i="1"/>
  <c r="V331" i="1"/>
  <c r="U331" i="1"/>
  <c r="V330" i="1"/>
  <c r="U330" i="1"/>
  <c r="V329" i="1"/>
  <c r="U329" i="1"/>
  <c r="V328" i="1"/>
  <c r="U328" i="1"/>
  <c r="V327" i="1"/>
  <c r="U327" i="1"/>
  <c r="V326" i="1"/>
  <c r="U326" i="1"/>
  <c r="V325" i="1"/>
  <c r="U325" i="1"/>
  <c r="V324" i="1"/>
  <c r="U324" i="1"/>
  <c r="V321" i="1"/>
  <c r="U321" i="1"/>
  <c r="V320" i="1"/>
  <c r="U320" i="1"/>
  <c r="V319" i="1"/>
  <c r="U319" i="1"/>
  <c r="V317" i="1"/>
  <c r="U317" i="1"/>
  <c r="V316" i="1"/>
  <c r="U316" i="1"/>
  <c r="V315" i="1"/>
  <c r="U315" i="1"/>
  <c r="V314" i="1"/>
  <c r="U314" i="1"/>
  <c r="V313" i="1"/>
  <c r="U313" i="1"/>
  <c r="V312" i="1"/>
  <c r="U312" i="1"/>
  <c r="V311" i="1"/>
  <c r="U311" i="1"/>
  <c r="V310" i="1"/>
  <c r="U310" i="1"/>
  <c r="V309" i="1"/>
  <c r="U309" i="1"/>
  <c r="V308" i="1"/>
  <c r="U308" i="1"/>
  <c r="V307" i="1"/>
  <c r="U307" i="1"/>
  <c r="V306" i="1"/>
  <c r="U306" i="1"/>
  <c r="V305" i="1"/>
  <c r="U305" i="1"/>
  <c r="V304" i="1"/>
  <c r="U304" i="1"/>
  <c r="V303" i="1"/>
  <c r="U303" i="1"/>
  <c r="V302" i="1"/>
  <c r="U302" i="1"/>
  <c r="V301" i="1"/>
  <c r="U301" i="1"/>
  <c r="V300" i="1"/>
  <c r="U300" i="1"/>
  <c r="V299" i="1"/>
  <c r="U299" i="1"/>
  <c r="V298" i="1"/>
  <c r="U298" i="1"/>
  <c r="V297" i="1"/>
  <c r="U297" i="1"/>
  <c r="V296" i="1"/>
  <c r="U296" i="1"/>
  <c r="V295" i="1"/>
  <c r="U295" i="1"/>
  <c r="V294" i="1"/>
  <c r="U294" i="1"/>
  <c r="V293" i="1"/>
  <c r="U293" i="1"/>
  <c r="V292" i="1"/>
  <c r="U292" i="1"/>
  <c r="V290" i="1"/>
  <c r="U290" i="1"/>
  <c r="V289" i="1"/>
  <c r="U289" i="1"/>
  <c r="V288" i="1"/>
  <c r="U288" i="1"/>
  <c r="V287" i="1"/>
  <c r="U287" i="1"/>
  <c r="V286" i="1"/>
  <c r="U286" i="1"/>
  <c r="V285" i="1"/>
  <c r="U285" i="1"/>
  <c r="V284" i="1"/>
  <c r="U284" i="1"/>
  <c r="V283" i="1"/>
  <c r="U283" i="1"/>
  <c r="V282" i="1"/>
  <c r="U282" i="1"/>
  <c r="V281" i="1"/>
  <c r="U281" i="1"/>
  <c r="V280" i="1"/>
  <c r="U280" i="1"/>
  <c r="V279" i="1"/>
  <c r="U279" i="1"/>
  <c r="V278" i="1"/>
  <c r="U278" i="1"/>
  <c r="V277" i="1"/>
  <c r="U277" i="1"/>
  <c r="V276" i="1"/>
  <c r="U276" i="1"/>
  <c r="V275" i="1"/>
  <c r="U275" i="1"/>
  <c r="V274" i="1"/>
  <c r="U274" i="1"/>
  <c r="V273" i="1"/>
  <c r="U273" i="1"/>
  <c r="V272" i="1"/>
  <c r="U272" i="1"/>
  <c r="V270" i="1"/>
  <c r="U270" i="1"/>
  <c r="V268" i="1"/>
  <c r="U268" i="1"/>
  <c r="V267" i="1"/>
  <c r="U267" i="1"/>
  <c r="V266" i="1"/>
  <c r="U266" i="1"/>
  <c r="V265" i="1"/>
  <c r="U265" i="1"/>
  <c r="V264" i="1"/>
  <c r="U264" i="1"/>
  <c r="V263" i="1"/>
  <c r="U263" i="1"/>
  <c r="V262" i="1"/>
  <c r="U262" i="1"/>
  <c r="V261" i="1"/>
  <c r="U261" i="1"/>
  <c r="V260" i="1"/>
  <c r="U260" i="1"/>
  <c r="V259" i="1"/>
  <c r="U259" i="1"/>
  <c r="V258" i="1"/>
  <c r="U258" i="1"/>
  <c r="V257" i="1"/>
  <c r="U257" i="1"/>
  <c r="V256" i="1"/>
  <c r="U256" i="1"/>
  <c r="V255" i="1"/>
  <c r="U255" i="1"/>
  <c r="V254" i="1"/>
  <c r="U254" i="1"/>
  <c r="V253" i="1"/>
  <c r="U253" i="1"/>
  <c r="V252" i="1"/>
  <c r="U252" i="1"/>
  <c r="V251" i="1"/>
  <c r="U251" i="1"/>
  <c r="V250" i="1"/>
  <c r="U250" i="1"/>
  <c r="V249" i="1"/>
  <c r="U249" i="1"/>
  <c r="V248" i="1"/>
  <c r="U248" i="1"/>
  <c r="V247" i="1"/>
  <c r="U247" i="1"/>
  <c r="V246" i="1"/>
  <c r="U246" i="1"/>
  <c r="V245" i="1"/>
  <c r="U245" i="1"/>
  <c r="V244" i="1"/>
  <c r="U244" i="1"/>
  <c r="V243" i="1"/>
  <c r="U243" i="1"/>
  <c r="V242" i="1"/>
  <c r="U242" i="1"/>
  <c r="V240" i="1"/>
  <c r="U240" i="1"/>
  <c r="V239" i="1"/>
  <c r="U239" i="1"/>
  <c r="V238" i="1"/>
  <c r="U238" i="1"/>
  <c r="V237" i="1"/>
  <c r="U237" i="1"/>
  <c r="V236" i="1"/>
  <c r="U236" i="1"/>
  <c r="V235" i="1"/>
  <c r="U235" i="1"/>
  <c r="V233" i="1"/>
  <c r="U233" i="1"/>
  <c r="V232" i="1"/>
  <c r="U232" i="1"/>
  <c r="V229" i="1"/>
  <c r="U229" i="1"/>
  <c r="V227" i="1"/>
  <c r="U227" i="1"/>
  <c r="V225" i="1"/>
  <c r="U225" i="1"/>
  <c r="V224" i="1"/>
  <c r="U224" i="1"/>
  <c r="V223" i="1"/>
  <c r="U223" i="1"/>
  <c r="V222" i="1"/>
  <c r="U222" i="1"/>
  <c r="V221" i="1"/>
  <c r="U221" i="1"/>
  <c r="V220" i="1"/>
  <c r="U220" i="1"/>
  <c r="V218" i="1"/>
  <c r="U218" i="1"/>
  <c r="V216" i="1"/>
  <c r="U216" i="1"/>
  <c r="V215" i="1"/>
  <c r="U215" i="1"/>
  <c r="V214" i="1"/>
  <c r="U214" i="1"/>
  <c r="V213" i="1"/>
  <c r="U213" i="1"/>
  <c r="V212" i="1"/>
  <c r="U212" i="1"/>
  <c r="V211" i="1"/>
  <c r="U211" i="1"/>
  <c r="V208" i="1"/>
  <c r="U208" i="1"/>
  <c r="V207" i="1"/>
  <c r="U207" i="1"/>
  <c r="V204" i="1"/>
  <c r="U204" i="1"/>
  <c r="V203" i="1"/>
  <c r="U203" i="1"/>
  <c r="V202" i="1"/>
  <c r="U202" i="1"/>
  <c r="V201" i="1"/>
  <c r="U201" i="1"/>
  <c r="V200" i="1"/>
  <c r="U200" i="1"/>
  <c r="V197" i="1"/>
  <c r="U197" i="1"/>
  <c r="V194" i="1"/>
  <c r="U194" i="1"/>
  <c r="V192" i="1"/>
  <c r="U192" i="1"/>
  <c r="V191" i="1"/>
  <c r="U191" i="1"/>
  <c r="V190" i="1"/>
  <c r="U190" i="1"/>
  <c r="V189" i="1"/>
  <c r="U189" i="1"/>
  <c r="V188" i="1"/>
  <c r="U188" i="1"/>
  <c r="V184" i="1"/>
  <c r="U184" i="1"/>
  <c r="V181" i="1"/>
  <c r="U181" i="1"/>
  <c r="V179" i="1"/>
  <c r="U179" i="1"/>
  <c r="V178" i="1"/>
  <c r="U178" i="1"/>
  <c r="V174" i="1"/>
  <c r="U174" i="1"/>
  <c r="V173" i="1"/>
  <c r="U173" i="1"/>
  <c r="V172" i="1"/>
  <c r="U172" i="1"/>
  <c r="V170" i="1"/>
  <c r="U170" i="1"/>
  <c r="V169" i="1"/>
  <c r="U169" i="1"/>
  <c r="V168" i="1"/>
  <c r="U168" i="1"/>
  <c r="V166" i="1"/>
  <c r="U166" i="1"/>
  <c r="V165" i="1"/>
  <c r="U165" i="1"/>
  <c r="V164" i="1"/>
  <c r="U164" i="1"/>
  <c r="V163" i="1"/>
  <c r="U163" i="1"/>
  <c r="V162" i="1"/>
  <c r="U162" i="1"/>
  <c r="V161" i="1"/>
  <c r="U161" i="1"/>
  <c r="V160" i="1"/>
  <c r="U160" i="1"/>
  <c r="V159" i="1"/>
  <c r="U159" i="1"/>
  <c r="V157" i="1"/>
  <c r="U157" i="1"/>
  <c r="V156" i="1"/>
  <c r="U156" i="1"/>
  <c r="V155" i="1"/>
  <c r="U155" i="1"/>
  <c r="V154" i="1"/>
  <c r="U154" i="1"/>
  <c r="V152" i="1"/>
  <c r="U152" i="1"/>
  <c r="V151" i="1"/>
  <c r="U151" i="1"/>
  <c r="V150" i="1"/>
  <c r="U150" i="1"/>
  <c r="V148" i="1"/>
  <c r="U148" i="1"/>
  <c r="V147" i="1"/>
  <c r="U147" i="1"/>
  <c r="V144" i="1"/>
  <c r="U144" i="1"/>
  <c r="V143" i="1"/>
  <c r="U143" i="1"/>
  <c r="V142" i="1"/>
  <c r="U142" i="1"/>
  <c r="V141" i="1"/>
  <c r="U141" i="1"/>
  <c r="V140" i="1"/>
  <c r="U140" i="1"/>
  <c r="V138" i="1"/>
  <c r="U138" i="1"/>
  <c r="V137" i="1"/>
  <c r="U137" i="1"/>
  <c r="V136" i="1"/>
  <c r="U136" i="1"/>
  <c r="V135" i="1"/>
  <c r="U135" i="1"/>
  <c r="V134" i="1"/>
  <c r="U134" i="1"/>
  <c r="V133" i="1"/>
  <c r="U133" i="1"/>
  <c r="V131" i="1"/>
  <c r="U131" i="1"/>
  <c r="V130" i="1"/>
  <c r="U130" i="1"/>
  <c r="V129" i="1"/>
  <c r="U129" i="1"/>
  <c r="V128" i="1"/>
  <c r="U128" i="1"/>
  <c r="V126" i="1"/>
  <c r="U126" i="1"/>
  <c r="V125" i="1"/>
  <c r="U125" i="1"/>
  <c r="V124" i="1"/>
  <c r="U124" i="1"/>
  <c r="V123" i="1"/>
  <c r="U123" i="1"/>
  <c r="V121" i="1"/>
  <c r="U121" i="1"/>
  <c r="V120" i="1"/>
  <c r="U120" i="1"/>
  <c r="V119" i="1"/>
  <c r="U119" i="1"/>
  <c r="V118" i="1"/>
  <c r="U118" i="1"/>
  <c r="V117" i="1"/>
  <c r="U117" i="1"/>
  <c r="V116" i="1"/>
  <c r="U116" i="1"/>
  <c r="V115" i="1"/>
  <c r="U115" i="1"/>
  <c r="V114" i="1"/>
  <c r="U114" i="1"/>
  <c r="V112" i="1"/>
  <c r="U112" i="1"/>
  <c r="V111" i="1"/>
  <c r="U111" i="1"/>
  <c r="V110" i="1"/>
  <c r="U110" i="1"/>
  <c r="V109" i="1"/>
  <c r="U109" i="1"/>
  <c r="V108" i="1"/>
  <c r="U108" i="1"/>
  <c r="V107" i="1"/>
  <c r="U107" i="1"/>
  <c r="V106" i="1"/>
  <c r="U106" i="1"/>
  <c r="V104" i="1"/>
  <c r="U104" i="1"/>
  <c r="V103" i="1"/>
  <c r="U103" i="1"/>
  <c r="V102" i="1"/>
  <c r="U102" i="1"/>
  <c r="V101" i="1"/>
  <c r="U101" i="1"/>
  <c r="V100" i="1"/>
  <c r="U100" i="1"/>
  <c r="V99" i="1"/>
  <c r="U99" i="1"/>
  <c r="V98" i="1"/>
  <c r="U98" i="1"/>
  <c r="V97" i="1"/>
  <c r="U97" i="1"/>
  <c r="V95" i="1"/>
  <c r="U95" i="1"/>
  <c r="V93" i="1"/>
  <c r="U93" i="1"/>
  <c r="V92" i="1"/>
  <c r="U92" i="1"/>
  <c r="V91" i="1"/>
  <c r="U91" i="1"/>
  <c r="V90" i="1"/>
  <c r="U90" i="1"/>
  <c r="V89" i="1"/>
  <c r="U89" i="1"/>
  <c r="V87" i="1"/>
  <c r="U87" i="1"/>
  <c r="V86" i="1"/>
  <c r="U86" i="1"/>
  <c r="V84" i="1"/>
  <c r="U84" i="1"/>
  <c r="V83" i="1"/>
  <c r="U83" i="1"/>
  <c r="V82" i="1"/>
  <c r="U82" i="1"/>
  <c r="V79" i="1"/>
  <c r="U79" i="1"/>
  <c r="V78" i="1"/>
  <c r="U78" i="1"/>
  <c r="V77" i="1"/>
  <c r="U77" i="1"/>
  <c r="V75" i="1"/>
  <c r="U75" i="1"/>
  <c r="V74" i="1"/>
  <c r="U74" i="1"/>
  <c r="V73" i="1"/>
  <c r="U73" i="1"/>
  <c r="V72" i="1"/>
  <c r="U72" i="1"/>
  <c r="V71" i="1"/>
  <c r="U71" i="1"/>
  <c r="V69" i="1"/>
  <c r="U69" i="1"/>
  <c r="V68" i="1"/>
  <c r="U68" i="1"/>
  <c r="V66" i="1"/>
  <c r="U66" i="1"/>
  <c r="V65" i="1"/>
  <c r="U65" i="1"/>
  <c r="V64" i="1"/>
  <c r="U64" i="1"/>
  <c r="V63" i="1"/>
  <c r="U63" i="1"/>
  <c r="V61" i="1"/>
  <c r="U61" i="1"/>
  <c r="V60" i="1"/>
  <c r="U60" i="1"/>
  <c r="V59" i="1"/>
  <c r="U59" i="1"/>
  <c r="V57" i="1"/>
  <c r="U57" i="1"/>
  <c r="V56" i="1"/>
  <c r="U56" i="1"/>
  <c r="V55" i="1"/>
  <c r="U55" i="1"/>
  <c r="V54" i="1"/>
  <c r="U54" i="1"/>
  <c r="V53" i="1"/>
  <c r="U53" i="1"/>
  <c r="V51" i="1"/>
  <c r="U51" i="1"/>
  <c r="V49" i="1"/>
  <c r="U49" i="1"/>
  <c r="V47" i="1"/>
  <c r="U47" i="1"/>
  <c r="V46" i="1"/>
  <c r="U46" i="1"/>
  <c r="V45" i="1"/>
  <c r="U45" i="1"/>
  <c r="V44" i="1"/>
  <c r="U44" i="1"/>
  <c r="V43" i="1"/>
  <c r="U43" i="1"/>
  <c r="V42" i="1"/>
  <c r="U42" i="1"/>
  <c r="V40" i="1"/>
  <c r="U40" i="1"/>
  <c r="V39" i="1"/>
  <c r="U39" i="1"/>
  <c r="V38" i="1"/>
  <c r="U38" i="1"/>
  <c r="V37" i="1"/>
  <c r="U37" i="1"/>
  <c r="V36" i="1"/>
  <c r="U36" i="1"/>
  <c r="V35" i="1"/>
  <c r="U35" i="1"/>
  <c r="V34" i="1"/>
  <c r="U34" i="1"/>
  <c r="V33" i="1"/>
  <c r="U33" i="1"/>
  <c r="V32" i="1"/>
  <c r="U32" i="1"/>
  <c r="V30" i="1"/>
  <c r="U30" i="1"/>
  <c r="V28" i="1"/>
  <c r="U28" i="1"/>
  <c r="V27" i="1"/>
  <c r="U27" i="1"/>
  <c r="V26" i="1"/>
  <c r="U26" i="1"/>
  <c r="V25" i="1"/>
  <c r="U25" i="1"/>
  <c r="V24" i="1"/>
  <c r="U24" i="1"/>
  <c r="V23" i="1"/>
  <c r="U23" i="1"/>
  <c r="V22" i="1"/>
  <c r="U22" i="1"/>
  <c r="V21" i="1"/>
  <c r="U21" i="1"/>
  <c r="V20" i="1"/>
  <c r="U20" i="1"/>
  <c r="V18" i="1"/>
  <c r="U18" i="1"/>
  <c r="V15" i="1"/>
  <c r="U15" i="1"/>
  <c r="V14" i="1"/>
  <c r="U14" i="1"/>
  <c r="V13" i="1"/>
  <c r="U13" i="1"/>
  <c r="V12" i="1"/>
  <c r="U12" i="1"/>
  <c r="V11" i="1"/>
  <c r="U11" i="1"/>
  <c r="V10" i="1"/>
  <c r="U10" i="1"/>
  <c r="V9" i="1"/>
  <c r="U9" i="1"/>
  <c r="V8" i="1"/>
  <c r="U8" i="1"/>
  <c r="V7" i="1"/>
  <c r="U7" i="1"/>
  <c r="V6" i="1"/>
  <c r="U6" i="1"/>
  <c r="V5" i="1"/>
  <c r="U5" i="1"/>
  <c r="V3" i="1"/>
  <c r="U3" i="1"/>
  <c r="V2" i="1"/>
  <c r="U2" i="1"/>
  <c r="D13" i="6"/>
  <c r="C13" i="6"/>
  <c r="B13" i="6"/>
  <c r="D12" i="6"/>
  <c r="D11" i="6"/>
  <c r="D10" i="6"/>
  <c r="D9" i="6"/>
  <c r="D8" i="6"/>
  <c r="D7" i="6"/>
  <c r="D6" i="6"/>
  <c r="D5" i="6"/>
  <c r="D4" i="6"/>
  <c r="D3" i="6"/>
  <c r="C12" i="6"/>
  <c r="C11" i="6"/>
  <c r="C10" i="6"/>
  <c r="C9" i="6"/>
  <c r="C8" i="6"/>
  <c r="C7" i="6"/>
  <c r="C6" i="6"/>
  <c r="C5" i="6"/>
  <c r="C4" i="6"/>
  <c r="C3" i="6"/>
  <c r="D2" i="6"/>
  <c r="C2" i="6"/>
  <c r="B2" i="6"/>
  <c r="B12" i="6"/>
  <c r="B11" i="6"/>
  <c r="B10" i="6"/>
  <c r="B9" i="6"/>
  <c r="B8" i="6"/>
  <c r="B7" i="6"/>
  <c r="B6" i="6"/>
  <c r="B5" i="6"/>
  <c r="B4" i="6"/>
  <c r="B3" i="6"/>
  <c r="L15" i="11"/>
  <c r="L14" i="11"/>
  <c r="C8" i="12" s="1"/>
  <c r="E15" i="11"/>
  <c r="E14" i="11"/>
  <c r="B8" i="12" s="1"/>
  <c r="L2" i="11"/>
  <c r="L3" i="11"/>
  <c r="C4" i="12" s="1"/>
  <c r="L5" i="11"/>
  <c r="C5" i="12" s="1"/>
  <c r="L6" i="11"/>
  <c r="C6" i="12" s="1"/>
  <c r="L7" i="11"/>
  <c r="L8" i="11"/>
  <c r="E8" i="11"/>
  <c r="E7" i="11"/>
  <c r="E6" i="11"/>
  <c r="B6" i="12" s="1"/>
  <c r="E5" i="11"/>
  <c r="B5" i="12" s="1"/>
  <c r="E3" i="11"/>
  <c r="B4" i="12" s="1"/>
  <c r="E2" i="11"/>
  <c r="B3" i="12" l="1"/>
  <c r="C2" i="11"/>
  <c r="C4" i="11"/>
  <c r="C8" i="11"/>
  <c r="C12" i="11"/>
  <c r="C17" i="11"/>
  <c r="C21" i="11"/>
  <c r="C25" i="11"/>
  <c r="C29" i="11"/>
  <c r="C33" i="11"/>
  <c r="C37" i="11"/>
  <c r="C41" i="11"/>
  <c r="C45" i="11"/>
  <c r="C49" i="11"/>
  <c r="C53" i="11"/>
  <c r="C57" i="11"/>
  <c r="C61" i="11"/>
  <c r="C65" i="11"/>
  <c r="C69" i="11"/>
  <c r="C73" i="11"/>
  <c r="C77" i="11"/>
  <c r="C81" i="11"/>
  <c r="C85" i="11"/>
  <c r="C89" i="11"/>
  <c r="C93" i="11"/>
  <c r="C97" i="11"/>
  <c r="C101" i="11"/>
  <c r="C105" i="11"/>
  <c r="C109" i="11"/>
  <c r="C113" i="11"/>
  <c r="C5" i="11"/>
  <c r="C9" i="11"/>
  <c r="C13" i="11"/>
  <c r="C18" i="11"/>
  <c r="C22" i="11"/>
  <c r="C26" i="11"/>
  <c r="C30" i="11"/>
  <c r="C34" i="11"/>
  <c r="C38" i="11"/>
  <c r="C42" i="11"/>
  <c r="C46" i="11"/>
  <c r="C50" i="11"/>
  <c r="C54" i="11"/>
  <c r="C58" i="11"/>
  <c r="C62" i="11"/>
  <c r="C66" i="11"/>
  <c r="C70" i="11"/>
  <c r="C74" i="11"/>
  <c r="C78" i="11"/>
  <c r="C82" i="11"/>
  <c r="C86" i="11"/>
  <c r="C90" i="11"/>
  <c r="C94" i="11"/>
  <c r="C98" i="11"/>
  <c r="C102" i="11"/>
  <c r="C106" i="11"/>
  <c r="C110" i="11"/>
  <c r="C114" i="11"/>
  <c r="C14" i="11"/>
  <c r="C10" i="11"/>
  <c r="C19" i="11"/>
  <c r="C27" i="11"/>
  <c r="C35" i="11"/>
  <c r="C43" i="11"/>
  <c r="C51" i="11"/>
  <c r="C59" i="11"/>
  <c r="C67" i="11"/>
  <c r="C75" i="11"/>
  <c r="C83" i="11"/>
  <c r="C91" i="11"/>
  <c r="C99" i="11"/>
  <c r="C107" i="11"/>
  <c r="C115" i="11"/>
  <c r="C119" i="11"/>
  <c r="C123" i="11"/>
  <c r="C127" i="11"/>
  <c r="C131" i="11"/>
  <c r="C135" i="11"/>
  <c r="C139" i="11"/>
  <c r="C143" i="11"/>
  <c r="C147" i="11"/>
  <c r="C151" i="11"/>
  <c r="C155" i="11"/>
  <c r="C159" i="11"/>
  <c r="C163" i="11"/>
  <c r="C167" i="11"/>
  <c r="C171" i="11"/>
  <c r="C175" i="11"/>
  <c r="C179" i="11"/>
  <c r="C183" i="11"/>
  <c r="C187" i="11"/>
  <c r="C191" i="11"/>
  <c r="C195" i="11"/>
  <c r="C199" i="11"/>
  <c r="C203" i="11"/>
  <c r="C207" i="11"/>
  <c r="C211" i="11"/>
  <c r="C215" i="11"/>
  <c r="C219" i="11"/>
  <c r="C223" i="11"/>
  <c r="C227" i="11"/>
  <c r="C231" i="11"/>
  <c r="C235" i="11"/>
  <c r="C239" i="11"/>
  <c r="C243" i="11"/>
  <c r="C247" i="11"/>
  <c r="C251" i="11"/>
  <c r="C255" i="11"/>
  <c r="C259" i="11"/>
  <c r="C263" i="11"/>
  <c r="C267" i="11"/>
  <c r="C271" i="11"/>
  <c r="C275" i="11"/>
  <c r="C279" i="11"/>
  <c r="C283" i="11"/>
  <c r="C287" i="11"/>
  <c r="C291" i="11"/>
  <c r="C295" i="11"/>
  <c r="C299" i="11"/>
  <c r="C303" i="11"/>
  <c r="C307" i="11"/>
  <c r="C311" i="11"/>
  <c r="C315" i="11"/>
  <c r="C319" i="11"/>
  <c r="C323" i="11"/>
  <c r="C327" i="11"/>
  <c r="C331" i="11"/>
  <c r="C335" i="11"/>
  <c r="C339" i="11"/>
  <c r="C343" i="11"/>
  <c r="C347" i="11"/>
  <c r="C351" i="11"/>
  <c r="C355" i="11"/>
  <c r="C359" i="11"/>
  <c r="C363" i="11"/>
  <c r="C367" i="11"/>
  <c r="C371" i="11"/>
  <c r="C375" i="11"/>
  <c r="C379" i="11"/>
  <c r="C383" i="11"/>
  <c r="C387" i="11"/>
  <c r="C391" i="11"/>
  <c r="C395" i="11"/>
  <c r="C399" i="11"/>
  <c r="C403" i="11"/>
  <c r="C407" i="11"/>
  <c r="C411" i="11"/>
  <c r="C415" i="11"/>
  <c r="C419" i="11"/>
  <c r="C423" i="11"/>
  <c r="C427" i="11"/>
  <c r="C431" i="11"/>
  <c r="C435" i="11"/>
  <c r="C439" i="11"/>
  <c r="C443" i="11"/>
  <c r="C447" i="11"/>
  <c r="C451" i="11"/>
  <c r="C455" i="11"/>
  <c r="C459" i="11"/>
  <c r="C463" i="11"/>
  <c r="C467" i="11"/>
  <c r="C471" i="11"/>
  <c r="C475" i="11"/>
  <c r="C479" i="11"/>
  <c r="C483" i="11"/>
  <c r="C487" i="11"/>
  <c r="C491" i="11"/>
  <c r="C495" i="11"/>
  <c r="C499" i="11"/>
  <c r="C503" i="11"/>
  <c r="C507" i="11"/>
  <c r="C511" i="11"/>
  <c r="C515" i="11"/>
  <c r="C519" i="11"/>
  <c r="C523" i="11"/>
  <c r="C527" i="11"/>
  <c r="C531" i="11"/>
  <c r="C535" i="11"/>
  <c r="C539" i="11"/>
  <c r="C543" i="11"/>
  <c r="C547" i="11"/>
  <c r="C551" i="11"/>
  <c r="C555" i="11"/>
  <c r="C559" i="11"/>
  <c r="C3" i="11"/>
  <c r="C11" i="11"/>
  <c r="C20" i="11"/>
  <c r="C28" i="11"/>
  <c r="C36" i="11"/>
  <c r="C44" i="11"/>
  <c r="C52" i="11"/>
  <c r="C60" i="11"/>
  <c r="C68" i="11"/>
  <c r="C76" i="11"/>
  <c r="C84" i="11"/>
  <c r="C92" i="11"/>
  <c r="C100" i="11"/>
  <c r="C108" i="11"/>
  <c r="C116" i="11"/>
  <c r="C120" i="11"/>
  <c r="C124" i="11"/>
  <c r="C128" i="11"/>
  <c r="C132" i="11"/>
  <c r="C136" i="11"/>
  <c r="C140" i="11"/>
  <c r="C144" i="11"/>
  <c r="C148" i="11"/>
  <c r="C152" i="11"/>
  <c r="C156" i="11"/>
  <c r="C160" i="11"/>
  <c r="C164" i="11"/>
  <c r="C168" i="11"/>
  <c r="C172" i="11"/>
  <c r="C176" i="11"/>
  <c r="C180" i="11"/>
  <c r="C184" i="11"/>
  <c r="C188" i="11"/>
  <c r="C192" i="11"/>
  <c r="C196" i="11"/>
  <c r="C200" i="11"/>
  <c r="C204" i="11"/>
  <c r="C208" i="11"/>
  <c r="C212" i="11"/>
  <c r="C216" i="11"/>
  <c r="C220" i="11"/>
  <c r="C224" i="11"/>
  <c r="C228" i="11"/>
  <c r="C232" i="11"/>
  <c r="C236" i="11"/>
  <c r="C240" i="11"/>
  <c r="C244" i="11"/>
  <c r="C248" i="11"/>
  <c r="C252" i="11"/>
  <c r="C256" i="11"/>
  <c r="C260" i="11"/>
  <c r="C264" i="11"/>
  <c r="C268" i="11"/>
  <c r="C272" i="11"/>
  <c r="C276" i="11"/>
  <c r="C280" i="11"/>
  <c r="C284" i="11"/>
  <c r="C288" i="11"/>
  <c r="C292" i="11"/>
  <c r="C296" i="11"/>
  <c r="C300" i="11"/>
  <c r="C304" i="11"/>
  <c r="C308" i="11"/>
  <c r="C312" i="11"/>
  <c r="C316" i="11"/>
  <c r="C320" i="11"/>
  <c r="C324" i="11"/>
  <c r="C328" i="11"/>
  <c r="C332" i="11"/>
  <c r="C336" i="11"/>
  <c r="C340" i="11"/>
  <c r="C344" i="11"/>
  <c r="C348" i="11"/>
  <c r="C352" i="11"/>
  <c r="C356" i="11"/>
  <c r="C360" i="11"/>
  <c r="C364" i="11"/>
  <c r="C368" i="11"/>
  <c r="C372" i="11"/>
  <c r="C376" i="11"/>
  <c r="C380" i="11"/>
  <c r="C384" i="11"/>
  <c r="C388" i="11"/>
  <c r="C392" i="11"/>
  <c r="C396" i="11"/>
  <c r="C400" i="11"/>
  <c r="C404" i="11"/>
  <c r="C408" i="11"/>
  <c r="C412" i="11"/>
  <c r="C416" i="11"/>
  <c r="C420" i="11"/>
  <c r="C424" i="11"/>
  <c r="C428" i="11"/>
  <c r="C432" i="11"/>
  <c r="C436" i="11"/>
  <c r="C440" i="11"/>
  <c r="C444" i="11"/>
  <c r="C448" i="11"/>
  <c r="C452" i="11"/>
  <c r="C456" i="11"/>
  <c r="C460" i="11"/>
  <c r="C464" i="11"/>
  <c r="C468" i="11"/>
  <c r="C472" i="11"/>
  <c r="C476" i="11"/>
  <c r="C480" i="11"/>
  <c r="C484" i="11"/>
  <c r="C488" i="11"/>
  <c r="C492" i="11"/>
  <c r="C496" i="11"/>
  <c r="C500" i="11"/>
  <c r="C504" i="11"/>
  <c r="C508" i="11"/>
  <c r="C512" i="11"/>
  <c r="C516" i="11"/>
  <c r="C520" i="11"/>
  <c r="C524" i="11"/>
  <c r="C528" i="11"/>
  <c r="C532" i="11"/>
  <c r="C536" i="11"/>
  <c r="C540" i="11"/>
  <c r="C544" i="11"/>
  <c r="C548" i="11"/>
  <c r="C552" i="11"/>
  <c r="C556" i="11"/>
  <c r="C560" i="11"/>
  <c r="C564" i="11"/>
  <c r="C6" i="11"/>
  <c r="C15" i="11"/>
  <c r="C23" i="11"/>
  <c r="C31" i="11"/>
  <c r="C39" i="11"/>
  <c r="C47" i="11"/>
  <c r="C55" i="11"/>
  <c r="C63" i="11"/>
  <c r="C71" i="11"/>
  <c r="C79" i="11"/>
  <c r="C87" i="11"/>
  <c r="C95" i="11"/>
  <c r="C103" i="11"/>
  <c r="C111" i="11"/>
  <c r="C117" i="11"/>
  <c r="C121" i="11"/>
  <c r="C125" i="11"/>
  <c r="C129" i="11"/>
  <c r="C133" i="11"/>
  <c r="C137" i="11"/>
  <c r="C141" i="11"/>
  <c r="C145" i="11"/>
  <c r="C149" i="11"/>
  <c r="C153" i="11"/>
  <c r="C157" i="11"/>
  <c r="C161" i="11"/>
  <c r="C165" i="11"/>
  <c r="C169" i="11"/>
  <c r="C173" i="11"/>
  <c r="C177" i="11"/>
  <c r="C181" i="11"/>
  <c r="C185" i="11"/>
  <c r="C189" i="11"/>
  <c r="C193" i="11"/>
  <c r="C197" i="11"/>
  <c r="C201" i="11"/>
  <c r="C205" i="11"/>
  <c r="C209" i="11"/>
  <c r="C213" i="11"/>
  <c r="C217" i="11"/>
  <c r="C221" i="11"/>
  <c r="C225" i="11"/>
  <c r="C229" i="11"/>
  <c r="C233" i="11"/>
  <c r="C237" i="11"/>
  <c r="C241" i="11"/>
  <c r="C245" i="11"/>
  <c r="C249" i="11"/>
  <c r="C253" i="11"/>
  <c r="C257" i="11"/>
  <c r="C261" i="11"/>
  <c r="C265" i="11"/>
  <c r="C269" i="11"/>
  <c r="C273" i="11"/>
  <c r="C277" i="11"/>
  <c r="C281" i="11"/>
  <c r="C7" i="11"/>
  <c r="C40" i="11"/>
  <c r="C72" i="11"/>
  <c r="C104" i="11"/>
  <c r="C126" i="11"/>
  <c r="C142" i="11"/>
  <c r="C158" i="11"/>
  <c r="C174" i="11"/>
  <c r="C190" i="11"/>
  <c r="C206" i="11"/>
  <c r="C222" i="11"/>
  <c r="C238" i="11"/>
  <c r="C254" i="11"/>
  <c r="C270" i="11"/>
  <c r="C285" i="11"/>
  <c r="C293" i="11"/>
  <c r="C301" i="11"/>
  <c r="C309" i="11"/>
  <c r="C317" i="11"/>
  <c r="C325" i="11"/>
  <c r="C333" i="11"/>
  <c r="C341" i="11"/>
  <c r="C349" i="11"/>
  <c r="C357" i="11"/>
  <c r="C365" i="11"/>
  <c r="C373" i="11"/>
  <c r="C381" i="11"/>
  <c r="C389" i="11"/>
  <c r="C397" i="11"/>
  <c r="C405" i="11"/>
  <c r="C413" i="11"/>
  <c r="C421" i="11"/>
  <c r="C429" i="11"/>
  <c r="C437" i="11"/>
  <c r="C445" i="11"/>
  <c r="C453" i="11"/>
  <c r="C461" i="11"/>
  <c r="C469" i="11"/>
  <c r="C477" i="11"/>
  <c r="C485" i="11"/>
  <c r="C493" i="11"/>
  <c r="C501" i="11"/>
  <c r="C509" i="11"/>
  <c r="C517" i="11"/>
  <c r="C525" i="11"/>
  <c r="C533" i="11"/>
  <c r="C541" i="11"/>
  <c r="C549" i="11"/>
  <c r="C557" i="11"/>
  <c r="C563" i="11"/>
  <c r="C568" i="11"/>
  <c r="C572" i="11"/>
  <c r="C576" i="11"/>
  <c r="C580" i="11"/>
  <c r="C584" i="11"/>
  <c r="C588" i="11"/>
  <c r="C592" i="11"/>
  <c r="C596" i="11"/>
  <c r="C600" i="11"/>
  <c r="C604" i="11"/>
  <c r="C608" i="11"/>
  <c r="C612" i="11"/>
  <c r="C616" i="11"/>
  <c r="C620" i="11"/>
  <c r="C624" i="11"/>
  <c r="C628" i="11"/>
  <c r="C632" i="11"/>
  <c r="C636" i="11"/>
  <c r="C640" i="11"/>
  <c r="C644" i="11"/>
  <c r="C648" i="11"/>
  <c r="C652" i="11"/>
  <c r="C656" i="11"/>
  <c r="C660" i="11"/>
  <c r="C664" i="11"/>
  <c r="C668" i="11"/>
  <c r="C672" i="11"/>
  <c r="C676" i="11"/>
  <c r="C680" i="11"/>
  <c r="C684" i="11"/>
  <c r="C688" i="11"/>
  <c r="C692" i="11"/>
  <c r="C696" i="11"/>
  <c r="C700" i="11"/>
  <c r="C704" i="11"/>
  <c r="C708" i="11"/>
  <c r="C712" i="11"/>
  <c r="C716" i="11"/>
  <c r="C720" i="11"/>
  <c r="C724" i="11"/>
  <c r="C728" i="11"/>
  <c r="C732" i="11"/>
  <c r="C736" i="11"/>
  <c r="C740" i="11"/>
  <c r="C744" i="11"/>
  <c r="C748" i="11"/>
  <c r="C752" i="11"/>
  <c r="C756" i="11"/>
  <c r="C760" i="11"/>
  <c r="C764" i="11"/>
  <c r="C768" i="11"/>
  <c r="C772" i="11"/>
  <c r="C776" i="11"/>
  <c r="C780" i="11"/>
  <c r="C784" i="11"/>
  <c r="C788" i="11"/>
  <c r="C792" i="11"/>
  <c r="C796" i="11"/>
  <c r="C800" i="11"/>
  <c r="C804" i="11"/>
  <c r="C808" i="11"/>
  <c r="C812" i="11"/>
  <c r="C816" i="11"/>
  <c r="C820" i="11"/>
  <c r="C824" i="11"/>
  <c r="C828" i="11"/>
  <c r="C832" i="11"/>
  <c r="C836" i="11"/>
  <c r="C840" i="11"/>
  <c r="C844" i="11"/>
  <c r="C848" i="11"/>
  <c r="C852" i="11"/>
  <c r="C856" i="11"/>
  <c r="C860" i="11"/>
  <c r="C864" i="11"/>
  <c r="C868" i="11"/>
  <c r="C872" i="11"/>
  <c r="C876" i="11"/>
  <c r="C880" i="11"/>
  <c r="C884" i="11"/>
  <c r="C888" i="11"/>
  <c r="C892" i="11"/>
  <c r="C896" i="11"/>
  <c r="C900" i="11"/>
  <c r="C904" i="11"/>
  <c r="C908" i="11"/>
  <c r="C912" i="11"/>
  <c r="C916" i="11"/>
  <c r="C920" i="11"/>
  <c r="C924" i="11"/>
  <c r="C928" i="11"/>
  <c r="C932" i="11"/>
  <c r="C936" i="11"/>
  <c r="C940" i="11"/>
  <c r="C944" i="11"/>
  <c r="C948" i="11"/>
  <c r="C952" i="11"/>
  <c r="C956" i="11"/>
  <c r="C960" i="11"/>
  <c r="C964" i="11"/>
  <c r="C968" i="11"/>
  <c r="C972" i="11"/>
  <c r="C976" i="11"/>
  <c r="C980" i="11"/>
  <c r="C984" i="11"/>
  <c r="C988" i="11"/>
  <c r="C992" i="11"/>
  <c r="C996" i="11"/>
  <c r="C1000" i="11"/>
  <c r="C1004" i="11"/>
  <c r="C1008" i="11"/>
  <c r="C1012" i="11"/>
  <c r="C1016" i="11"/>
  <c r="C1020" i="11"/>
  <c r="C1024" i="11"/>
  <c r="C16" i="11"/>
  <c r="C48" i="11"/>
  <c r="C80" i="11"/>
  <c r="C112" i="11"/>
  <c r="C130" i="11"/>
  <c r="C146" i="11"/>
  <c r="C162" i="11"/>
  <c r="C178" i="11"/>
  <c r="C194" i="11"/>
  <c r="C210" i="11"/>
  <c r="C226" i="11"/>
  <c r="C242" i="11"/>
  <c r="C258" i="11"/>
  <c r="C274" i="11"/>
  <c r="C286" i="11"/>
  <c r="C294" i="11"/>
  <c r="C302" i="11"/>
  <c r="C310" i="11"/>
  <c r="C318" i="11"/>
  <c r="C326" i="11"/>
  <c r="C334" i="11"/>
  <c r="C342" i="11"/>
  <c r="C350" i="11"/>
  <c r="C358" i="11"/>
  <c r="C366" i="11"/>
  <c r="C374" i="11"/>
  <c r="C382" i="11"/>
  <c r="C390" i="11"/>
  <c r="C398" i="11"/>
  <c r="C406" i="11"/>
  <c r="C414" i="11"/>
  <c r="C422" i="11"/>
  <c r="C430" i="11"/>
  <c r="C438" i="11"/>
  <c r="C446" i="11"/>
  <c r="C454" i="11"/>
  <c r="C462" i="11"/>
  <c r="C470" i="11"/>
  <c r="C478" i="11"/>
  <c r="C486" i="11"/>
  <c r="C494" i="11"/>
  <c r="C502" i="11"/>
  <c r="C510" i="11"/>
  <c r="C518" i="11"/>
  <c r="C526" i="11"/>
  <c r="C534" i="11"/>
  <c r="C542" i="11"/>
  <c r="C550" i="11"/>
  <c r="C558" i="11"/>
  <c r="C565" i="11"/>
  <c r="C569" i="11"/>
  <c r="C573" i="11"/>
  <c r="C577" i="11"/>
  <c r="C581" i="11"/>
  <c r="C585" i="11"/>
  <c r="C589" i="11"/>
  <c r="C593" i="11"/>
  <c r="C597" i="11"/>
  <c r="C601" i="11"/>
  <c r="C605" i="11"/>
  <c r="C609" i="11"/>
  <c r="C613" i="11"/>
  <c r="C617" i="11"/>
  <c r="C621" i="11"/>
  <c r="C625" i="11"/>
  <c r="C629" i="11"/>
  <c r="C633" i="11"/>
  <c r="C637" i="11"/>
  <c r="C641" i="11"/>
  <c r="C645" i="11"/>
  <c r="C649" i="11"/>
  <c r="C653" i="11"/>
  <c r="C657" i="11"/>
  <c r="C661" i="11"/>
  <c r="C665" i="11"/>
  <c r="C669" i="11"/>
  <c r="C673" i="11"/>
  <c r="C677" i="11"/>
  <c r="C681" i="11"/>
  <c r="C685" i="11"/>
  <c r="C689" i="11"/>
  <c r="C693" i="11"/>
  <c r="C697" i="11"/>
  <c r="C701" i="11"/>
  <c r="C705" i="11"/>
  <c r="C709" i="11"/>
  <c r="C713" i="11"/>
  <c r="C717" i="11"/>
  <c r="C721" i="11"/>
  <c r="C725" i="11"/>
  <c r="C729" i="11"/>
  <c r="C733" i="11"/>
  <c r="C737" i="11"/>
  <c r="C741" i="11"/>
  <c r="C745" i="11"/>
  <c r="C749" i="11"/>
  <c r="C753" i="11"/>
  <c r="C757" i="11"/>
  <c r="C761" i="11"/>
  <c r="C765" i="11"/>
  <c r="C769" i="11"/>
  <c r="C773" i="11"/>
  <c r="C777" i="11"/>
  <c r="C781" i="11"/>
  <c r="C785" i="11"/>
  <c r="C789" i="11"/>
  <c r="C793" i="11"/>
  <c r="C797" i="11"/>
  <c r="C801" i="11"/>
  <c r="C805" i="11"/>
  <c r="C809" i="11"/>
  <c r="C813" i="11"/>
  <c r="C817" i="11"/>
  <c r="C821" i="11"/>
  <c r="C825" i="11"/>
  <c r="C829" i="11"/>
  <c r="C833" i="11"/>
  <c r="C837" i="11"/>
  <c r="C841" i="11"/>
  <c r="C845" i="11"/>
  <c r="C849" i="11"/>
  <c r="C853" i="11"/>
  <c r="C857" i="11"/>
  <c r="C861" i="11"/>
  <c r="C865" i="11"/>
  <c r="C869" i="11"/>
  <c r="C873" i="11"/>
  <c r="C877" i="11"/>
  <c r="C881" i="11"/>
  <c r="C885" i="11"/>
  <c r="C889" i="11"/>
  <c r="C893" i="11"/>
  <c r="C897" i="11"/>
  <c r="C901" i="11"/>
  <c r="C905" i="11"/>
  <c r="C909" i="11"/>
  <c r="C913" i="11"/>
  <c r="C917" i="11"/>
  <c r="C921" i="11"/>
  <c r="C925" i="11"/>
  <c r="C929" i="11"/>
  <c r="C933" i="11"/>
  <c r="C937" i="11"/>
  <c r="C941" i="11"/>
  <c r="C945" i="11"/>
  <c r="C949" i="11"/>
  <c r="C953" i="11"/>
  <c r="C957" i="11"/>
  <c r="C961" i="11"/>
  <c r="C965" i="11"/>
  <c r="C969" i="11"/>
  <c r="C973" i="11"/>
  <c r="C977" i="11"/>
  <c r="C981" i="11"/>
  <c r="C985" i="11"/>
  <c r="C989" i="11"/>
  <c r="C993" i="11"/>
  <c r="C997" i="11"/>
  <c r="C1001" i="11"/>
  <c r="C1005" i="11"/>
  <c r="C1009" i="11"/>
  <c r="C1013" i="11"/>
  <c r="C1017" i="11"/>
  <c r="C1021" i="11"/>
  <c r="C1025" i="11"/>
  <c r="C1029" i="11"/>
  <c r="C1033" i="11"/>
  <c r="C1037" i="11"/>
  <c r="C1041" i="11"/>
  <c r="C1045" i="11"/>
  <c r="C1049" i="11"/>
  <c r="C1053" i="11"/>
  <c r="C1057" i="11"/>
  <c r="C1061" i="11"/>
  <c r="C1065" i="11"/>
  <c r="C1069" i="11"/>
  <c r="C1073" i="11"/>
  <c r="C1077" i="11"/>
  <c r="C1081" i="11"/>
  <c r="C1085" i="11"/>
  <c r="C1089" i="11"/>
  <c r="C1093" i="11"/>
  <c r="C1097" i="11"/>
  <c r="C1101" i="11"/>
  <c r="C1105" i="11"/>
  <c r="C1109" i="11"/>
  <c r="C1113" i="11"/>
  <c r="C1117" i="11"/>
  <c r="C1121" i="11"/>
  <c r="C1125" i="11"/>
  <c r="C1129" i="11"/>
  <c r="C1133" i="11"/>
  <c r="C1137" i="11"/>
  <c r="C1141" i="11"/>
  <c r="C1145" i="11"/>
  <c r="C1149" i="11"/>
  <c r="C1153" i="11"/>
  <c r="C1157" i="11"/>
  <c r="C1161" i="11"/>
  <c r="C1165" i="11"/>
  <c r="C1169" i="11"/>
  <c r="C1173" i="11"/>
  <c r="C1177" i="11"/>
  <c r="C1181" i="11"/>
  <c r="C1185" i="11"/>
  <c r="C1189" i="11"/>
  <c r="C1193" i="11"/>
  <c r="C1197" i="11"/>
  <c r="C1201" i="11"/>
  <c r="C1205" i="11"/>
  <c r="C1209" i="11"/>
  <c r="C1213" i="11"/>
  <c r="C1217" i="11"/>
  <c r="C1221" i="11"/>
  <c r="C1225" i="11"/>
  <c r="C1229" i="11"/>
  <c r="C1233" i="11"/>
  <c r="C1237" i="11"/>
  <c r="C1241" i="11"/>
  <c r="C1245" i="11"/>
  <c r="C1249" i="11"/>
  <c r="C1253" i="11"/>
  <c r="C1257" i="11"/>
  <c r="C1261" i="11"/>
  <c r="C1265" i="11"/>
  <c r="C1269" i="11"/>
  <c r="C1273" i="11"/>
  <c r="C1277" i="11"/>
  <c r="C1281" i="11"/>
  <c r="C1285" i="11"/>
  <c r="C1289" i="11"/>
  <c r="C1293" i="11"/>
  <c r="C1297" i="11"/>
  <c r="C1301" i="11"/>
  <c r="C1305" i="11"/>
  <c r="C1309" i="11"/>
  <c r="C1313" i="11"/>
  <c r="C1317" i="11"/>
  <c r="C1321" i="11"/>
  <c r="C1325" i="11"/>
  <c r="C1329" i="11"/>
  <c r="C1333" i="11"/>
  <c r="C1337" i="11"/>
  <c r="C1341" i="11"/>
  <c r="C1345" i="11"/>
  <c r="C1349" i="11"/>
  <c r="C1353" i="11"/>
  <c r="C1357" i="11"/>
  <c r="C1361" i="11"/>
  <c r="C1365" i="11"/>
  <c r="C1369" i="11"/>
  <c r="C1373" i="11"/>
  <c r="C1377" i="11"/>
  <c r="C1381" i="11"/>
  <c r="C1385" i="11"/>
  <c r="C1389" i="11"/>
  <c r="C1393" i="11"/>
  <c r="C1397" i="11"/>
  <c r="C1401" i="11"/>
  <c r="C1405" i="11"/>
  <c r="C1409" i="11"/>
  <c r="C1413" i="11"/>
  <c r="C1417" i="11"/>
  <c r="C1421" i="11"/>
  <c r="C1425" i="11"/>
  <c r="C1429" i="11"/>
  <c r="C1433" i="11"/>
  <c r="C1437" i="11"/>
  <c r="C1441" i="11"/>
  <c r="C1445" i="11"/>
  <c r="C1449" i="11"/>
  <c r="C1453" i="11"/>
  <c r="C1457" i="11"/>
  <c r="C1461" i="11"/>
  <c r="C1465" i="11"/>
  <c r="C1469" i="11"/>
  <c r="C1473" i="11"/>
  <c r="C1477" i="11"/>
  <c r="C1481" i="11"/>
  <c r="C1485" i="11"/>
  <c r="C1489" i="11"/>
  <c r="C1493" i="11"/>
  <c r="C1497" i="11"/>
  <c r="C1501" i="11"/>
  <c r="C1505" i="11"/>
  <c r="C1509" i="11"/>
  <c r="C1513" i="11"/>
  <c r="C1517" i="11"/>
  <c r="C1521" i="11"/>
  <c r="C1525" i="11"/>
  <c r="C1529" i="11"/>
  <c r="C1533" i="11"/>
  <c r="C1537" i="11"/>
  <c r="C1541" i="11"/>
  <c r="C1545" i="11"/>
  <c r="C1549" i="11"/>
  <c r="C1553" i="11"/>
  <c r="C1557" i="11"/>
  <c r="C1561" i="11"/>
  <c r="C1565" i="11"/>
  <c r="C1569" i="11"/>
  <c r="C1573" i="11"/>
  <c r="C1577" i="11"/>
  <c r="C1581" i="11"/>
  <c r="C1585" i="11"/>
  <c r="C1589" i="11"/>
  <c r="C1593" i="11"/>
  <c r="C1597" i="11"/>
  <c r="C1601" i="11"/>
  <c r="C1605" i="11"/>
  <c r="C1609" i="11"/>
  <c r="C1613" i="11"/>
  <c r="C1617" i="11"/>
  <c r="C1621" i="11"/>
  <c r="C1625" i="11"/>
  <c r="C1629" i="11"/>
  <c r="C1633" i="11"/>
  <c r="C1637" i="11"/>
  <c r="C1641" i="11"/>
  <c r="C1645" i="11"/>
  <c r="C1649" i="11"/>
  <c r="C1653" i="11"/>
  <c r="C1657" i="11"/>
  <c r="C1661" i="11"/>
  <c r="C1665" i="11"/>
  <c r="C1669" i="11"/>
  <c r="C1673" i="11"/>
  <c r="C1677" i="11"/>
  <c r="C1681" i="11"/>
  <c r="C1685" i="11"/>
  <c r="C24" i="11"/>
  <c r="C56" i="11"/>
  <c r="C88" i="11"/>
  <c r="C118" i="11"/>
  <c r="C134" i="11"/>
  <c r="C150" i="11"/>
  <c r="C166" i="11"/>
  <c r="C182" i="11"/>
  <c r="C198" i="11"/>
  <c r="C214" i="11"/>
  <c r="C230" i="11"/>
  <c r="C246" i="11"/>
  <c r="C262" i="11"/>
  <c r="C278" i="11"/>
  <c r="C289" i="11"/>
  <c r="C297" i="11"/>
  <c r="C305" i="11"/>
  <c r="C313" i="11"/>
  <c r="C321" i="11"/>
  <c r="C329" i="11"/>
  <c r="C337" i="11"/>
  <c r="C345" i="11"/>
  <c r="C353" i="11"/>
  <c r="C361" i="11"/>
  <c r="C369" i="11"/>
  <c r="C377" i="11"/>
  <c r="C385" i="11"/>
  <c r="C393" i="11"/>
  <c r="C401" i="11"/>
  <c r="C409" i="11"/>
  <c r="C417" i="11"/>
  <c r="C425" i="11"/>
  <c r="C433" i="11"/>
  <c r="C441" i="11"/>
  <c r="C449" i="11"/>
  <c r="C457" i="11"/>
  <c r="C465" i="11"/>
  <c r="C473" i="11"/>
  <c r="C481" i="11"/>
  <c r="C489" i="11"/>
  <c r="C497" i="11"/>
  <c r="C505" i="11"/>
  <c r="C513" i="11"/>
  <c r="C521" i="11"/>
  <c r="C529" i="11"/>
  <c r="C537" i="11"/>
  <c r="C545" i="11"/>
  <c r="C553" i="11"/>
  <c r="C561" i="11"/>
  <c r="C566" i="11"/>
  <c r="C570" i="11"/>
  <c r="C574" i="11"/>
  <c r="C578" i="11"/>
  <c r="C582" i="11"/>
  <c r="C586" i="11"/>
  <c r="C590" i="11"/>
  <c r="C594" i="11"/>
  <c r="C598" i="11"/>
  <c r="C602" i="11"/>
  <c r="C606" i="11"/>
  <c r="C610" i="11"/>
  <c r="C614" i="11"/>
  <c r="C618" i="11"/>
  <c r="C622" i="11"/>
  <c r="C626" i="11"/>
  <c r="C630" i="11"/>
  <c r="C634" i="11"/>
  <c r="C638" i="11"/>
  <c r="C642" i="11"/>
  <c r="C646" i="11"/>
  <c r="C650" i="11"/>
  <c r="C654" i="11"/>
  <c r="C658" i="11"/>
  <c r="C662" i="11"/>
  <c r="C666" i="11"/>
  <c r="C670" i="11"/>
  <c r="C674" i="11"/>
  <c r="C678" i="11"/>
  <c r="C682" i="11"/>
  <c r="C686" i="11"/>
  <c r="C690" i="11"/>
  <c r="C694" i="11"/>
  <c r="C698" i="11"/>
  <c r="C702" i="11"/>
  <c r="C706" i="11"/>
  <c r="C710" i="11"/>
  <c r="C714" i="11"/>
  <c r="C718" i="11"/>
  <c r="C722" i="11"/>
  <c r="C726" i="11"/>
  <c r="C730" i="11"/>
  <c r="C734" i="11"/>
  <c r="C738" i="11"/>
  <c r="C742" i="11"/>
  <c r="C746" i="11"/>
  <c r="C750" i="11"/>
  <c r="C754" i="11"/>
  <c r="C758" i="11"/>
  <c r="C762" i="11"/>
  <c r="C766" i="11"/>
  <c r="C770" i="11"/>
  <c r="C774" i="11"/>
  <c r="C778" i="11"/>
  <c r="C782" i="11"/>
  <c r="C786" i="11"/>
  <c r="C790" i="11"/>
  <c r="C794" i="11"/>
  <c r="C798" i="11"/>
  <c r="C802" i="11"/>
  <c r="C806" i="11"/>
  <c r="C810" i="11"/>
  <c r="C814" i="11"/>
  <c r="C818" i="11"/>
  <c r="C822" i="11"/>
  <c r="C826" i="11"/>
  <c r="C830" i="11"/>
  <c r="C834" i="11"/>
  <c r="C838" i="11"/>
  <c r="C842" i="11"/>
  <c r="C846" i="11"/>
  <c r="C850" i="11"/>
  <c r="C854" i="11"/>
  <c r="C858" i="11"/>
  <c r="C862" i="11"/>
  <c r="C866" i="11"/>
  <c r="C870" i="11"/>
  <c r="C874" i="11"/>
  <c r="C878" i="11"/>
  <c r="C882" i="11"/>
  <c r="C886" i="11"/>
  <c r="C890" i="11"/>
  <c r="C894" i="11"/>
  <c r="C898" i="11"/>
  <c r="C902" i="11"/>
  <c r="C906" i="11"/>
  <c r="C910" i="11"/>
  <c r="C914" i="11"/>
  <c r="C918" i="11"/>
  <c r="C922" i="11"/>
  <c r="C926" i="11"/>
  <c r="C930" i="11"/>
  <c r="C934" i="11"/>
  <c r="C938" i="11"/>
  <c r="C942" i="11"/>
  <c r="C946" i="11"/>
  <c r="C950" i="11"/>
  <c r="C954" i="11"/>
  <c r="C958" i="11"/>
  <c r="C962" i="11"/>
  <c r="C966" i="11"/>
  <c r="C970" i="11"/>
  <c r="C974" i="11"/>
  <c r="C978" i="11"/>
  <c r="C982" i="11"/>
  <c r="C986" i="11"/>
  <c r="C990" i="11"/>
  <c r="C994" i="11"/>
  <c r="C998" i="11"/>
  <c r="C1002" i="11"/>
  <c r="C1006" i="11"/>
  <c r="C1010" i="11"/>
  <c r="C1014" i="11"/>
  <c r="C1018" i="11"/>
  <c r="C1022" i="11"/>
  <c r="C1026" i="11"/>
  <c r="C1030" i="11"/>
  <c r="C1034" i="11"/>
  <c r="C1038" i="11"/>
  <c r="C1042" i="11"/>
  <c r="C1046" i="11"/>
  <c r="C1050" i="11"/>
  <c r="C1054" i="11"/>
  <c r="C1058" i="11"/>
  <c r="C1062" i="11"/>
  <c r="C1066" i="11"/>
  <c r="C1070" i="11"/>
  <c r="C1074" i="11"/>
  <c r="C1078" i="11"/>
  <c r="C1082" i="11"/>
  <c r="C1086" i="11"/>
  <c r="C1090" i="11"/>
  <c r="C1094" i="11"/>
  <c r="C1098" i="11"/>
  <c r="C1102" i="11"/>
  <c r="C1106" i="11"/>
  <c r="C1110" i="11"/>
  <c r="C1114" i="11"/>
  <c r="C1118" i="11"/>
  <c r="C1122" i="11"/>
  <c r="C1126" i="11"/>
  <c r="C1130" i="11"/>
  <c r="C1134" i="11"/>
  <c r="C1138" i="11"/>
  <c r="C1142" i="11"/>
  <c r="C1146" i="11"/>
  <c r="C1150" i="11"/>
  <c r="C1154" i="11"/>
  <c r="C1158" i="11"/>
  <c r="C1162" i="11"/>
  <c r="C1166" i="11"/>
  <c r="C1170" i="11"/>
  <c r="C1174" i="11"/>
  <c r="C1178" i="11"/>
  <c r="C1182" i="11"/>
  <c r="C1186" i="11"/>
  <c r="C1190" i="11"/>
  <c r="C1194" i="11"/>
  <c r="C1198" i="11"/>
  <c r="C1202" i="11"/>
  <c r="C1206" i="11"/>
  <c r="C1210" i="11"/>
  <c r="C1214" i="11"/>
  <c r="C1218" i="11"/>
  <c r="C1222" i="11"/>
  <c r="C1226" i="11"/>
  <c r="C1230" i="11"/>
  <c r="C1234" i="11"/>
  <c r="C1238" i="11"/>
  <c r="C1242" i="11"/>
  <c r="C1246" i="11"/>
  <c r="C1250" i="11"/>
  <c r="C1254" i="11"/>
  <c r="C1258" i="11"/>
  <c r="C1262" i="11"/>
  <c r="C1266" i="11"/>
  <c r="C1270" i="11"/>
  <c r="C1274" i="11"/>
  <c r="C1278" i="11"/>
  <c r="C1282" i="11"/>
  <c r="C1286" i="11"/>
  <c r="C1290" i="11"/>
  <c r="C1294" i="11"/>
  <c r="C1298" i="11"/>
  <c r="C1302" i="11"/>
  <c r="C1306" i="11"/>
  <c r="C1310" i="11"/>
  <c r="C1314" i="11"/>
  <c r="C1318" i="11"/>
  <c r="C1322" i="11"/>
  <c r="C1326" i="11"/>
  <c r="C1330" i="11"/>
  <c r="C1334" i="11"/>
  <c r="C1338" i="11"/>
  <c r="C1342" i="11"/>
  <c r="C1346" i="11"/>
  <c r="C1350" i="11"/>
  <c r="C1354" i="11"/>
  <c r="C1358" i="11"/>
  <c r="C1362" i="11"/>
  <c r="C1366" i="11"/>
  <c r="C1370" i="11"/>
  <c r="C1374" i="11"/>
  <c r="C1378" i="11"/>
  <c r="C1382" i="11"/>
  <c r="C1386" i="11"/>
  <c r="C1390" i="11"/>
  <c r="C1394" i="11"/>
  <c r="C1398" i="11"/>
  <c r="C1402" i="11"/>
  <c r="C1406" i="11"/>
  <c r="C1410" i="11"/>
  <c r="C1414" i="11"/>
  <c r="C1418" i="11"/>
  <c r="C1422" i="11"/>
  <c r="C1426" i="11"/>
  <c r="C1430" i="11"/>
  <c r="C1434" i="11"/>
  <c r="C1438" i="11"/>
  <c r="C1442" i="11"/>
  <c r="C1446" i="11"/>
  <c r="C1450" i="11"/>
  <c r="C1454" i="11"/>
  <c r="C1458" i="11"/>
  <c r="C1462" i="11"/>
  <c r="C1466" i="11"/>
  <c r="C1470" i="11"/>
  <c r="C1474" i="11"/>
  <c r="C1478" i="11"/>
  <c r="C1482" i="11"/>
  <c r="C1486" i="11"/>
  <c r="C1490" i="11"/>
  <c r="C1494" i="11"/>
  <c r="C1498" i="11"/>
  <c r="C1502" i="11"/>
  <c r="C1506" i="11"/>
  <c r="C1510" i="11"/>
  <c r="C1514" i="11"/>
  <c r="C1518" i="11"/>
  <c r="C1522" i="11"/>
  <c r="C1526" i="11"/>
  <c r="C1530" i="11"/>
  <c r="C1534" i="11"/>
  <c r="C1538" i="11"/>
  <c r="C1542" i="11"/>
  <c r="C1546" i="11"/>
  <c r="C1550" i="11"/>
  <c r="C1554" i="11"/>
  <c r="C1558" i="11"/>
  <c r="C1562" i="11"/>
  <c r="C1566" i="11"/>
  <c r="C1570" i="11"/>
  <c r="C1574" i="11"/>
  <c r="C1578" i="11"/>
  <c r="C1582" i="11"/>
  <c r="C1586" i="11"/>
  <c r="C1590" i="11"/>
  <c r="C1594" i="11"/>
  <c r="C1598" i="11"/>
  <c r="C1602" i="11"/>
  <c r="C1606" i="11"/>
  <c r="C1610" i="11"/>
  <c r="C1614" i="11"/>
  <c r="C1618" i="11"/>
  <c r="C1622" i="11"/>
  <c r="C1626" i="11"/>
  <c r="C1630" i="11"/>
  <c r="C1634" i="11"/>
  <c r="C1638" i="11"/>
  <c r="C1642" i="11"/>
  <c r="C1646" i="11"/>
  <c r="C1650" i="11"/>
  <c r="C1654" i="11"/>
  <c r="C1658" i="11"/>
  <c r="C1662" i="11"/>
  <c r="C1666" i="11"/>
  <c r="C1670" i="11"/>
  <c r="C1674" i="11"/>
  <c r="C1678" i="11"/>
  <c r="C1682" i="11"/>
  <c r="C1686" i="11"/>
  <c r="C64" i="11"/>
  <c r="C154" i="11"/>
  <c r="C218" i="11"/>
  <c r="C282" i="11"/>
  <c r="C314" i="11"/>
  <c r="C346" i="11"/>
  <c r="C378" i="11"/>
  <c r="C410" i="11"/>
  <c r="C442" i="11"/>
  <c r="C474" i="11"/>
  <c r="C506" i="11"/>
  <c r="C538" i="11"/>
  <c r="C567" i="11"/>
  <c r="C583" i="11"/>
  <c r="C599" i="11"/>
  <c r="C615" i="11"/>
  <c r="C631" i="11"/>
  <c r="C647" i="11"/>
  <c r="C663" i="11"/>
  <c r="C679" i="11"/>
  <c r="C695" i="11"/>
  <c r="C711" i="11"/>
  <c r="C727" i="11"/>
  <c r="C743" i="11"/>
  <c r="C759" i="11"/>
  <c r="C775" i="11"/>
  <c r="C791" i="11"/>
  <c r="C807" i="11"/>
  <c r="C823" i="11"/>
  <c r="C839" i="11"/>
  <c r="C855" i="11"/>
  <c r="C871" i="11"/>
  <c r="C887" i="11"/>
  <c r="C903" i="11"/>
  <c r="C919" i="11"/>
  <c r="C935" i="11"/>
  <c r="C951" i="11"/>
  <c r="C967" i="11"/>
  <c r="C983" i="11"/>
  <c r="C999" i="11"/>
  <c r="C1015" i="11"/>
  <c r="C1028" i="11"/>
  <c r="C1036" i="11"/>
  <c r="C1044" i="11"/>
  <c r="C1052" i="11"/>
  <c r="C1060" i="11"/>
  <c r="C1068" i="11"/>
  <c r="C1076" i="11"/>
  <c r="C1084" i="11"/>
  <c r="C1092" i="11"/>
  <c r="C1100" i="11"/>
  <c r="C1108" i="11"/>
  <c r="C1116" i="11"/>
  <c r="C1124" i="11"/>
  <c r="C1132" i="11"/>
  <c r="C1140" i="11"/>
  <c r="C1148" i="11"/>
  <c r="C1156" i="11"/>
  <c r="C1164" i="11"/>
  <c r="C1172" i="11"/>
  <c r="C1180" i="11"/>
  <c r="C1188" i="11"/>
  <c r="C1196" i="11"/>
  <c r="C1204" i="11"/>
  <c r="C1212" i="11"/>
  <c r="C1220" i="11"/>
  <c r="C1228" i="11"/>
  <c r="C1236" i="11"/>
  <c r="C1244" i="11"/>
  <c r="C1252" i="11"/>
  <c r="C1260" i="11"/>
  <c r="C1268" i="11"/>
  <c r="C1276" i="11"/>
  <c r="C1284" i="11"/>
  <c r="C1292" i="11"/>
  <c r="C1300" i="11"/>
  <c r="C1308" i="11"/>
  <c r="C1316" i="11"/>
  <c r="C1324" i="11"/>
  <c r="C1332" i="11"/>
  <c r="C1340" i="11"/>
  <c r="C1348" i="11"/>
  <c r="C1356" i="11"/>
  <c r="C1364" i="11"/>
  <c r="C1372" i="11"/>
  <c r="C1380" i="11"/>
  <c r="C1388" i="11"/>
  <c r="C1396" i="11"/>
  <c r="C1404" i="11"/>
  <c r="C1412" i="11"/>
  <c r="C1420" i="11"/>
  <c r="C1428" i="11"/>
  <c r="C1436" i="11"/>
  <c r="C1444" i="11"/>
  <c r="C1452" i="11"/>
  <c r="C1460" i="11"/>
  <c r="C1468" i="11"/>
  <c r="C1476" i="11"/>
  <c r="C1484" i="11"/>
  <c r="C1492" i="11"/>
  <c r="C1500" i="11"/>
  <c r="C1508" i="11"/>
  <c r="C1516" i="11"/>
  <c r="C1524" i="11"/>
  <c r="C1532" i="11"/>
  <c r="C1540" i="11"/>
  <c r="C1548" i="11"/>
  <c r="C1556" i="11"/>
  <c r="C1564" i="11"/>
  <c r="C1572" i="11"/>
  <c r="C1580" i="11"/>
  <c r="C1588" i="11"/>
  <c r="C1596" i="11"/>
  <c r="C1604" i="11"/>
  <c r="C1612" i="11"/>
  <c r="C1620" i="11"/>
  <c r="C1628" i="11"/>
  <c r="C1636" i="11"/>
  <c r="C1644" i="11"/>
  <c r="C1652" i="11"/>
  <c r="C1660" i="11"/>
  <c r="C1668" i="11"/>
  <c r="C1676" i="11"/>
  <c r="C1684" i="11"/>
  <c r="C1690" i="11"/>
  <c r="C1694" i="11"/>
  <c r="C1698" i="11"/>
  <c r="C1702" i="11"/>
  <c r="C1706" i="11"/>
  <c r="C1710" i="11"/>
  <c r="C1714" i="11"/>
  <c r="C1718" i="11"/>
  <c r="C1722" i="11"/>
  <c r="C1726" i="11"/>
  <c r="C1730" i="11"/>
  <c r="C1734" i="11"/>
  <c r="C1738" i="11"/>
  <c r="C1742" i="11"/>
  <c r="C1746" i="11"/>
  <c r="C1750" i="11"/>
  <c r="C1754" i="11"/>
  <c r="C1758" i="11"/>
  <c r="C1762" i="11"/>
  <c r="C1766" i="11"/>
  <c r="C1770" i="11"/>
  <c r="C1774" i="11"/>
  <c r="C1778" i="11"/>
  <c r="C1782" i="11"/>
  <c r="C1786" i="11"/>
  <c r="C1790" i="11"/>
  <c r="C1794" i="11"/>
  <c r="C1798" i="11"/>
  <c r="C1802" i="11"/>
  <c r="C1806" i="11"/>
  <c r="C1810" i="11"/>
  <c r="C1814" i="11"/>
  <c r="C1818" i="11"/>
  <c r="C1822" i="11"/>
  <c r="C1826" i="11"/>
  <c r="C1830" i="11"/>
  <c r="C1834" i="11"/>
  <c r="C1838" i="11"/>
  <c r="C1842" i="11"/>
  <c r="C1846" i="11"/>
  <c r="C1850" i="11"/>
  <c r="C1854" i="11"/>
  <c r="C1858" i="11"/>
  <c r="C1862" i="11"/>
  <c r="C1866" i="11"/>
  <c r="C1870" i="11"/>
  <c r="C1874" i="11"/>
  <c r="C1878" i="11"/>
  <c r="C1882" i="11"/>
  <c r="C1886" i="11"/>
  <c r="C1890" i="11"/>
  <c r="C1894" i="11"/>
  <c r="C1898" i="11"/>
  <c r="C1902" i="11"/>
  <c r="C1906" i="11"/>
  <c r="C1910" i="11"/>
  <c r="C1914" i="11"/>
  <c r="C1918" i="11"/>
  <c r="C1922" i="11"/>
  <c r="C1926" i="11"/>
  <c r="C1930" i="11"/>
  <c r="C1934" i="11"/>
  <c r="C1938" i="11"/>
  <c r="C1942" i="11"/>
  <c r="C1946" i="11"/>
  <c r="C1950" i="11"/>
  <c r="C1954" i="11"/>
  <c r="C1958" i="11"/>
  <c r="C1962" i="11"/>
  <c r="C1966" i="11"/>
  <c r="C1970" i="11"/>
  <c r="C1974" i="11"/>
  <c r="C1978" i="11"/>
  <c r="C1982" i="11"/>
  <c r="C1986" i="11"/>
  <c r="C1990" i="11"/>
  <c r="C1994" i="11"/>
  <c r="C1998" i="11"/>
  <c r="C2002" i="11"/>
  <c r="C2006" i="11"/>
  <c r="C2010" i="11"/>
  <c r="C2014" i="11"/>
  <c r="C2018" i="11"/>
  <c r="C2022" i="11"/>
  <c r="C2026" i="11"/>
  <c r="C2030" i="11"/>
  <c r="C2034" i="11"/>
  <c r="C2038" i="11"/>
  <c r="C2042" i="11"/>
  <c r="C2046" i="11"/>
  <c r="C2050" i="11"/>
  <c r="C2054" i="11"/>
  <c r="C2058" i="11"/>
  <c r="C2062" i="11"/>
  <c r="C2066" i="11"/>
  <c r="C2070" i="11"/>
  <c r="C2074" i="11"/>
  <c r="C2078" i="11"/>
  <c r="C2082" i="11"/>
  <c r="C2086" i="11"/>
  <c r="C2090" i="11"/>
  <c r="C2094" i="11"/>
  <c r="C2098" i="11"/>
  <c r="C2102" i="11"/>
  <c r="C2106" i="11"/>
  <c r="C2110" i="11"/>
  <c r="C2114" i="11"/>
  <c r="C2118" i="11"/>
  <c r="C2122" i="11"/>
  <c r="C2126" i="11"/>
  <c r="C2130" i="11"/>
  <c r="C2134" i="11"/>
  <c r="C2138" i="11"/>
  <c r="C2142" i="11"/>
  <c r="C2146" i="11"/>
  <c r="C2150" i="11"/>
  <c r="C2154" i="11"/>
  <c r="C2158" i="11"/>
  <c r="C2162" i="11"/>
  <c r="C2166" i="11"/>
  <c r="C2170" i="11"/>
  <c r="C2174" i="11"/>
  <c r="C2178" i="11"/>
  <c r="C2182" i="11"/>
  <c r="C2186" i="11"/>
  <c r="C1040" i="11"/>
  <c r="C1232" i="11"/>
  <c r="C1288" i="11"/>
  <c r="C1312" i="11"/>
  <c r="C1328" i="11"/>
  <c r="C1344" i="11"/>
  <c r="C1352" i="11"/>
  <c r="C1368" i="11"/>
  <c r="C1384" i="11"/>
  <c r="C1400" i="11"/>
  <c r="C1416" i="11"/>
  <c r="C1424" i="11"/>
  <c r="C1440" i="11"/>
  <c r="C1456" i="11"/>
  <c r="C1472" i="11"/>
  <c r="C1488" i="11"/>
  <c r="C1504" i="11"/>
  <c r="C1520" i="11"/>
  <c r="C1536" i="11"/>
  <c r="C1544" i="11"/>
  <c r="C1560" i="11"/>
  <c r="C1576" i="11"/>
  <c r="C1592" i="11"/>
  <c r="C1608" i="11"/>
  <c r="C1624" i="11"/>
  <c r="C1648" i="11"/>
  <c r="C1672" i="11"/>
  <c r="C1692" i="11"/>
  <c r="C1704" i="11"/>
  <c r="C1712" i="11"/>
  <c r="C1720" i="11"/>
  <c r="C1728" i="11"/>
  <c r="C1740" i="11"/>
  <c r="C1748" i="11"/>
  <c r="C1756" i="11"/>
  <c r="C1764" i="11"/>
  <c r="C1772" i="11"/>
  <c r="C1780" i="11"/>
  <c r="C1788" i="11"/>
  <c r="C1796" i="11"/>
  <c r="C1804" i="11"/>
  <c r="C1812" i="11"/>
  <c r="C1820" i="11"/>
  <c r="C1828" i="11"/>
  <c r="C1836" i="11"/>
  <c r="C1844" i="11"/>
  <c r="C1852" i="11"/>
  <c r="C1860" i="11"/>
  <c r="C1868" i="11"/>
  <c r="C1876" i="11"/>
  <c r="C1884" i="11"/>
  <c r="C1892" i="11"/>
  <c r="C1900" i="11"/>
  <c r="C1908" i="11"/>
  <c r="C1916" i="11"/>
  <c r="C1924" i="11"/>
  <c r="C1932" i="11"/>
  <c r="C1940" i="11"/>
  <c r="C1948" i="11"/>
  <c r="C1956" i="11"/>
  <c r="C1964" i="11"/>
  <c r="C1972" i="11"/>
  <c r="C1980" i="11"/>
  <c r="C1988" i="11"/>
  <c r="C1996" i="11"/>
  <c r="C2004" i="11"/>
  <c r="C2012" i="11"/>
  <c r="C2020" i="11"/>
  <c r="C2028" i="11"/>
  <c r="C2036" i="11"/>
  <c r="C2044" i="11"/>
  <c r="C2052" i="11"/>
  <c r="C2060" i="11"/>
  <c r="C2068" i="11"/>
  <c r="C2076" i="11"/>
  <c r="C2088" i="11"/>
  <c r="C2096" i="11"/>
  <c r="C2108" i="11"/>
  <c r="C2116" i="11"/>
  <c r="C2124" i="11"/>
  <c r="C2132" i="11"/>
  <c r="C2136" i="11"/>
  <c r="C2144" i="11"/>
  <c r="C2152" i="11"/>
  <c r="C2160" i="11"/>
  <c r="C2168" i="11"/>
  <c r="C2176" i="11"/>
  <c r="C2184" i="11"/>
  <c r="C96" i="11"/>
  <c r="C170" i="11"/>
  <c r="C234" i="11"/>
  <c r="C290" i="11"/>
  <c r="C322" i="11"/>
  <c r="C354" i="11"/>
  <c r="C386" i="11"/>
  <c r="C418" i="11"/>
  <c r="C450" i="11"/>
  <c r="C482" i="11"/>
  <c r="C514" i="11"/>
  <c r="C546" i="11"/>
  <c r="C571" i="11"/>
  <c r="C587" i="11"/>
  <c r="C603" i="11"/>
  <c r="C619" i="11"/>
  <c r="C635" i="11"/>
  <c r="C651" i="11"/>
  <c r="C667" i="11"/>
  <c r="C683" i="11"/>
  <c r="C699" i="11"/>
  <c r="C715" i="11"/>
  <c r="C731" i="11"/>
  <c r="C747" i="11"/>
  <c r="C763" i="11"/>
  <c r="C779" i="11"/>
  <c r="C795" i="11"/>
  <c r="C811" i="11"/>
  <c r="C827" i="11"/>
  <c r="C843" i="11"/>
  <c r="C859" i="11"/>
  <c r="C875" i="11"/>
  <c r="C891" i="11"/>
  <c r="C907" i="11"/>
  <c r="C923" i="11"/>
  <c r="C939" i="11"/>
  <c r="C955" i="11"/>
  <c r="C971" i="11"/>
  <c r="C987" i="11"/>
  <c r="C1003" i="11"/>
  <c r="C1019" i="11"/>
  <c r="C1031" i="11"/>
  <c r="C1039" i="11"/>
  <c r="C1047" i="11"/>
  <c r="C1055" i="11"/>
  <c r="C1063" i="11"/>
  <c r="C1071" i="11"/>
  <c r="C1079" i="11"/>
  <c r="C1087" i="11"/>
  <c r="C1095" i="11"/>
  <c r="C1103" i="11"/>
  <c r="C1111" i="11"/>
  <c r="C1119" i="11"/>
  <c r="C1127" i="11"/>
  <c r="C1135" i="11"/>
  <c r="C1143" i="11"/>
  <c r="C1151" i="11"/>
  <c r="C1159" i="11"/>
  <c r="C1167" i="11"/>
  <c r="C1175" i="11"/>
  <c r="C1183" i="11"/>
  <c r="C1191" i="11"/>
  <c r="C1199" i="11"/>
  <c r="C1207" i="11"/>
  <c r="C1215" i="11"/>
  <c r="C1223" i="11"/>
  <c r="C1231" i="11"/>
  <c r="C1239" i="11"/>
  <c r="C1247" i="11"/>
  <c r="C1255" i="11"/>
  <c r="C1263" i="11"/>
  <c r="C1271" i="11"/>
  <c r="C1279" i="11"/>
  <c r="C1287" i="11"/>
  <c r="C1295" i="11"/>
  <c r="C1303" i="11"/>
  <c r="C1311" i="11"/>
  <c r="C1319" i="11"/>
  <c r="C1327" i="11"/>
  <c r="C1335" i="11"/>
  <c r="C1343" i="11"/>
  <c r="C1351" i="11"/>
  <c r="C1359" i="11"/>
  <c r="C1367" i="11"/>
  <c r="C1375" i="11"/>
  <c r="C1383" i="11"/>
  <c r="C1391" i="11"/>
  <c r="C1399" i="11"/>
  <c r="C1407" i="11"/>
  <c r="C1415" i="11"/>
  <c r="C1423" i="11"/>
  <c r="C1431" i="11"/>
  <c r="C1439" i="11"/>
  <c r="C1447" i="11"/>
  <c r="C1455" i="11"/>
  <c r="C1463" i="11"/>
  <c r="C1471" i="11"/>
  <c r="C1479" i="11"/>
  <c r="C1487" i="11"/>
  <c r="C1495" i="11"/>
  <c r="C1503" i="11"/>
  <c r="C1511" i="11"/>
  <c r="C1519" i="11"/>
  <c r="C1527" i="11"/>
  <c r="C1535" i="11"/>
  <c r="C1543" i="11"/>
  <c r="C1551" i="11"/>
  <c r="C1559" i="11"/>
  <c r="C1567" i="11"/>
  <c r="C1575" i="11"/>
  <c r="C1583" i="11"/>
  <c r="C1591" i="11"/>
  <c r="C1599" i="11"/>
  <c r="C1607" i="11"/>
  <c r="C1615" i="11"/>
  <c r="C1623" i="11"/>
  <c r="C1631" i="11"/>
  <c r="C1639" i="11"/>
  <c r="C1647" i="11"/>
  <c r="C1655" i="11"/>
  <c r="C1663" i="11"/>
  <c r="C1671" i="11"/>
  <c r="C1679" i="11"/>
  <c r="C1687" i="11"/>
  <c r="C1691" i="11"/>
  <c r="C1695" i="11"/>
  <c r="C1699" i="11"/>
  <c r="C1703" i="11"/>
  <c r="C1707" i="11"/>
  <c r="C1711" i="11"/>
  <c r="C1715" i="11"/>
  <c r="C1719" i="11"/>
  <c r="C1723" i="11"/>
  <c r="C1727" i="11"/>
  <c r="C1731" i="11"/>
  <c r="C1735" i="11"/>
  <c r="C1739" i="11"/>
  <c r="C1743" i="11"/>
  <c r="C1747" i="11"/>
  <c r="C1751" i="11"/>
  <c r="C1755" i="11"/>
  <c r="C1759" i="11"/>
  <c r="C1763" i="11"/>
  <c r="C1767" i="11"/>
  <c r="C1771" i="11"/>
  <c r="C1775" i="11"/>
  <c r="C1779" i="11"/>
  <c r="C1783" i="11"/>
  <c r="C1787" i="11"/>
  <c r="C1791" i="11"/>
  <c r="C1795" i="11"/>
  <c r="C1799" i="11"/>
  <c r="C1803" i="11"/>
  <c r="C1807" i="11"/>
  <c r="C1811" i="11"/>
  <c r="C1815" i="11"/>
  <c r="C1819" i="11"/>
  <c r="C1823" i="11"/>
  <c r="C1827" i="11"/>
  <c r="C1831" i="11"/>
  <c r="C1835" i="11"/>
  <c r="C1839" i="11"/>
  <c r="C1843" i="11"/>
  <c r="C1847" i="11"/>
  <c r="C1851" i="11"/>
  <c r="C1855" i="11"/>
  <c r="C1859" i="11"/>
  <c r="C1863" i="11"/>
  <c r="C1867" i="11"/>
  <c r="C1871" i="11"/>
  <c r="C1875" i="11"/>
  <c r="C1879" i="11"/>
  <c r="C1883" i="11"/>
  <c r="C1887" i="11"/>
  <c r="C1891" i="11"/>
  <c r="C1895" i="11"/>
  <c r="C1899" i="11"/>
  <c r="C1903" i="11"/>
  <c r="C1907" i="11"/>
  <c r="C1911" i="11"/>
  <c r="C1915" i="11"/>
  <c r="C1919" i="11"/>
  <c r="C1923" i="11"/>
  <c r="C1927" i="11"/>
  <c r="C1931" i="11"/>
  <c r="C1935" i="11"/>
  <c r="C1939" i="11"/>
  <c r="C1943" i="11"/>
  <c r="C1947" i="11"/>
  <c r="C1951" i="11"/>
  <c r="C1955" i="11"/>
  <c r="C1959" i="11"/>
  <c r="C1963" i="11"/>
  <c r="C1967" i="11"/>
  <c r="C1971" i="11"/>
  <c r="C1975" i="11"/>
  <c r="C1979" i="11"/>
  <c r="C1983" i="11"/>
  <c r="C1987" i="11"/>
  <c r="C1991" i="11"/>
  <c r="C1995" i="11"/>
  <c r="C1999" i="11"/>
  <c r="C2003" i="11"/>
  <c r="C2007" i="11"/>
  <c r="C2011" i="11"/>
  <c r="C2015" i="11"/>
  <c r="C2019" i="11"/>
  <c r="C2023" i="11"/>
  <c r="C2027" i="11"/>
  <c r="C2031" i="11"/>
  <c r="C2035" i="11"/>
  <c r="C2039" i="11"/>
  <c r="C2043" i="11"/>
  <c r="C2047" i="11"/>
  <c r="C2051" i="11"/>
  <c r="C2055" i="11"/>
  <c r="C2059" i="11"/>
  <c r="C2063" i="11"/>
  <c r="C2067" i="11"/>
  <c r="C2071" i="11"/>
  <c r="C2075" i="11"/>
  <c r="C2079" i="11"/>
  <c r="C2083" i="11"/>
  <c r="C2087" i="11"/>
  <c r="C2091" i="11"/>
  <c r="C2095" i="11"/>
  <c r="C2099" i="11"/>
  <c r="C2103" i="11"/>
  <c r="C2107" i="11"/>
  <c r="C2111" i="11"/>
  <c r="C2115" i="11"/>
  <c r="C2119" i="11"/>
  <c r="C2123" i="11"/>
  <c r="C2127" i="11"/>
  <c r="C2131" i="11"/>
  <c r="C2135" i="11"/>
  <c r="C2139" i="11"/>
  <c r="C2143" i="11"/>
  <c r="C2147" i="11"/>
  <c r="C2151" i="11"/>
  <c r="C2155" i="11"/>
  <c r="C2159" i="11"/>
  <c r="C2163" i="11"/>
  <c r="C2167" i="11"/>
  <c r="C2171" i="11"/>
  <c r="C2175" i="11"/>
  <c r="C2179" i="11"/>
  <c r="C2183" i="11"/>
  <c r="C831" i="11"/>
  <c r="C847" i="11"/>
  <c r="C863" i="11"/>
  <c r="C879" i="11"/>
  <c r="C895" i="11"/>
  <c r="C911" i="11"/>
  <c r="C927" i="11"/>
  <c r="C943" i="11"/>
  <c r="C959" i="11"/>
  <c r="C975" i="11"/>
  <c r="C991" i="11"/>
  <c r="C1007" i="11"/>
  <c r="C1023" i="11"/>
  <c r="C1032" i="11"/>
  <c r="C1048" i="11"/>
  <c r="C1056" i="11"/>
  <c r="C1064" i="11"/>
  <c r="C1072" i="11"/>
  <c r="C1080" i="11"/>
  <c r="C1088" i="11"/>
  <c r="C1096" i="11"/>
  <c r="C1104" i="11"/>
  <c r="C1112" i="11"/>
  <c r="C1120" i="11"/>
  <c r="C1128" i="11"/>
  <c r="C1136" i="11"/>
  <c r="C1144" i="11"/>
  <c r="C1152" i="11"/>
  <c r="C1160" i="11"/>
  <c r="C1168" i="11"/>
  <c r="C1176" i="11"/>
  <c r="C1184" i="11"/>
  <c r="C1192" i="11"/>
  <c r="C1200" i="11"/>
  <c r="C1208" i="11"/>
  <c r="C1216" i="11"/>
  <c r="C1224" i="11"/>
  <c r="C1240" i="11"/>
  <c r="C1248" i="11"/>
  <c r="C1256" i="11"/>
  <c r="C1264" i="11"/>
  <c r="C1272" i="11"/>
  <c r="C1280" i="11"/>
  <c r="C1296" i="11"/>
  <c r="C1304" i="11"/>
  <c r="C1320" i="11"/>
  <c r="C1336" i="11"/>
  <c r="C1360" i="11"/>
  <c r="C1376" i="11"/>
  <c r="C1392" i="11"/>
  <c r="C1408" i="11"/>
  <c r="C1432" i="11"/>
  <c r="C1448" i="11"/>
  <c r="C1464" i="11"/>
  <c r="C1480" i="11"/>
  <c r="C1496" i="11"/>
  <c r="C1512" i="11"/>
  <c r="C1528" i="11"/>
  <c r="C1552" i="11"/>
  <c r="C1568" i="11"/>
  <c r="C1584" i="11"/>
  <c r="C1600" i="11"/>
  <c r="C1616" i="11"/>
  <c r="C1632" i="11"/>
  <c r="C1640" i="11"/>
  <c r="C1656" i="11"/>
  <c r="C1664" i="11"/>
  <c r="C1680" i="11"/>
  <c r="C1688" i="11"/>
  <c r="C1696" i="11"/>
  <c r="C1700" i="11"/>
  <c r="C1708" i="11"/>
  <c r="C1716" i="11"/>
  <c r="C1724" i="11"/>
  <c r="C1732" i="11"/>
  <c r="C1736" i="11"/>
  <c r="C1744" i="11"/>
  <c r="C1752" i="11"/>
  <c r="C1760" i="11"/>
  <c r="C1768" i="11"/>
  <c r="C1776" i="11"/>
  <c r="C1784" i="11"/>
  <c r="C1792" i="11"/>
  <c r="C1800" i="11"/>
  <c r="C1808" i="11"/>
  <c r="C1816" i="11"/>
  <c r="C1824" i="11"/>
  <c r="C1832" i="11"/>
  <c r="C1840" i="11"/>
  <c r="C1848" i="11"/>
  <c r="C1856" i="11"/>
  <c r="C1864" i="11"/>
  <c r="C1872" i="11"/>
  <c r="C1880" i="11"/>
  <c r="C1888" i="11"/>
  <c r="C1896" i="11"/>
  <c r="C1904" i="11"/>
  <c r="C1912" i="11"/>
  <c r="C1920" i="11"/>
  <c r="C1928" i="11"/>
  <c r="C1936" i="11"/>
  <c r="C1944" i="11"/>
  <c r="C1952" i="11"/>
  <c r="C1960" i="11"/>
  <c r="C1968" i="11"/>
  <c r="C1976" i="11"/>
  <c r="C1984" i="11"/>
  <c r="C1992" i="11"/>
  <c r="C2000" i="11"/>
  <c r="C2008" i="11"/>
  <c r="C2016" i="11"/>
  <c r="C2024" i="11"/>
  <c r="C2032" i="11"/>
  <c r="C2040" i="11"/>
  <c r="C2048" i="11"/>
  <c r="C2056" i="11"/>
  <c r="C2064" i="11"/>
  <c r="C2072" i="11"/>
  <c r="C2080" i="11"/>
  <c r="C2092" i="11"/>
  <c r="C2100" i="11"/>
  <c r="C2104" i="11"/>
  <c r="C2112" i="11"/>
  <c r="C2120" i="11"/>
  <c r="C2128" i="11"/>
  <c r="C2140" i="11"/>
  <c r="C2148" i="11"/>
  <c r="C2156" i="11"/>
  <c r="C2164" i="11"/>
  <c r="C2172" i="11"/>
  <c r="C2180" i="11"/>
  <c r="C122" i="11"/>
  <c r="C186" i="11"/>
  <c r="C250" i="11"/>
  <c r="C298" i="11"/>
  <c r="C330" i="11"/>
  <c r="C362" i="11"/>
  <c r="C394" i="11"/>
  <c r="C426" i="11"/>
  <c r="C458" i="11"/>
  <c r="C490" i="11"/>
  <c r="C522" i="11"/>
  <c r="C554" i="11"/>
  <c r="C575" i="11"/>
  <c r="C591" i="11"/>
  <c r="C607" i="11"/>
  <c r="C623" i="11"/>
  <c r="C639" i="11"/>
  <c r="C655" i="11"/>
  <c r="C671" i="11"/>
  <c r="C687" i="11"/>
  <c r="C703" i="11"/>
  <c r="C719" i="11"/>
  <c r="C735" i="11"/>
  <c r="C751" i="11"/>
  <c r="C767" i="11"/>
  <c r="C783" i="11"/>
  <c r="C799" i="11"/>
  <c r="C815" i="11"/>
  <c r="C266" i="11"/>
  <c r="C402" i="11"/>
  <c r="C530" i="11"/>
  <c r="C611" i="11"/>
  <c r="C675" i="11"/>
  <c r="C739" i="11"/>
  <c r="C803" i="11"/>
  <c r="C867" i="11"/>
  <c r="C931" i="11"/>
  <c r="C995" i="11"/>
  <c r="C1043" i="11"/>
  <c r="C1075" i="11"/>
  <c r="C1107" i="11"/>
  <c r="C1139" i="11"/>
  <c r="C1171" i="11"/>
  <c r="C1203" i="11"/>
  <c r="C1235" i="11"/>
  <c r="C1267" i="11"/>
  <c r="C1299" i="11"/>
  <c r="C1331" i="11"/>
  <c r="C1363" i="11"/>
  <c r="C1395" i="11"/>
  <c r="C1427" i="11"/>
  <c r="C1459" i="11"/>
  <c r="C1491" i="11"/>
  <c r="C1523" i="11"/>
  <c r="C1555" i="11"/>
  <c r="C1587" i="11"/>
  <c r="C1619" i="11"/>
  <c r="C1651" i="11"/>
  <c r="C1683" i="11"/>
  <c r="C1701" i="11"/>
  <c r="C1717" i="11"/>
  <c r="C1733" i="11"/>
  <c r="C1749" i="11"/>
  <c r="C1765" i="11"/>
  <c r="C1781" i="11"/>
  <c r="C1797" i="11"/>
  <c r="C1813" i="11"/>
  <c r="C1829" i="11"/>
  <c r="C1845" i="11"/>
  <c r="C1861" i="11"/>
  <c r="C1877" i="11"/>
  <c r="C1893" i="11"/>
  <c r="C1909" i="11"/>
  <c r="C1925" i="11"/>
  <c r="C1941" i="11"/>
  <c r="C1957" i="11"/>
  <c r="C1973" i="11"/>
  <c r="C1989" i="11"/>
  <c r="C2005" i="11"/>
  <c r="C2021" i="11"/>
  <c r="C2037" i="11"/>
  <c r="C2053" i="11"/>
  <c r="C2069" i="11"/>
  <c r="C2084" i="11"/>
  <c r="C2097" i="11"/>
  <c r="C2113" i="11"/>
  <c r="C2129" i="11"/>
  <c r="C2145" i="11"/>
  <c r="C2161" i="11"/>
  <c r="C2177" i="11"/>
  <c r="C32" i="11"/>
  <c r="C306" i="11"/>
  <c r="C434" i="11"/>
  <c r="C562" i="11"/>
  <c r="C627" i="11"/>
  <c r="C691" i="11"/>
  <c r="C755" i="11"/>
  <c r="C819" i="11"/>
  <c r="C883" i="11"/>
  <c r="C947" i="11"/>
  <c r="C1011" i="11"/>
  <c r="C1051" i="11"/>
  <c r="C1083" i="11"/>
  <c r="C1115" i="11"/>
  <c r="C1147" i="11"/>
  <c r="C1179" i="11"/>
  <c r="C1211" i="11"/>
  <c r="C1243" i="11"/>
  <c r="C1275" i="11"/>
  <c r="C1307" i="11"/>
  <c r="C1339" i="11"/>
  <c r="C1371" i="11"/>
  <c r="C1403" i="11"/>
  <c r="C1435" i="11"/>
  <c r="C1467" i="11"/>
  <c r="C1499" i="11"/>
  <c r="C1531" i="11"/>
  <c r="C1563" i="11"/>
  <c r="C1595" i="11"/>
  <c r="C1627" i="11"/>
  <c r="C1659" i="11"/>
  <c r="C1689" i="11"/>
  <c r="C1705" i="11"/>
  <c r="C1721" i="11"/>
  <c r="C1737" i="11"/>
  <c r="C1753" i="11"/>
  <c r="C1769" i="11"/>
  <c r="C1785" i="11"/>
  <c r="C1801" i="11"/>
  <c r="C1817" i="11"/>
  <c r="C1833" i="11"/>
  <c r="C1849" i="11"/>
  <c r="C1865" i="11"/>
  <c r="C1881" i="11"/>
  <c r="C1897" i="11"/>
  <c r="C1913" i="11"/>
  <c r="C1929" i="11"/>
  <c r="C1945" i="11"/>
  <c r="C1961" i="11"/>
  <c r="C1977" i="11"/>
  <c r="C1993" i="11"/>
  <c r="C2009" i="11"/>
  <c r="C2025" i="11"/>
  <c r="C2041" i="11"/>
  <c r="C2057" i="11"/>
  <c r="C2073" i="11"/>
  <c r="C2085" i="11"/>
  <c r="C2101" i="11"/>
  <c r="C2117" i="11"/>
  <c r="C2133" i="11"/>
  <c r="C2149" i="11"/>
  <c r="C2165" i="11"/>
  <c r="C2181" i="11"/>
  <c r="C2173" i="11"/>
  <c r="C138" i="11"/>
  <c r="C338" i="11"/>
  <c r="C466" i="11"/>
  <c r="C579" i="11"/>
  <c r="C643" i="11"/>
  <c r="C707" i="11"/>
  <c r="C771" i="11"/>
  <c r="C835" i="11"/>
  <c r="C899" i="11"/>
  <c r="C963" i="11"/>
  <c r="C1027" i="11"/>
  <c r="C1059" i="11"/>
  <c r="C1091" i="11"/>
  <c r="C1123" i="11"/>
  <c r="C1155" i="11"/>
  <c r="C1187" i="11"/>
  <c r="C1219" i="11"/>
  <c r="C1251" i="11"/>
  <c r="C1283" i="11"/>
  <c r="C1315" i="11"/>
  <c r="C1347" i="11"/>
  <c r="C1379" i="11"/>
  <c r="C1411" i="11"/>
  <c r="C1443" i="11"/>
  <c r="C1475" i="11"/>
  <c r="C1507" i="11"/>
  <c r="C1539" i="11"/>
  <c r="C1571" i="11"/>
  <c r="C1603" i="11"/>
  <c r="C1635" i="11"/>
  <c r="C1667" i="11"/>
  <c r="C1693" i="11"/>
  <c r="C1709" i="11"/>
  <c r="C1725" i="11"/>
  <c r="C1741" i="11"/>
  <c r="C1757" i="11"/>
  <c r="C1773" i="11"/>
  <c r="C1789" i="11"/>
  <c r="C1805" i="11"/>
  <c r="C1821" i="11"/>
  <c r="C1837" i="11"/>
  <c r="C1853" i="11"/>
  <c r="C1869" i="11"/>
  <c r="C1885" i="11"/>
  <c r="C1901" i="11"/>
  <c r="C1917" i="11"/>
  <c r="C1933" i="11"/>
  <c r="C1949" i="11"/>
  <c r="C1965" i="11"/>
  <c r="C1981" i="11"/>
  <c r="C1997" i="11"/>
  <c r="C2013" i="11"/>
  <c r="C2029" i="11"/>
  <c r="C2045" i="11"/>
  <c r="C2061" i="11"/>
  <c r="C2077" i="11"/>
  <c r="C2089" i="11"/>
  <c r="C2105" i="11"/>
  <c r="C2121" i="11"/>
  <c r="C2137" i="11"/>
  <c r="C2153" i="11"/>
  <c r="C2169" i="11"/>
  <c r="C2185" i="11"/>
  <c r="C202" i="11"/>
  <c r="C370" i="11"/>
  <c r="C498" i="11"/>
  <c r="C595" i="11"/>
  <c r="C659" i="11"/>
  <c r="C723" i="11"/>
  <c r="C787" i="11"/>
  <c r="C851" i="11"/>
  <c r="C915" i="11"/>
  <c r="C979" i="11"/>
  <c r="C1035" i="11"/>
  <c r="C1067" i="11"/>
  <c r="C1099" i="11"/>
  <c r="C1131" i="11"/>
  <c r="C1163" i="11"/>
  <c r="C1195" i="11"/>
  <c r="C1227" i="11"/>
  <c r="C1259" i="11"/>
  <c r="C1291" i="11"/>
  <c r="C1323" i="11"/>
  <c r="C1355" i="11"/>
  <c r="C1387" i="11"/>
  <c r="C1419" i="11"/>
  <c r="C1451" i="11"/>
  <c r="C1483" i="11"/>
  <c r="C1515" i="11"/>
  <c r="C1547" i="11"/>
  <c r="C1579" i="11"/>
  <c r="C1611" i="11"/>
  <c r="C1643" i="11"/>
  <c r="C1675" i="11"/>
  <c r="C1697" i="11"/>
  <c r="C1713" i="11"/>
  <c r="C1729" i="11"/>
  <c r="C1745" i="11"/>
  <c r="C1761" i="11"/>
  <c r="C1777" i="11"/>
  <c r="C1793" i="11"/>
  <c r="C1809" i="11"/>
  <c r="C1825" i="11"/>
  <c r="C1841" i="11"/>
  <c r="C1857" i="11"/>
  <c r="C1873" i="11"/>
  <c r="C1889" i="11"/>
  <c r="C1905" i="11"/>
  <c r="C1921" i="11"/>
  <c r="C1937" i="11"/>
  <c r="C1953" i="11"/>
  <c r="C1969" i="11"/>
  <c r="C1985" i="11"/>
  <c r="C2001" i="11"/>
  <c r="C2017" i="11"/>
  <c r="C2033" i="11"/>
  <c r="C2049" i="11"/>
  <c r="C2065" i="11"/>
  <c r="C2081" i="11"/>
  <c r="C2093" i="11"/>
  <c r="C2109" i="11"/>
  <c r="C2125" i="11"/>
  <c r="C2141" i="11"/>
  <c r="C2157" i="11"/>
  <c r="D164" i="11"/>
  <c r="F163" i="11"/>
  <c r="C3" i="12"/>
  <c r="J6" i="11"/>
  <c r="J10" i="11"/>
  <c r="J14" i="11"/>
  <c r="J18" i="11"/>
  <c r="J22" i="11"/>
  <c r="J26" i="11"/>
  <c r="J30" i="11"/>
  <c r="J34" i="11"/>
  <c r="J38" i="11"/>
  <c r="J42" i="11"/>
  <c r="J46" i="11"/>
  <c r="J50" i="11"/>
  <c r="J54" i="11"/>
  <c r="J58" i="11"/>
  <c r="J62" i="11"/>
  <c r="J66" i="11"/>
  <c r="J70" i="11"/>
  <c r="J74" i="11"/>
  <c r="J78" i="11"/>
  <c r="J82" i="11"/>
  <c r="J86" i="11"/>
  <c r="J90" i="11"/>
  <c r="J94" i="11"/>
  <c r="J98" i="11"/>
  <c r="J102" i="11"/>
  <c r="J106" i="11"/>
  <c r="J110" i="11"/>
  <c r="J114" i="11"/>
  <c r="J118" i="11"/>
  <c r="J122" i="11"/>
  <c r="J126" i="11"/>
  <c r="J130" i="11"/>
  <c r="J134" i="11"/>
  <c r="J138" i="11"/>
  <c r="J142" i="11"/>
  <c r="J146" i="11"/>
  <c r="J150" i="11"/>
  <c r="J154" i="11"/>
  <c r="J158" i="11"/>
  <c r="J162" i="11"/>
  <c r="J166" i="11"/>
  <c r="J170" i="11"/>
  <c r="J174" i="11"/>
  <c r="J178" i="11"/>
  <c r="J182" i="11"/>
  <c r="J186" i="11"/>
  <c r="J190" i="11"/>
  <c r="J194" i="11"/>
  <c r="J198" i="11"/>
  <c r="J202" i="11"/>
  <c r="J206" i="11"/>
  <c r="J210" i="11"/>
  <c r="J214" i="11"/>
  <c r="J218" i="11"/>
  <c r="J222" i="11"/>
  <c r="J226" i="11"/>
  <c r="J230" i="11"/>
  <c r="J234" i="11"/>
  <c r="J238" i="11"/>
  <c r="J242" i="11"/>
  <c r="J246" i="11"/>
  <c r="J250" i="11"/>
  <c r="J254" i="11"/>
  <c r="J258" i="11"/>
  <c r="J262" i="11"/>
  <c r="J266" i="11"/>
  <c r="J270" i="11"/>
  <c r="J274" i="11"/>
  <c r="J278" i="11"/>
  <c r="J282" i="11"/>
  <c r="J286" i="11"/>
  <c r="J290" i="11"/>
  <c r="J294" i="11"/>
  <c r="J298" i="11"/>
  <c r="J302" i="11"/>
  <c r="J306" i="11"/>
  <c r="J310" i="11"/>
  <c r="J314" i="11"/>
  <c r="J318" i="11"/>
  <c r="J322" i="11"/>
  <c r="J326" i="11"/>
  <c r="J330" i="11"/>
  <c r="J334" i="11"/>
  <c r="J338" i="11"/>
  <c r="J3" i="11"/>
  <c r="J7" i="11"/>
  <c r="J11" i="11"/>
  <c r="J15" i="11"/>
  <c r="J19" i="11"/>
  <c r="J23" i="11"/>
  <c r="J27" i="11"/>
  <c r="J31" i="11"/>
  <c r="J35" i="11"/>
  <c r="J39" i="11"/>
  <c r="J43" i="11"/>
  <c r="J47" i="11"/>
  <c r="J51" i="11"/>
  <c r="J55" i="11"/>
  <c r="J59" i="11"/>
  <c r="J63" i="11"/>
  <c r="J67" i="11"/>
  <c r="J71" i="11"/>
  <c r="J75" i="11"/>
  <c r="J79" i="11"/>
  <c r="J83" i="11"/>
  <c r="J87" i="11"/>
  <c r="J91" i="11"/>
  <c r="J95" i="11"/>
  <c r="J99" i="11"/>
  <c r="J103" i="11"/>
  <c r="J107" i="11"/>
  <c r="J111" i="11"/>
  <c r="J115" i="11"/>
  <c r="J119" i="11"/>
  <c r="J123" i="11"/>
  <c r="J127" i="11"/>
  <c r="J131" i="11"/>
  <c r="J135" i="11"/>
  <c r="J139" i="11"/>
  <c r="J143" i="11"/>
  <c r="J147" i="11"/>
  <c r="J151" i="11"/>
  <c r="J155" i="11"/>
  <c r="J159" i="11"/>
  <c r="J163" i="11"/>
  <c r="J167" i="11"/>
  <c r="J171" i="11"/>
  <c r="J175" i="11"/>
  <c r="J179" i="11"/>
  <c r="J183" i="11"/>
  <c r="J187" i="11"/>
  <c r="J191" i="11"/>
  <c r="J195" i="11"/>
  <c r="J199" i="11"/>
  <c r="J203" i="11"/>
  <c r="J207" i="11"/>
  <c r="J211" i="11"/>
  <c r="J215" i="11"/>
  <c r="J219" i="11"/>
  <c r="J223" i="11"/>
  <c r="J227" i="11"/>
  <c r="J231" i="11"/>
  <c r="J235" i="11"/>
  <c r="J239" i="11"/>
  <c r="J243" i="11"/>
  <c r="J247" i="11"/>
  <c r="J251" i="11"/>
  <c r="J255" i="11"/>
  <c r="J259" i="11"/>
  <c r="J263" i="11"/>
  <c r="J267" i="11"/>
  <c r="J271" i="11"/>
  <c r="J275" i="11"/>
  <c r="J279" i="11"/>
  <c r="J283" i="11"/>
  <c r="J287" i="11"/>
  <c r="J291" i="11"/>
  <c r="J295" i="11"/>
  <c r="J299" i="11"/>
  <c r="J303" i="11"/>
  <c r="J307" i="11"/>
  <c r="J311" i="11"/>
  <c r="J315" i="11"/>
  <c r="J319" i="11"/>
  <c r="J323" i="11"/>
  <c r="J327" i="11"/>
  <c r="J331" i="11"/>
  <c r="J335" i="11"/>
  <c r="J339" i="11"/>
  <c r="J4" i="11"/>
  <c r="J8" i="11"/>
  <c r="J12" i="11"/>
  <c r="J16" i="11"/>
  <c r="J20" i="11"/>
  <c r="J24" i="11"/>
  <c r="J28" i="11"/>
  <c r="J32" i="11"/>
  <c r="J36" i="11"/>
  <c r="J40" i="11"/>
  <c r="J44" i="11"/>
  <c r="J48" i="11"/>
  <c r="J52" i="11"/>
  <c r="J56" i="11"/>
  <c r="J60" i="11"/>
  <c r="J64" i="11"/>
  <c r="J68" i="11"/>
  <c r="J72" i="11"/>
  <c r="J76" i="11"/>
  <c r="J80" i="11"/>
  <c r="J84" i="11"/>
  <c r="J88" i="11"/>
  <c r="J92" i="11"/>
  <c r="J96" i="11"/>
  <c r="J100" i="11"/>
  <c r="J104" i="11"/>
  <c r="J108" i="11"/>
  <c r="J112" i="11"/>
  <c r="J116" i="11"/>
  <c r="J120" i="11"/>
  <c r="J124" i="11"/>
  <c r="J128" i="11"/>
  <c r="J132" i="11"/>
  <c r="J136" i="11"/>
  <c r="J140" i="11"/>
  <c r="J144" i="11"/>
  <c r="J148" i="11"/>
  <c r="J152" i="11"/>
  <c r="J156" i="11"/>
  <c r="J160" i="11"/>
  <c r="J164" i="11"/>
  <c r="J168" i="11"/>
  <c r="J172" i="11"/>
  <c r="J176" i="11"/>
  <c r="J180" i="11"/>
  <c r="J184" i="11"/>
  <c r="J188" i="11"/>
  <c r="J192" i="11"/>
  <c r="J196" i="11"/>
  <c r="J200" i="11"/>
  <c r="J204" i="11"/>
  <c r="J208" i="11"/>
  <c r="J212" i="11"/>
  <c r="J216" i="11"/>
  <c r="J220" i="11"/>
  <c r="J224" i="11"/>
  <c r="J228" i="11"/>
  <c r="J232" i="11"/>
  <c r="J236" i="11"/>
  <c r="J240" i="11"/>
  <c r="J244" i="11"/>
  <c r="J248" i="11"/>
  <c r="J252" i="11"/>
  <c r="J256" i="11"/>
  <c r="J260" i="11"/>
  <c r="J264" i="11"/>
  <c r="J268" i="11"/>
  <c r="J272" i="11"/>
  <c r="J276" i="11"/>
  <c r="J280" i="11"/>
  <c r="J284" i="11"/>
  <c r="J288" i="11"/>
  <c r="J292" i="11"/>
  <c r="J296" i="11"/>
  <c r="J300" i="11"/>
  <c r="J304" i="11"/>
  <c r="J308" i="11"/>
  <c r="J312" i="11"/>
  <c r="J316" i="11"/>
  <c r="J320" i="11"/>
  <c r="J324" i="11"/>
  <c r="J328" i="11"/>
  <c r="J332" i="11"/>
  <c r="J336" i="11"/>
  <c r="J340" i="11"/>
  <c r="J5" i="11"/>
  <c r="J21" i="11"/>
  <c r="J37" i="11"/>
  <c r="J53" i="11"/>
  <c r="J69" i="11"/>
  <c r="J85" i="11"/>
  <c r="J101" i="11"/>
  <c r="J117" i="11"/>
  <c r="J133" i="11"/>
  <c r="J149" i="11"/>
  <c r="J165" i="11"/>
  <c r="J181" i="11"/>
  <c r="J197" i="11"/>
  <c r="J213" i="11"/>
  <c r="J229" i="11"/>
  <c r="J245" i="11"/>
  <c r="J261" i="11"/>
  <c r="J277" i="11"/>
  <c r="J293" i="11"/>
  <c r="J309" i="11"/>
  <c r="J325" i="11"/>
  <c r="J341" i="11"/>
  <c r="J345" i="11"/>
  <c r="J349" i="11"/>
  <c r="J353" i="11"/>
  <c r="J357" i="11"/>
  <c r="J361" i="11"/>
  <c r="J365" i="11"/>
  <c r="J369" i="11"/>
  <c r="J373" i="11"/>
  <c r="J377" i="11"/>
  <c r="J381" i="11"/>
  <c r="J385" i="11"/>
  <c r="J389" i="11"/>
  <c r="J393" i="11"/>
  <c r="J397" i="11"/>
  <c r="J401" i="11"/>
  <c r="J405" i="11"/>
  <c r="J409" i="11"/>
  <c r="J413" i="11"/>
  <c r="J417" i="11"/>
  <c r="J421" i="11"/>
  <c r="J425" i="11"/>
  <c r="J429" i="11"/>
  <c r="J433" i="11"/>
  <c r="J437" i="11"/>
  <c r="J441" i="11"/>
  <c r="J445" i="11"/>
  <c r="J449" i="11"/>
  <c r="J453" i="11"/>
  <c r="J457" i="11"/>
  <c r="J461" i="11"/>
  <c r="J465" i="11"/>
  <c r="J469" i="11"/>
  <c r="J473" i="11"/>
  <c r="J477" i="11"/>
  <c r="J481" i="11"/>
  <c r="J485" i="11"/>
  <c r="J489" i="11"/>
  <c r="J493" i="11"/>
  <c r="J497" i="11"/>
  <c r="J501" i="11"/>
  <c r="J505" i="11"/>
  <c r="J509" i="11"/>
  <c r="J513" i="11"/>
  <c r="J517" i="11"/>
  <c r="J521" i="11"/>
  <c r="J525" i="11"/>
  <c r="J529" i="11"/>
  <c r="J533" i="11"/>
  <c r="J537" i="11"/>
  <c r="J541" i="11"/>
  <c r="J545" i="11"/>
  <c r="J549" i="11"/>
  <c r="J553" i="11"/>
  <c r="J557" i="11"/>
  <c r="J561" i="11"/>
  <c r="J565" i="11"/>
  <c r="J569" i="11"/>
  <c r="J573" i="11"/>
  <c r="J577" i="11"/>
  <c r="J581" i="11"/>
  <c r="J585" i="11"/>
  <c r="J589" i="11"/>
  <c r="J593" i="11"/>
  <c r="J9" i="11"/>
  <c r="J25" i="11"/>
  <c r="J41" i="11"/>
  <c r="J57" i="11"/>
  <c r="J73" i="11"/>
  <c r="J89" i="11"/>
  <c r="J105" i="11"/>
  <c r="J121" i="11"/>
  <c r="J137" i="11"/>
  <c r="J153" i="11"/>
  <c r="J169" i="11"/>
  <c r="J185" i="11"/>
  <c r="J201" i="11"/>
  <c r="J217" i="11"/>
  <c r="J233" i="11"/>
  <c r="J249" i="11"/>
  <c r="J265" i="11"/>
  <c r="J281" i="11"/>
  <c r="J297" i="11"/>
  <c r="J313" i="11"/>
  <c r="J329" i="11"/>
  <c r="J342" i="11"/>
  <c r="J346" i="11"/>
  <c r="J350" i="11"/>
  <c r="J354" i="11"/>
  <c r="J358" i="11"/>
  <c r="J362" i="11"/>
  <c r="J366" i="11"/>
  <c r="J370" i="11"/>
  <c r="J374" i="11"/>
  <c r="J378" i="11"/>
  <c r="J382" i="11"/>
  <c r="J386" i="11"/>
  <c r="J390" i="11"/>
  <c r="J394" i="11"/>
  <c r="J398" i="11"/>
  <c r="J402" i="11"/>
  <c r="J406" i="11"/>
  <c r="J410" i="11"/>
  <c r="J414" i="11"/>
  <c r="J418" i="11"/>
  <c r="J422" i="11"/>
  <c r="J426" i="11"/>
  <c r="J430" i="11"/>
  <c r="J434" i="11"/>
  <c r="J438" i="11"/>
  <c r="J442" i="11"/>
  <c r="J446" i="11"/>
  <c r="J450" i="11"/>
  <c r="J454" i="11"/>
  <c r="J458" i="11"/>
  <c r="J462" i="11"/>
  <c r="J466" i="11"/>
  <c r="J470" i="11"/>
  <c r="J474" i="11"/>
  <c r="J478" i="11"/>
  <c r="J482" i="11"/>
  <c r="J486" i="11"/>
  <c r="J490" i="11"/>
  <c r="J494" i="11"/>
  <c r="J498" i="11"/>
  <c r="J502" i="11"/>
  <c r="J506" i="11"/>
  <c r="J510" i="11"/>
  <c r="J514" i="11"/>
  <c r="J518" i="11"/>
  <c r="J522" i="11"/>
  <c r="J526" i="11"/>
  <c r="J530" i="11"/>
  <c r="J534" i="11"/>
  <c r="J538" i="11"/>
  <c r="J542" i="11"/>
  <c r="J546" i="11"/>
  <c r="J550" i="11"/>
  <c r="J554" i="11"/>
  <c r="J558" i="11"/>
  <c r="J562" i="11"/>
  <c r="J566" i="11"/>
  <c r="J570" i="11"/>
  <c r="J574" i="11"/>
  <c r="J578" i="11"/>
  <c r="J582" i="11"/>
  <c r="J586" i="11"/>
  <c r="J590" i="11"/>
  <c r="J594" i="11"/>
  <c r="J13" i="11"/>
  <c r="J45" i="11"/>
  <c r="J77" i="11"/>
  <c r="J109" i="11"/>
  <c r="J141" i="11"/>
  <c r="J173" i="11"/>
  <c r="J205" i="11"/>
  <c r="J237" i="11"/>
  <c r="J269" i="11"/>
  <c r="J301" i="11"/>
  <c r="J333" i="11"/>
  <c r="J347" i="11"/>
  <c r="J355" i="11"/>
  <c r="J363" i="11"/>
  <c r="J371" i="11"/>
  <c r="J379" i="11"/>
  <c r="J387" i="11"/>
  <c r="J395" i="11"/>
  <c r="J403" i="11"/>
  <c r="J411" i="11"/>
  <c r="J419" i="11"/>
  <c r="J427" i="11"/>
  <c r="J435" i="11"/>
  <c r="J443" i="11"/>
  <c r="J451" i="11"/>
  <c r="J459" i="11"/>
  <c r="J467" i="11"/>
  <c r="J475" i="11"/>
  <c r="J483" i="11"/>
  <c r="J491" i="11"/>
  <c r="J499" i="11"/>
  <c r="J507" i="11"/>
  <c r="J515" i="11"/>
  <c r="J523" i="11"/>
  <c r="J531" i="11"/>
  <c r="J539" i="11"/>
  <c r="J547" i="11"/>
  <c r="J555" i="11"/>
  <c r="J563" i="11"/>
  <c r="J571" i="11"/>
  <c r="J579" i="11"/>
  <c r="J587" i="11"/>
  <c r="J595" i="11"/>
  <c r="J599" i="11"/>
  <c r="J603" i="11"/>
  <c r="J607" i="11"/>
  <c r="J611" i="11"/>
  <c r="J615" i="11"/>
  <c r="J619" i="11"/>
  <c r="J623" i="11"/>
  <c r="J627" i="11"/>
  <c r="J631" i="11"/>
  <c r="J635" i="11"/>
  <c r="J639" i="11"/>
  <c r="J643" i="11"/>
  <c r="J647" i="11"/>
  <c r="J651" i="11"/>
  <c r="J655" i="11"/>
  <c r="J659" i="11"/>
  <c r="J663" i="11"/>
  <c r="J667" i="11"/>
  <c r="J671" i="11"/>
  <c r="J675" i="11"/>
  <c r="J679" i="11"/>
  <c r="J683" i="11"/>
  <c r="J687" i="11"/>
  <c r="J691" i="11"/>
  <c r="J695" i="11"/>
  <c r="J699" i="11"/>
  <c r="J703" i="11"/>
  <c r="J707" i="11"/>
  <c r="J711" i="11"/>
  <c r="J715" i="11"/>
  <c r="J719" i="11"/>
  <c r="J723" i="11"/>
  <c r="J727" i="11"/>
  <c r="J731" i="11"/>
  <c r="J735" i="11"/>
  <c r="J739" i="11"/>
  <c r="J743" i="11"/>
  <c r="J747" i="11"/>
  <c r="J751" i="11"/>
  <c r="J755" i="11"/>
  <c r="J759" i="11"/>
  <c r="J763" i="11"/>
  <c r="J767" i="11"/>
  <c r="J771" i="11"/>
  <c r="J775" i="11"/>
  <c r="J779" i="11"/>
  <c r="J783" i="11"/>
  <c r="J787" i="11"/>
  <c r="J791" i="11"/>
  <c r="J795" i="11"/>
  <c r="J799" i="11"/>
  <c r="J803" i="11"/>
  <c r="J807" i="11"/>
  <c r="J811" i="11"/>
  <c r="J815" i="11"/>
  <c r="J819" i="11"/>
  <c r="J823" i="11"/>
  <c r="J827" i="11"/>
  <c r="J831" i="11"/>
  <c r="J835" i="11"/>
  <c r="J839" i="11"/>
  <c r="J843" i="11"/>
  <c r="J847" i="11"/>
  <c r="J851" i="11"/>
  <c r="J855" i="11"/>
  <c r="J859" i="11"/>
  <c r="J863" i="11"/>
  <c r="J867" i="11"/>
  <c r="J871" i="11"/>
  <c r="J875" i="11"/>
  <c r="J879" i="11"/>
  <c r="J883" i="11"/>
  <c r="J887" i="11"/>
  <c r="J891" i="11"/>
  <c r="J895" i="11"/>
  <c r="J899" i="11"/>
  <c r="J903" i="11"/>
  <c r="J907" i="11"/>
  <c r="J911" i="11"/>
  <c r="J915" i="11"/>
  <c r="J919" i="11"/>
  <c r="J923" i="11"/>
  <c r="J927" i="11"/>
  <c r="J931" i="11"/>
  <c r="J935" i="11"/>
  <c r="J939" i="11"/>
  <c r="J943" i="11"/>
  <c r="J947" i="11"/>
  <c r="J951" i="11"/>
  <c r="J955" i="11"/>
  <c r="J959" i="11"/>
  <c r="J963" i="11"/>
  <c r="J967" i="11"/>
  <c r="J971" i="11"/>
  <c r="J975" i="11"/>
  <c r="J979" i="11"/>
  <c r="J983" i="11"/>
  <c r="J987" i="11"/>
  <c r="J991" i="11"/>
  <c r="J995" i="11"/>
  <c r="J999" i="11"/>
  <c r="J1003" i="11"/>
  <c r="J1007" i="11"/>
  <c r="J1011" i="11"/>
  <c r="J1015" i="11"/>
  <c r="J1019" i="11"/>
  <c r="J1023" i="11"/>
  <c r="J1027" i="11"/>
  <c r="J1031" i="11"/>
  <c r="J1035" i="11"/>
  <c r="J1039" i="11"/>
  <c r="J1043" i="11"/>
  <c r="J1047" i="11"/>
  <c r="J1051" i="11"/>
  <c r="J1055" i="11"/>
  <c r="J1059" i="11"/>
  <c r="J1063" i="11"/>
  <c r="J1067" i="11"/>
  <c r="J1071" i="11"/>
  <c r="J1075" i="11"/>
  <c r="J1079" i="11"/>
  <c r="J1083" i="11"/>
  <c r="J1087" i="11"/>
  <c r="J1091" i="11"/>
  <c r="J1095" i="11"/>
  <c r="J1099" i="11"/>
  <c r="J17" i="11"/>
  <c r="J49" i="11"/>
  <c r="J81" i="11"/>
  <c r="J113" i="11"/>
  <c r="J145" i="11"/>
  <c r="J177" i="11"/>
  <c r="J209" i="11"/>
  <c r="J241" i="11"/>
  <c r="J273" i="11"/>
  <c r="J305" i="11"/>
  <c r="J337" i="11"/>
  <c r="J348" i="11"/>
  <c r="J356" i="11"/>
  <c r="J364" i="11"/>
  <c r="J372" i="11"/>
  <c r="J380" i="11"/>
  <c r="J388" i="11"/>
  <c r="J396" i="11"/>
  <c r="J404" i="11"/>
  <c r="J412" i="11"/>
  <c r="J420" i="11"/>
  <c r="J428" i="11"/>
  <c r="J436" i="11"/>
  <c r="J444" i="11"/>
  <c r="J452" i="11"/>
  <c r="J460" i="11"/>
  <c r="J468" i="11"/>
  <c r="J476" i="11"/>
  <c r="J484" i="11"/>
  <c r="J492" i="11"/>
  <c r="J500" i="11"/>
  <c r="J508" i="11"/>
  <c r="J516" i="11"/>
  <c r="J524" i="11"/>
  <c r="J532" i="11"/>
  <c r="J540" i="11"/>
  <c r="J548" i="11"/>
  <c r="J556" i="11"/>
  <c r="J564" i="11"/>
  <c r="J572" i="11"/>
  <c r="J580" i="11"/>
  <c r="J588" i="11"/>
  <c r="J596" i="11"/>
  <c r="J600" i="11"/>
  <c r="J604" i="11"/>
  <c r="J608" i="11"/>
  <c r="J612" i="11"/>
  <c r="J616" i="11"/>
  <c r="J620" i="11"/>
  <c r="J624" i="11"/>
  <c r="J628" i="11"/>
  <c r="J632" i="11"/>
  <c r="J636" i="11"/>
  <c r="J640" i="11"/>
  <c r="J644" i="11"/>
  <c r="J648" i="11"/>
  <c r="J652" i="11"/>
  <c r="J656" i="11"/>
  <c r="J660" i="11"/>
  <c r="J664" i="11"/>
  <c r="J668" i="11"/>
  <c r="J672" i="11"/>
  <c r="J676" i="11"/>
  <c r="J680" i="11"/>
  <c r="J684" i="11"/>
  <c r="J688" i="11"/>
  <c r="J692" i="11"/>
  <c r="J696" i="11"/>
  <c r="J700" i="11"/>
  <c r="J704" i="11"/>
  <c r="J708" i="11"/>
  <c r="J712" i="11"/>
  <c r="J716" i="11"/>
  <c r="J720" i="11"/>
  <c r="J724" i="11"/>
  <c r="J728" i="11"/>
  <c r="J732" i="11"/>
  <c r="J736" i="11"/>
  <c r="J740" i="11"/>
  <c r="J744" i="11"/>
  <c r="J748" i="11"/>
  <c r="J752" i="11"/>
  <c r="J756" i="11"/>
  <c r="J760" i="11"/>
  <c r="J764" i="11"/>
  <c r="J768" i="11"/>
  <c r="J772" i="11"/>
  <c r="J776" i="11"/>
  <c r="J780" i="11"/>
  <c r="J784" i="11"/>
  <c r="J788" i="11"/>
  <c r="J792" i="11"/>
  <c r="J796" i="11"/>
  <c r="J800" i="11"/>
  <c r="J804" i="11"/>
  <c r="J808" i="11"/>
  <c r="J812" i="11"/>
  <c r="J816" i="11"/>
  <c r="J820" i="11"/>
  <c r="J824" i="11"/>
  <c r="J828" i="11"/>
  <c r="J832" i="11"/>
  <c r="J836" i="11"/>
  <c r="J840" i="11"/>
  <c r="J844" i="11"/>
  <c r="J848" i="11"/>
  <c r="J852" i="11"/>
  <c r="J856" i="11"/>
  <c r="J860" i="11"/>
  <c r="J864" i="11"/>
  <c r="J868" i="11"/>
  <c r="J872" i="11"/>
  <c r="J876" i="11"/>
  <c r="J880" i="11"/>
  <c r="J884" i="11"/>
  <c r="J888" i="11"/>
  <c r="J892" i="11"/>
  <c r="J896" i="11"/>
  <c r="J900" i="11"/>
  <c r="J904" i="11"/>
  <c r="J908" i="11"/>
  <c r="J912" i="11"/>
  <c r="J916" i="11"/>
  <c r="J920" i="11"/>
  <c r="J924" i="11"/>
  <c r="J928" i="11"/>
  <c r="J932" i="11"/>
  <c r="J936" i="11"/>
  <c r="J940" i="11"/>
  <c r="J944" i="11"/>
  <c r="J948" i="11"/>
  <c r="J952" i="11"/>
  <c r="J956" i="11"/>
  <c r="J960" i="11"/>
  <c r="J964" i="11"/>
  <c r="J968" i="11"/>
  <c r="J972" i="11"/>
  <c r="J976" i="11"/>
  <c r="J980" i="11"/>
  <c r="J984" i="11"/>
  <c r="J988" i="11"/>
  <c r="J992" i="11"/>
  <c r="J996" i="11"/>
  <c r="J1000" i="11"/>
  <c r="J1004" i="11"/>
  <c r="J1008" i="11"/>
  <c r="J1012" i="11"/>
  <c r="J1016" i="11"/>
  <c r="J1020" i="11"/>
  <c r="J1024" i="11"/>
  <c r="J1028" i="11"/>
  <c r="J1032" i="11"/>
  <c r="J1036" i="11"/>
  <c r="J1040" i="11"/>
  <c r="J1044" i="11"/>
  <c r="J1048" i="11"/>
  <c r="J1052" i="11"/>
  <c r="J1056" i="11"/>
  <c r="J1060" i="11"/>
  <c r="J1064" i="11"/>
  <c r="J1068" i="11"/>
  <c r="J1072" i="11"/>
  <c r="J1076" i="11"/>
  <c r="J1080" i="11"/>
  <c r="J1084" i="11"/>
  <c r="J1088" i="11"/>
  <c r="J1092" i="11"/>
  <c r="J1096" i="11"/>
  <c r="J1100" i="11"/>
  <c r="J1104" i="11"/>
  <c r="J29" i="11"/>
  <c r="J61" i="11"/>
  <c r="J93" i="11"/>
  <c r="J125" i="11"/>
  <c r="J157" i="11"/>
  <c r="J189" i="11"/>
  <c r="J221" i="11"/>
  <c r="J253" i="11"/>
  <c r="J285" i="11"/>
  <c r="J317" i="11"/>
  <c r="J343" i="11"/>
  <c r="J351" i="11"/>
  <c r="J359" i="11"/>
  <c r="J367" i="11"/>
  <c r="J375" i="11"/>
  <c r="J383" i="11"/>
  <c r="J391" i="11"/>
  <c r="J399" i="11"/>
  <c r="J407" i="11"/>
  <c r="J415" i="11"/>
  <c r="J423" i="11"/>
  <c r="J431" i="11"/>
  <c r="J439" i="11"/>
  <c r="J447" i="11"/>
  <c r="J455" i="11"/>
  <c r="J463" i="11"/>
  <c r="J471" i="11"/>
  <c r="J479" i="11"/>
  <c r="J487" i="11"/>
  <c r="J495" i="11"/>
  <c r="J503" i="11"/>
  <c r="J511" i="11"/>
  <c r="J519" i="11"/>
  <c r="J527" i="11"/>
  <c r="J535" i="11"/>
  <c r="J543" i="11"/>
  <c r="J551" i="11"/>
  <c r="J559" i="11"/>
  <c r="J65" i="11"/>
  <c r="J193" i="11"/>
  <c r="J321" i="11"/>
  <c r="J368" i="11"/>
  <c r="J400" i="11"/>
  <c r="J432" i="11"/>
  <c r="J464" i="11"/>
  <c r="J496" i="11"/>
  <c r="J528" i="11"/>
  <c r="J560" i="11"/>
  <c r="J576" i="11"/>
  <c r="J592" i="11"/>
  <c r="J602" i="11"/>
  <c r="J610" i="11"/>
  <c r="J618" i="11"/>
  <c r="J626" i="11"/>
  <c r="J634" i="11"/>
  <c r="J642" i="11"/>
  <c r="J650" i="11"/>
  <c r="J658" i="11"/>
  <c r="J666" i="11"/>
  <c r="J674" i="11"/>
  <c r="J682" i="11"/>
  <c r="J690" i="11"/>
  <c r="J698" i="11"/>
  <c r="J706" i="11"/>
  <c r="J714" i="11"/>
  <c r="J722" i="11"/>
  <c r="J730" i="11"/>
  <c r="J738" i="11"/>
  <c r="J746" i="11"/>
  <c r="J754" i="11"/>
  <c r="J762" i="11"/>
  <c r="J770" i="11"/>
  <c r="J778" i="11"/>
  <c r="J786" i="11"/>
  <c r="J794" i="11"/>
  <c r="J802" i="11"/>
  <c r="J810" i="11"/>
  <c r="J818" i="11"/>
  <c r="J826" i="11"/>
  <c r="J834" i="11"/>
  <c r="J842" i="11"/>
  <c r="J850" i="11"/>
  <c r="J858" i="11"/>
  <c r="J866" i="11"/>
  <c r="J874" i="11"/>
  <c r="J882" i="11"/>
  <c r="J890" i="11"/>
  <c r="J898" i="11"/>
  <c r="J906" i="11"/>
  <c r="J914" i="11"/>
  <c r="J922" i="11"/>
  <c r="J930" i="11"/>
  <c r="J938" i="11"/>
  <c r="J946" i="11"/>
  <c r="J954" i="11"/>
  <c r="J962" i="11"/>
  <c r="J970" i="11"/>
  <c r="J978" i="11"/>
  <c r="J986" i="11"/>
  <c r="J994" i="11"/>
  <c r="J1002" i="11"/>
  <c r="J1010" i="11"/>
  <c r="J1018" i="11"/>
  <c r="J1026" i="11"/>
  <c r="J1034" i="11"/>
  <c r="J1042" i="11"/>
  <c r="J1050" i="11"/>
  <c r="J1058" i="11"/>
  <c r="J1066" i="11"/>
  <c r="J1074" i="11"/>
  <c r="J1082" i="11"/>
  <c r="J1090" i="11"/>
  <c r="J1098" i="11"/>
  <c r="J1105" i="11"/>
  <c r="J1109" i="11"/>
  <c r="J97" i="11"/>
  <c r="J225" i="11"/>
  <c r="J344" i="11"/>
  <c r="J376" i="11"/>
  <c r="J408" i="11"/>
  <c r="J440" i="11"/>
  <c r="J472" i="11"/>
  <c r="J504" i="11"/>
  <c r="J536" i="11"/>
  <c r="J567" i="11"/>
  <c r="J583" i="11"/>
  <c r="J597" i="11"/>
  <c r="J605" i="11"/>
  <c r="J613" i="11"/>
  <c r="J621" i="11"/>
  <c r="J629" i="11"/>
  <c r="J637" i="11"/>
  <c r="J645" i="11"/>
  <c r="J653" i="11"/>
  <c r="J661" i="11"/>
  <c r="J669" i="11"/>
  <c r="J677" i="11"/>
  <c r="J685" i="11"/>
  <c r="J693" i="11"/>
  <c r="J701" i="11"/>
  <c r="J709" i="11"/>
  <c r="J717" i="11"/>
  <c r="J725" i="11"/>
  <c r="J733" i="11"/>
  <c r="J741" i="11"/>
  <c r="J749" i="11"/>
  <c r="J757" i="11"/>
  <c r="J765" i="11"/>
  <c r="J773" i="11"/>
  <c r="J781" i="11"/>
  <c r="J789" i="11"/>
  <c r="J797" i="11"/>
  <c r="J805" i="11"/>
  <c r="J813" i="11"/>
  <c r="J821" i="11"/>
  <c r="J829" i="11"/>
  <c r="J837" i="11"/>
  <c r="J845" i="11"/>
  <c r="J853" i="11"/>
  <c r="J861" i="11"/>
  <c r="J869" i="11"/>
  <c r="J877" i="11"/>
  <c r="J885" i="11"/>
  <c r="J893" i="11"/>
  <c r="J901" i="11"/>
  <c r="J909" i="11"/>
  <c r="J917" i="11"/>
  <c r="J925" i="11"/>
  <c r="J933" i="11"/>
  <c r="J941" i="11"/>
  <c r="J949" i="11"/>
  <c r="J957" i="11"/>
  <c r="J965" i="11"/>
  <c r="J973" i="11"/>
  <c r="J981" i="11"/>
  <c r="J989" i="11"/>
  <c r="J997" i="11"/>
  <c r="J1005" i="11"/>
  <c r="J1013" i="11"/>
  <c r="J1021" i="11"/>
  <c r="J1029" i="11"/>
  <c r="J1037" i="11"/>
  <c r="J1045" i="11"/>
  <c r="J1053" i="11"/>
  <c r="J1061" i="11"/>
  <c r="J1069" i="11"/>
  <c r="J1077" i="11"/>
  <c r="J1085" i="11"/>
  <c r="J1093" i="11"/>
  <c r="J1101" i="11"/>
  <c r="J1106" i="11"/>
  <c r="J1110" i="11"/>
  <c r="J1114" i="11"/>
  <c r="J1118" i="11"/>
  <c r="J1122" i="11"/>
  <c r="J1126" i="11"/>
  <c r="J1130" i="11"/>
  <c r="J1134" i="11"/>
  <c r="J1138" i="11"/>
  <c r="J1142" i="11"/>
  <c r="J33" i="11"/>
  <c r="J289" i="11"/>
  <c r="J392" i="11"/>
  <c r="J456" i="11"/>
  <c r="J520" i="11"/>
  <c r="J575" i="11"/>
  <c r="J601" i="11"/>
  <c r="J617" i="11"/>
  <c r="J633" i="11"/>
  <c r="J649" i="11"/>
  <c r="J665" i="11"/>
  <c r="J681" i="11"/>
  <c r="J697" i="11"/>
  <c r="J713" i="11"/>
  <c r="J729" i="11"/>
  <c r="J745" i="11"/>
  <c r="J761" i="11"/>
  <c r="J777" i="11"/>
  <c r="J793" i="11"/>
  <c r="J809" i="11"/>
  <c r="J825" i="11"/>
  <c r="J841" i="11"/>
  <c r="J857" i="11"/>
  <c r="J873" i="11"/>
  <c r="J889" i="11"/>
  <c r="J905" i="11"/>
  <c r="J921" i="11"/>
  <c r="J937" i="11"/>
  <c r="J953" i="11"/>
  <c r="J969" i="11"/>
  <c r="J985" i="11"/>
  <c r="J1001" i="11"/>
  <c r="J1017" i="11"/>
  <c r="J1033" i="11"/>
  <c r="J1049" i="11"/>
  <c r="J1065" i="11"/>
  <c r="J1081" i="11"/>
  <c r="J1097" i="11"/>
  <c r="J1108" i="11"/>
  <c r="J1115" i="11"/>
  <c r="J1120" i="11"/>
  <c r="J1125" i="11"/>
  <c r="J1131" i="11"/>
  <c r="J1136" i="11"/>
  <c r="J1141" i="11"/>
  <c r="J1146" i="11"/>
  <c r="J1150" i="11"/>
  <c r="J1154" i="11"/>
  <c r="J1158" i="11"/>
  <c r="J1162" i="11"/>
  <c r="J1166" i="11"/>
  <c r="J1170" i="11"/>
  <c r="J1174" i="11"/>
  <c r="J1178" i="11"/>
  <c r="J1182" i="11"/>
  <c r="J1186" i="11"/>
  <c r="J1190" i="11"/>
  <c r="J1194" i="11"/>
  <c r="J1198" i="11"/>
  <c r="J1202" i="11"/>
  <c r="J1206" i="11"/>
  <c r="J1210" i="11"/>
  <c r="J1214" i="11"/>
  <c r="J1218" i="11"/>
  <c r="J1222" i="11"/>
  <c r="J1226" i="11"/>
  <c r="J1230" i="11"/>
  <c r="J1234" i="11"/>
  <c r="J1238" i="11"/>
  <c r="J1242" i="11"/>
  <c r="J1246" i="11"/>
  <c r="J1250" i="11"/>
  <c r="J1254" i="11"/>
  <c r="J1258" i="11"/>
  <c r="J1262" i="11"/>
  <c r="J1266" i="11"/>
  <c r="J1270" i="11"/>
  <c r="J1274" i="11"/>
  <c r="J1278" i="11"/>
  <c r="J1282" i="11"/>
  <c r="J1286" i="11"/>
  <c r="J1290" i="11"/>
  <c r="J1294" i="11"/>
  <c r="J1298" i="11"/>
  <c r="J1302" i="11"/>
  <c r="J1306" i="11"/>
  <c r="J1310" i="11"/>
  <c r="J1314" i="11"/>
  <c r="J1318" i="11"/>
  <c r="J1322" i="11"/>
  <c r="J1326" i="11"/>
  <c r="J1330" i="11"/>
  <c r="J1334" i="11"/>
  <c r="J1338" i="11"/>
  <c r="J1342" i="11"/>
  <c r="J1346" i="11"/>
  <c r="J1350" i="11"/>
  <c r="J1354" i="11"/>
  <c r="J1358" i="11"/>
  <c r="J1362" i="11"/>
  <c r="J1366" i="11"/>
  <c r="J1370" i="11"/>
  <c r="J1374" i="11"/>
  <c r="J1378" i="11"/>
  <c r="J1382" i="11"/>
  <c r="J1386" i="11"/>
  <c r="J1390" i="11"/>
  <c r="J129" i="11"/>
  <c r="J352" i="11"/>
  <c r="J416" i="11"/>
  <c r="J480" i="11"/>
  <c r="J544" i="11"/>
  <c r="J584" i="11"/>
  <c r="J606" i="11"/>
  <c r="J622" i="11"/>
  <c r="J638" i="11"/>
  <c r="J654" i="11"/>
  <c r="J670" i="11"/>
  <c r="J686" i="11"/>
  <c r="J702" i="11"/>
  <c r="J718" i="11"/>
  <c r="J734" i="11"/>
  <c r="J750" i="11"/>
  <c r="J766" i="11"/>
  <c r="J782" i="11"/>
  <c r="J798" i="11"/>
  <c r="J814" i="11"/>
  <c r="J830" i="11"/>
  <c r="J846" i="11"/>
  <c r="J862" i="11"/>
  <c r="J878" i="11"/>
  <c r="J894" i="11"/>
  <c r="J910" i="11"/>
  <c r="J926" i="11"/>
  <c r="J942" i="11"/>
  <c r="J958" i="11"/>
  <c r="J974" i="11"/>
  <c r="J990" i="11"/>
  <c r="J1006" i="11"/>
  <c r="J1022" i="11"/>
  <c r="J1038" i="11"/>
  <c r="J1054" i="11"/>
  <c r="J1070" i="11"/>
  <c r="J1086" i="11"/>
  <c r="J1102" i="11"/>
  <c r="J1111" i="11"/>
  <c r="J1116" i="11"/>
  <c r="J1121" i="11"/>
  <c r="J1127" i="11"/>
  <c r="J1132" i="11"/>
  <c r="J1137" i="11"/>
  <c r="J1143" i="11"/>
  <c r="J1147" i="11"/>
  <c r="J1151" i="11"/>
  <c r="J1155" i="11"/>
  <c r="J1159" i="11"/>
  <c r="J1163" i="11"/>
  <c r="J1167" i="11"/>
  <c r="J1171" i="11"/>
  <c r="J1175" i="11"/>
  <c r="J1179" i="11"/>
  <c r="J1183" i="11"/>
  <c r="J1187" i="11"/>
  <c r="J1191" i="11"/>
  <c r="J1195" i="11"/>
  <c r="J1199" i="11"/>
  <c r="J1203" i="11"/>
  <c r="J1207" i="11"/>
  <c r="J1211" i="11"/>
  <c r="J1215" i="11"/>
  <c r="J1219" i="11"/>
  <c r="J1223" i="11"/>
  <c r="J1227" i="11"/>
  <c r="J1231" i="11"/>
  <c r="J1235" i="11"/>
  <c r="J1239" i="11"/>
  <c r="J1243" i="11"/>
  <c r="J1247" i="11"/>
  <c r="J1251" i="11"/>
  <c r="J1255" i="11"/>
  <c r="J1259" i="11"/>
  <c r="J1263" i="11"/>
  <c r="J1267" i="11"/>
  <c r="J1271" i="11"/>
  <c r="J1275" i="11"/>
  <c r="J1279" i="11"/>
  <c r="J1283" i="11"/>
  <c r="J1287" i="11"/>
  <c r="J1291" i="11"/>
  <c r="J1295" i="11"/>
  <c r="J1299" i="11"/>
  <c r="J1303" i="11"/>
  <c r="J1307" i="11"/>
  <c r="J1311" i="11"/>
  <c r="J1315" i="11"/>
  <c r="J1319" i="11"/>
  <c r="J1323" i="11"/>
  <c r="J1327" i="11"/>
  <c r="J1331" i="11"/>
  <c r="J1335" i="11"/>
  <c r="J1339" i="11"/>
  <c r="J1343" i="11"/>
  <c r="J1347" i="11"/>
  <c r="J1351" i="11"/>
  <c r="J1355" i="11"/>
  <c r="J1359" i="11"/>
  <c r="J1363" i="11"/>
  <c r="J1367" i="11"/>
  <c r="J1371" i="11"/>
  <c r="J1375" i="11"/>
  <c r="J1379" i="11"/>
  <c r="J1383" i="11"/>
  <c r="J1387" i="11"/>
  <c r="J1391" i="11"/>
  <c r="J1395" i="11"/>
  <c r="J1399" i="11"/>
  <c r="J1403" i="11"/>
  <c r="J1407" i="11"/>
  <c r="J1411" i="11"/>
  <c r="J1415" i="11"/>
  <c r="J1419" i="11"/>
  <c r="J1423" i="11"/>
  <c r="J1427" i="11"/>
  <c r="J1431" i="11"/>
  <c r="J1435" i="11"/>
  <c r="J1439" i="11"/>
  <c r="J1443" i="11"/>
  <c r="J1447" i="11"/>
  <c r="J1451" i="11"/>
  <c r="J1455" i="11"/>
  <c r="J1459" i="11"/>
  <c r="J1463" i="11"/>
  <c r="J1467" i="11"/>
  <c r="J1471" i="11"/>
  <c r="J1475" i="11"/>
  <c r="J1479" i="11"/>
  <c r="J1483" i="11"/>
  <c r="J1487" i="11"/>
  <c r="J1491" i="11"/>
  <c r="J1495" i="11"/>
  <c r="J1499" i="11"/>
  <c r="J1503" i="11"/>
  <c r="J1507" i="11"/>
  <c r="J1511" i="11"/>
  <c r="J1515" i="11"/>
  <c r="J1519" i="11"/>
  <c r="J1523" i="11"/>
  <c r="J1527" i="11"/>
  <c r="J1531" i="11"/>
  <c r="J161" i="11"/>
  <c r="J360" i="11"/>
  <c r="J424" i="11"/>
  <c r="J488" i="11"/>
  <c r="J552" i="11"/>
  <c r="J591" i="11"/>
  <c r="J609" i="11"/>
  <c r="J625" i="11"/>
  <c r="J641" i="11"/>
  <c r="J657" i="11"/>
  <c r="J673" i="11"/>
  <c r="J689" i="11"/>
  <c r="J705" i="11"/>
  <c r="J721" i="11"/>
  <c r="J737" i="11"/>
  <c r="J753" i="11"/>
  <c r="J769" i="11"/>
  <c r="J785" i="11"/>
  <c r="J801" i="11"/>
  <c r="J817" i="11"/>
  <c r="J833" i="11"/>
  <c r="J849" i="11"/>
  <c r="J865" i="11"/>
  <c r="J881" i="11"/>
  <c r="J897" i="11"/>
  <c r="J913" i="11"/>
  <c r="J929" i="11"/>
  <c r="J945" i="11"/>
  <c r="J961" i="11"/>
  <c r="J977" i="11"/>
  <c r="J993" i="11"/>
  <c r="J1009" i="11"/>
  <c r="J1025" i="11"/>
  <c r="J1041" i="11"/>
  <c r="J1057" i="11"/>
  <c r="J1073" i="11"/>
  <c r="J1089" i="11"/>
  <c r="J1103" i="11"/>
  <c r="J1112" i="11"/>
  <c r="J1117" i="11"/>
  <c r="J1123" i="11"/>
  <c r="J1128" i="11"/>
  <c r="J1133" i="11"/>
  <c r="J1139" i="11"/>
  <c r="J1144" i="11"/>
  <c r="J1148" i="11"/>
  <c r="J1152" i="11"/>
  <c r="J1156" i="11"/>
  <c r="J1160" i="11"/>
  <c r="J1164" i="11"/>
  <c r="J1168" i="11"/>
  <c r="J1172" i="11"/>
  <c r="J1176" i="11"/>
  <c r="J1180" i="11"/>
  <c r="J1184" i="11"/>
  <c r="J1188" i="11"/>
  <c r="J1192" i="11"/>
  <c r="J1196" i="11"/>
  <c r="J1200" i="11"/>
  <c r="J1204" i="11"/>
  <c r="J1208" i="11"/>
  <c r="J1212" i="11"/>
  <c r="J1216" i="11"/>
  <c r="J1220" i="11"/>
  <c r="J1224" i="11"/>
  <c r="J1228" i="11"/>
  <c r="J1232" i="11"/>
  <c r="J1236" i="11"/>
  <c r="J1240" i="11"/>
  <c r="J1244" i="11"/>
  <c r="J1248" i="11"/>
  <c r="J1252" i="11"/>
  <c r="J1256" i="11"/>
  <c r="J1260" i="11"/>
  <c r="J1264" i="11"/>
  <c r="J1268" i="11"/>
  <c r="J1272" i="11"/>
  <c r="J1276" i="11"/>
  <c r="J1280" i="11"/>
  <c r="J1284" i="11"/>
  <c r="J1288" i="11"/>
  <c r="J1292" i="11"/>
  <c r="J1296" i="11"/>
  <c r="J1300" i="11"/>
  <c r="J1304" i="11"/>
  <c r="J1308" i="11"/>
  <c r="J1312" i="11"/>
  <c r="J1316" i="11"/>
  <c r="J1320" i="11"/>
  <c r="J1324" i="11"/>
  <c r="J1328" i="11"/>
  <c r="J1332" i="11"/>
  <c r="J1336" i="11"/>
  <c r="J1340" i="11"/>
  <c r="J1344" i="11"/>
  <c r="J1348" i="11"/>
  <c r="J1352" i="11"/>
  <c r="J1356" i="11"/>
  <c r="J1360" i="11"/>
  <c r="J1364" i="11"/>
  <c r="J1368" i="11"/>
  <c r="J1372" i="11"/>
  <c r="J1376" i="11"/>
  <c r="J1380" i="11"/>
  <c r="J1384" i="11"/>
  <c r="J1388" i="11"/>
  <c r="J1392" i="11"/>
  <c r="J1396" i="11"/>
  <c r="J1400" i="11"/>
  <c r="J1404" i="11"/>
  <c r="J1408" i="11"/>
  <c r="J1412" i="11"/>
  <c r="J1416" i="11"/>
  <c r="J1420" i="11"/>
  <c r="J1424" i="11"/>
  <c r="J1428" i="11"/>
  <c r="J1432" i="11"/>
  <c r="J1436" i="11"/>
  <c r="J1440" i="11"/>
  <c r="J1444" i="11"/>
  <c r="J1448" i="11"/>
  <c r="J1452" i="11"/>
  <c r="J1456" i="11"/>
  <c r="J1460" i="11"/>
  <c r="J1464" i="11"/>
  <c r="J1468" i="11"/>
  <c r="J1472" i="11"/>
  <c r="J1476" i="11"/>
  <c r="J1480" i="11"/>
  <c r="J1484" i="11"/>
  <c r="J1488" i="11"/>
  <c r="J1492" i="11"/>
  <c r="J1496" i="11"/>
  <c r="J1500" i="11"/>
  <c r="J1504" i="11"/>
  <c r="J1508" i="11"/>
  <c r="J1512" i="11"/>
  <c r="J1516" i="11"/>
  <c r="J1520" i="11"/>
  <c r="J1524" i="11"/>
  <c r="J1528" i="11"/>
  <c r="J2" i="11"/>
  <c r="J257" i="11"/>
  <c r="J568" i="11"/>
  <c r="J646" i="11"/>
  <c r="J710" i="11"/>
  <c r="J774" i="11"/>
  <c r="J838" i="11"/>
  <c r="J902" i="11"/>
  <c r="J966" i="11"/>
  <c r="J1030" i="11"/>
  <c r="J1094" i="11"/>
  <c r="J1124" i="11"/>
  <c r="J1145" i="11"/>
  <c r="J1161" i="11"/>
  <c r="J1177" i="11"/>
  <c r="J1193" i="11"/>
  <c r="J1209" i="11"/>
  <c r="J1225" i="11"/>
  <c r="J1241" i="11"/>
  <c r="J1257" i="11"/>
  <c r="J1273" i="11"/>
  <c r="J1289" i="11"/>
  <c r="J1305" i="11"/>
  <c r="J1321" i="11"/>
  <c r="J1337" i="11"/>
  <c r="J1353" i="11"/>
  <c r="J1369" i="11"/>
  <c r="J1385" i="11"/>
  <c r="J1397" i="11"/>
  <c r="J1405" i="11"/>
  <c r="J1413" i="11"/>
  <c r="J1421" i="11"/>
  <c r="J1429" i="11"/>
  <c r="J1437" i="11"/>
  <c r="J1445" i="11"/>
  <c r="J1453" i="11"/>
  <c r="J1461" i="11"/>
  <c r="J1469" i="11"/>
  <c r="J1477" i="11"/>
  <c r="J1485" i="11"/>
  <c r="J1493" i="11"/>
  <c r="J1501" i="11"/>
  <c r="J1509" i="11"/>
  <c r="J1517" i="11"/>
  <c r="J1525" i="11"/>
  <c r="J384" i="11"/>
  <c r="J598" i="11"/>
  <c r="J662" i="11"/>
  <c r="J726" i="11"/>
  <c r="J790" i="11"/>
  <c r="J854" i="11"/>
  <c r="J918" i="11"/>
  <c r="J982" i="11"/>
  <c r="J1046" i="11"/>
  <c r="J1107" i="11"/>
  <c r="J1129" i="11"/>
  <c r="J1149" i="11"/>
  <c r="J1165" i="11"/>
  <c r="J1181" i="11"/>
  <c r="J1197" i="11"/>
  <c r="J1213" i="11"/>
  <c r="J1229" i="11"/>
  <c r="J1245" i="11"/>
  <c r="J1261" i="11"/>
  <c r="J1277" i="11"/>
  <c r="J1293" i="11"/>
  <c r="J1309" i="11"/>
  <c r="J1325" i="11"/>
  <c r="J1341" i="11"/>
  <c r="J1357" i="11"/>
  <c r="J1373" i="11"/>
  <c r="J1389" i="11"/>
  <c r="J1398" i="11"/>
  <c r="J1406" i="11"/>
  <c r="J1414" i="11"/>
  <c r="J1422" i="11"/>
  <c r="J1430" i="11"/>
  <c r="J1438" i="11"/>
  <c r="J1446" i="11"/>
  <c r="J1454" i="11"/>
  <c r="J1462" i="11"/>
  <c r="J1470" i="11"/>
  <c r="J1478" i="11"/>
  <c r="J1486" i="11"/>
  <c r="J1494" i="11"/>
  <c r="J1502" i="11"/>
  <c r="J1510" i="11"/>
  <c r="J1518" i="11"/>
  <c r="J1526" i="11"/>
  <c r="J448" i="11"/>
  <c r="J614" i="11"/>
  <c r="J678" i="11"/>
  <c r="J742" i="11"/>
  <c r="J806" i="11"/>
  <c r="J870" i="11"/>
  <c r="J934" i="11"/>
  <c r="J998" i="11"/>
  <c r="J1062" i="11"/>
  <c r="J1113" i="11"/>
  <c r="J1135" i="11"/>
  <c r="J1153" i="11"/>
  <c r="J1169" i="11"/>
  <c r="J1185" i="11"/>
  <c r="J1201" i="11"/>
  <c r="J1217" i="11"/>
  <c r="J1233" i="11"/>
  <c r="J1249" i="11"/>
  <c r="J1265" i="11"/>
  <c r="J1281" i="11"/>
  <c r="J1297" i="11"/>
  <c r="J1313" i="11"/>
  <c r="J1329" i="11"/>
  <c r="J1345" i="11"/>
  <c r="J1361" i="11"/>
  <c r="J1377" i="11"/>
  <c r="J1393" i="11"/>
  <c r="J1401" i="11"/>
  <c r="J1409" i="11"/>
  <c r="J1417" i="11"/>
  <c r="J1425" i="11"/>
  <c r="J1433" i="11"/>
  <c r="J1441" i="11"/>
  <c r="J1449" i="11"/>
  <c r="J1457" i="11"/>
  <c r="J1465" i="11"/>
  <c r="J1473" i="11"/>
  <c r="J1481" i="11"/>
  <c r="J1489" i="11"/>
  <c r="J1497" i="11"/>
  <c r="J1505" i="11"/>
  <c r="J1513" i="11"/>
  <c r="J1521" i="11"/>
  <c r="J1529" i="11"/>
  <c r="J512" i="11"/>
  <c r="J822" i="11"/>
  <c r="J1078" i="11"/>
  <c r="J1173" i="11"/>
  <c r="J1237" i="11"/>
  <c r="J1301" i="11"/>
  <c r="J1365" i="11"/>
  <c r="J1410" i="11"/>
  <c r="J1442" i="11"/>
  <c r="J1474" i="11"/>
  <c r="J1506" i="11"/>
  <c r="J630" i="11"/>
  <c r="J886" i="11"/>
  <c r="J1119" i="11"/>
  <c r="J1189" i="11"/>
  <c r="J1253" i="11"/>
  <c r="J1317" i="11"/>
  <c r="J1381" i="11"/>
  <c r="J1418" i="11"/>
  <c r="J1450" i="11"/>
  <c r="J1482" i="11"/>
  <c r="J1514" i="11"/>
  <c r="J694" i="11"/>
  <c r="J950" i="11"/>
  <c r="J1140" i="11"/>
  <c r="J1205" i="11"/>
  <c r="J1269" i="11"/>
  <c r="J1333" i="11"/>
  <c r="J1394" i="11"/>
  <c r="J1426" i="11"/>
  <c r="J1458" i="11"/>
  <c r="J1490" i="11"/>
  <c r="J1522" i="11"/>
  <c r="J758" i="11"/>
  <c r="J1285" i="11"/>
  <c r="J1466" i="11"/>
  <c r="J1221" i="11"/>
  <c r="J1014" i="11"/>
  <c r="J1349" i="11"/>
  <c r="J1498" i="11"/>
  <c r="J1157" i="11"/>
  <c r="J1402" i="11"/>
  <c r="J1530" i="11"/>
  <c r="J1434" i="11"/>
  <c r="M164" i="11"/>
  <c r="K165" i="11"/>
  <c r="B5" i="13"/>
  <c r="B12" i="13"/>
  <c r="B11" i="13"/>
  <c r="B10" i="13"/>
  <c r="B6" i="13"/>
  <c r="B2" i="13"/>
  <c r="B13" i="13"/>
  <c r="B9" i="13"/>
  <c r="B8" i="13"/>
  <c r="B4" i="13"/>
  <c r="B7" i="13"/>
  <c r="B3" i="13"/>
  <c r="C13" i="13"/>
  <c r="C9" i="13"/>
  <c r="C12" i="13"/>
  <c r="C4" i="13"/>
  <c r="C3" i="13"/>
  <c r="C10" i="13"/>
  <c r="C6" i="13"/>
  <c r="C2" i="13"/>
  <c r="C5" i="13"/>
  <c r="C8" i="13"/>
  <c r="C11" i="13"/>
  <c r="C7" i="13"/>
  <c r="D13" i="13"/>
  <c r="D9" i="13"/>
  <c r="D5" i="13"/>
  <c r="D7" i="13"/>
  <c r="D12" i="13"/>
  <c r="D8" i="13"/>
  <c r="D10" i="13"/>
  <c r="D6" i="13"/>
  <c r="D2" i="13"/>
  <c r="D4" i="13"/>
  <c r="D11" i="13"/>
  <c r="D3" i="13"/>
  <c r="E13" i="6"/>
  <c r="G13" i="6" s="1"/>
  <c r="E12" i="6"/>
  <c r="E11" i="6"/>
  <c r="E9" i="6"/>
  <c r="E7" i="6"/>
  <c r="E6" i="6"/>
  <c r="E5" i="6"/>
  <c r="E3" i="6"/>
  <c r="E10" i="6"/>
  <c r="E8" i="6"/>
  <c r="E4" i="6"/>
  <c r="E2" i="6"/>
  <c r="E9" i="11"/>
  <c r="B7" i="12" s="1"/>
  <c r="L9" i="11"/>
  <c r="D165" i="11" l="1"/>
  <c r="F164" i="11"/>
  <c r="E10" i="13"/>
  <c r="G10" i="13" s="1"/>
  <c r="K166" i="11"/>
  <c r="M165" i="11"/>
  <c r="E11" i="13"/>
  <c r="G11" i="13" s="1"/>
  <c r="E6" i="13"/>
  <c r="F6" i="13" s="1"/>
  <c r="E12" i="13"/>
  <c r="G12" i="13" s="1"/>
  <c r="E3" i="13"/>
  <c r="G3" i="13" s="1"/>
  <c r="E2" i="13"/>
  <c r="F2" i="13" s="1"/>
  <c r="E9" i="13"/>
  <c r="F9" i="13" s="1"/>
  <c r="E4" i="13"/>
  <c r="G4" i="13" s="1"/>
  <c r="E7" i="13"/>
  <c r="F7" i="13" s="1"/>
  <c r="E13" i="13"/>
  <c r="F13" i="13" s="1"/>
  <c r="E8" i="13"/>
  <c r="G8" i="13" s="1"/>
  <c r="E5" i="13"/>
  <c r="G5" i="13" s="1"/>
  <c r="H7" i="13"/>
  <c r="G6" i="13"/>
  <c r="F10" i="13"/>
  <c r="F13" i="6"/>
  <c r="H13" i="6"/>
  <c r="E11" i="11"/>
  <c r="L11" i="11"/>
  <c r="C7" i="12"/>
  <c r="L12" i="11"/>
  <c r="E12" i="11"/>
  <c r="B30" i="7"/>
  <c r="H12" i="6"/>
  <c r="H11" i="6"/>
  <c r="H9" i="6"/>
  <c r="H8" i="6"/>
  <c r="H7" i="6"/>
  <c r="H5" i="6"/>
  <c r="H3" i="6"/>
  <c r="G12" i="6"/>
  <c r="G11" i="6"/>
  <c r="G9" i="6"/>
  <c r="G8" i="6"/>
  <c r="G7" i="6"/>
  <c r="G5" i="6"/>
  <c r="G4" i="6"/>
  <c r="G3" i="6"/>
  <c r="G2" i="6"/>
  <c r="F6" i="6"/>
  <c r="F5" i="6"/>
  <c r="F3" i="6"/>
  <c r="F2" i="6"/>
  <c r="F12" i="6"/>
  <c r="F11" i="6"/>
  <c r="F10" i="6"/>
  <c r="F9" i="6"/>
  <c r="F8" i="6"/>
  <c r="F7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29" i="7"/>
  <c r="B28" i="7"/>
  <c r="G9" i="7"/>
  <c r="H26" i="7"/>
  <c r="H15" i="7"/>
  <c r="H9" i="7"/>
  <c r="F30" i="7"/>
  <c r="F29" i="7"/>
  <c r="F28" i="7"/>
  <c r="G15" i="7"/>
  <c r="G26" i="7"/>
  <c r="F7" i="8"/>
  <c r="F8" i="8"/>
  <c r="F10" i="8"/>
  <c r="F11" i="8"/>
  <c r="F9" i="8"/>
  <c r="F6" i="8"/>
  <c r="F12" i="8"/>
  <c r="D166" i="11" l="1"/>
  <c r="F165" i="11"/>
  <c r="H10" i="13"/>
  <c r="K167" i="11"/>
  <c r="M166" i="11"/>
  <c r="F11" i="13"/>
  <c r="H11" i="13"/>
  <c r="G2" i="13"/>
  <c r="H3" i="13"/>
  <c r="F3" i="13"/>
  <c r="H12" i="13"/>
  <c r="F12" i="13"/>
  <c r="H2" i="13"/>
  <c r="F4" i="13"/>
  <c r="G13" i="13"/>
  <c r="H6" i="13"/>
  <c r="F8" i="13"/>
  <c r="G9" i="13"/>
  <c r="H13" i="13"/>
  <c r="H5" i="13"/>
  <c r="H9" i="13"/>
  <c r="H8" i="13"/>
  <c r="H4" i="13"/>
  <c r="F5" i="13"/>
  <c r="G7" i="13"/>
  <c r="F4" i="6"/>
  <c r="H4" i="6"/>
  <c r="H2" i="6"/>
  <c r="H6" i="6"/>
  <c r="H10" i="6"/>
  <c r="G6" i="6"/>
  <c r="G10" i="6"/>
  <c r="D167" i="11" l="1"/>
  <c r="F166" i="11"/>
  <c r="K168" i="11"/>
  <c r="M167" i="11"/>
  <c r="D168" i="11" l="1"/>
  <c r="F167" i="11"/>
  <c r="M168" i="11"/>
  <c r="K169" i="11"/>
  <c r="D169" i="11" l="1"/>
  <c r="F168" i="11"/>
  <c r="K170" i="11"/>
  <c r="M169" i="11"/>
  <c r="D170" i="11" l="1"/>
  <c r="F169" i="11"/>
  <c r="K171" i="11"/>
  <c r="M170" i="11"/>
  <c r="D171" i="11" l="1"/>
  <c r="F170" i="11"/>
  <c r="K172" i="11"/>
  <c r="M171" i="11"/>
  <c r="D172" i="11" l="1"/>
  <c r="F171" i="11"/>
  <c r="M172" i="11"/>
  <c r="K173" i="11"/>
  <c r="D173" i="11" l="1"/>
  <c r="F172" i="11"/>
  <c r="K174" i="11"/>
  <c r="M173" i="11"/>
  <c r="D174" i="11" l="1"/>
  <c r="F173" i="11"/>
  <c r="K175" i="11"/>
  <c r="M174" i="11"/>
  <c r="D175" i="11" l="1"/>
  <c r="F174" i="11"/>
  <c r="K176" i="11"/>
  <c r="M175" i="11"/>
  <c r="D176" i="11" l="1"/>
  <c r="F175" i="11"/>
  <c r="M176" i="11"/>
  <c r="K177" i="11"/>
  <c r="D177" i="11" l="1"/>
  <c r="F176" i="11"/>
  <c r="K178" i="11"/>
  <c r="M177" i="11"/>
  <c r="D178" i="11" l="1"/>
  <c r="F177" i="11"/>
  <c r="K179" i="11"/>
  <c r="M178" i="11"/>
  <c r="D179" i="11" l="1"/>
  <c r="F178" i="11"/>
  <c r="K180" i="11"/>
  <c r="M179" i="11"/>
  <c r="D180" i="11" l="1"/>
  <c r="F179" i="11"/>
  <c r="M180" i="11"/>
  <c r="K181" i="11"/>
  <c r="D181" i="11" l="1"/>
  <c r="F180" i="11"/>
  <c r="K182" i="11"/>
  <c r="M181" i="11"/>
  <c r="D182" i="11" l="1"/>
  <c r="F181" i="11"/>
  <c r="M182" i="11"/>
  <c r="K183" i="11"/>
  <c r="D183" i="11" l="1"/>
  <c r="F182" i="11"/>
  <c r="K184" i="11"/>
  <c r="M183" i="11"/>
  <c r="D184" i="11" l="1"/>
  <c r="F183" i="11"/>
  <c r="K185" i="11"/>
  <c r="M184" i="11"/>
  <c r="D185" i="11" l="1"/>
  <c r="F184" i="11"/>
  <c r="K186" i="11"/>
  <c r="M185" i="11"/>
  <c r="D186" i="11" l="1"/>
  <c r="F185" i="11"/>
  <c r="M186" i="11"/>
  <c r="K187" i="11"/>
  <c r="D187" i="11" l="1"/>
  <c r="F186" i="11"/>
  <c r="K188" i="11"/>
  <c r="M187" i="11"/>
  <c r="D188" i="11" l="1"/>
  <c r="F187" i="11"/>
  <c r="K189" i="11"/>
  <c r="M188" i="11"/>
  <c r="D189" i="11" l="1"/>
  <c r="F188" i="11"/>
  <c r="K190" i="11"/>
  <c r="M189" i="11"/>
  <c r="D190" i="11" l="1"/>
  <c r="F189" i="11"/>
  <c r="M190" i="11"/>
  <c r="K191" i="11"/>
  <c r="D191" i="11" l="1"/>
  <c r="F190" i="11"/>
  <c r="K192" i="11"/>
  <c r="M191" i="11"/>
  <c r="D192" i="11" l="1"/>
  <c r="F191" i="11"/>
  <c r="K193" i="11"/>
  <c r="M192" i="11"/>
  <c r="D193" i="11" l="1"/>
  <c r="F192" i="11"/>
  <c r="K194" i="11"/>
  <c r="M193" i="11"/>
  <c r="D194" i="11" l="1"/>
  <c r="F193" i="11"/>
  <c r="M194" i="11"/>
  <c r="K195" i="11"/>
  <c r="D195" i="11" l="1"/>
  <c r="F194" i="11"/>
  <c r="K196" i="11"/>
  <c r="M195" i="11"/>
  <c r="D196" i="11" l="1"/>
  <c r="F195" i="11"/>
  <c r="K197" i="11"/>
  <c r="M196" i="11"/>
  <c r="D197" i="11" l="1"/>
  <c r="F196" i="11"/>
  <c r="K198" i="11"/>
  <c r="M197" i="11"/>
  <c r="D198" i="11" l="1"/>
  <c r="F197" i="11"/>
  <c r="M198" i="11"/>
  <c r="K199" i="11"/>
  <c r="D199" i="11" l="1"/>
  <c r="F198" i="11"/>
  <c r="K200" i="11"/>
  <c r="M199" i="11"/>
  <c r="D200" i="11" l="1"/>
  <c r="F199" i="11"/>
  <c r="K201" i="11"/>
  <c r="M200" i="11"/>
  <c r="D201" i="11" l="1"/>
  <c r="F200" i="11"/>
  <c r="K202" i="11"/>
  <c r="M201" i="11"/>
  <c r="D202" i="11" l="1"/>
  <c r="F201" i="11"/>
  <c r="M202" i="11"/>
  <c r="K203" i="11"/>
  <c r="D203" i="11" l="1"/>
  <c r="F202" i="11"/>
  <c r="K204" i="11"/>
  <c r="M203" i="11"/>
  <c r="D204" i="11" l="1"/>
  <c r="F203" i="11"/>
  <c r="K205" i="11"/>
  <c r="M204" i="11"/>
  <c r="D205" i="11" l="1"/>
  <c r="F204" i="11"/>
  <c r="K206" i="11"/>
  <c r="M205" i="11"/>
  <c r="D206" i="11" l="1"/>
  <c r="F205" i="11"/>
  <c r="M206" i="11"/>
  <c r="K207" i="11"/>
  <c r="D207" i="11" l="1"/>
  <c r="F206" i="11"/>
  <c r="K208" i="11"/>
  <c r="M207" i="11"/>
  <c r="D208" i="11" l="1"/>
  <c r="F207" i="11"/>
  <c r="K209" i="11"/>
  <c r="M208" i="11"/>
  <c r="D209" i="11" l="1"/>
  <c r="F208" i="11"/>
  <c r="K210" i="11"/>
  <c r="M209" i="11"/>
  <c r="D210" i="11" l="1"/>
  <c r="F209" i="11"/>
  <c r="M210" i="11"/>
  <c r="K211" i="11"/>
  <c r="D211" i="11" l="1"/>
  <c r="F210" i="11"/>
  <c r="K212" i="11"/>
  <c r="M211" i="11"/>
  <c r="D212" i="11" l="1"/>
  <c r="F211" i="11"/>
  <c r="K213" i="11"/>
  <c r="M212" i="11"/>
  <c r="D213" i="11" l="1"/>
  <c r="F212" i="11"/>
  <c r="K214" i="11"/>
  <c r="M213" i="11"/>
  <c r="D214" i="11" l="1"/>
  <c r="F213" i="11"/>
  <c r="M214" i="11"/>
  <c r="K215" i="11"/>
  <c r="D215" i="11" l="1"/>
  <c r="F214" i="11"/>
  <c r="K216" i="11"/>
  <c r="M215" i="11"/>
  <c r="D216" i="11" l="1"/>
  <c r="F215" i="11"/>
  <c r="K217" i="11"/>
  <c r="M216" i="11"/>
  <c r="D217" i="11" l="1"/>
  <c r="F216" i="11"/>
  <c r="K218" i="11"/>
  <c r="M217" i="11"/>
  <c r="D218" i="11" l="1"/>
  <c r="F217" i="11"/>
  <c r="M218" i="11"/>
  <c r="K219" i="11"/>
  <c r="D219" i="11" l="1"/>
  <c r="F218" i="11"/>
  <c r="K220" i="11"/>
  <c r="M219" i="11"/>
  <c r="D220" i="11" l="1"/>
  <c r="F219" i="11"/>
  <c r="K221" i="11"/>
  <c r="M220" i="11"/>
  <c r="D221" i="11" l="1"/>
  <c r="F220" i="11"/>
  <c r="K222" i="11"/>
  <c r="M221" i="11"/>
  <c r="D222" i="11" l="1"/>
  <c r="F221" i="11"/>
  <c r="M222" i="11"/>
  <c r="K223" i="11"/>
  <c r="D223" i="11" l="1"/>
  <c r="F222" i="11"/>
  <c r="K224" i="11"/>
  <c r="M223" i="11"/>
  <c r="D224" i="11" l="1"/>
  <c r="F223" i="11"/>
  <c r="K225" i="11"/>
  <c r="M224" i="11"/>
  <c r="D225" i="11" l="1"/>
  <c r="F224" i="11"/>
  <c r="K226" i="11"/>
  <c r="M225" i="11"/>
  <c r="D226" i="11" l="1"/>
  <c r="F225" i="11"/>
  <c r="M226" i="11"/>
  <c r="K227" i="11"/>
  <c r="D227" i="11" l="1"/>
  <c r="F226" i="11"/>
  <c r="K228" i="11"/>
  <c r="M227" i="11"/>
  <c r="D228" i="11" l="1"/>
  <c r="F227" i="11"/>
  <c r="K229" i="11"/>
  <c r="M228" i="11"/>
  <c r="D229" i="11" l="1"/>
  <c r="F228" i="11"/>
  <c r="K230" i="11"/>
  <c r="M229" i="11"/>
  <c r="D230" i="11" l="1"/>
  <c r="F229" i="11"/>
  <c r="M230" i="11"/>
  <c r="K231" i="11"/>
  <c r="D231" i="11" l="1"/>
  <c r="F230" i="11"/>
  <c r="K232" i="11"/>
  <c r="M231" i="11"/>
  <c r="D232" i="11" l="1"/>
  <c r="F231" i="11"/>
  <c r="K233" i="11"/>
  <c r="M232" i="11"/>
  <c r="D233" i="11" l="1"/>
  <c r="F232" i="11"/>
  <c r="K234" i="11"/>
  <c r="M233" i="11"/>
  <c r="D234" i="11" l="1"/>
  <c r="F233" i="11"/>
  <c r="M234" i="11"/>
  <c r="K235" i="11"/>
  <c r="D235" i="11" l="1"/>
  <c r="F234" i="11"/>
  <c r="K236" i="11"/>
  <c r="M235" i="11"/>
  <c r="D236" i="11" l="1"/>
  <c r="F235" i="11"/>
  <c r="K237" i="11"/>
  <c r="M236" i="11"/>
  <c r="D237" i="11" l="1"/>
  <c r="F236" i="11"/>
  <c r="K238" i="11"/>
  <c r="M237" i="11"/>
  <c r="D238" i="11" l="1"/>
  <c r="F237" i="11"/>
  <c r="M238" i="11"/>
  <c r="K239" i="11"/>
  <c r="D239" i="11" l="1"/>
  <c r="F238" i="11"/>
  <c r="K240" i="11"/>
  <c r="M239" i="11"/>
  <c r="D240" i="11" l="1"/>
  <c r="F239" i="11"/>
  <c r="K241" i="11"/>
  <c r="M240" i="11"/>
  <c r="D241" i="11" l="1"/>
  <c r="F240" i="11"/>
  <c r="K242" i="11"/>
  <c r="M241" i="11"/>
  <c r="D242" i="11" l="1"/>
  <c r="F241" i="11"/>
  <c r="M242" i="11"/>
  <c r="K243" i="11"/>
  <c r="D243" i="11" l="1"/>
  <c r="F242" i="11"/>
  <c r="K244" i="11"/>
  <c r="M243" i="11"/>
  <c r="D244" i="11" l="1"/>
  <c r="F243" i="11"/>
  <c r="K245" i="11"/>
  <c r="M244" i="11"/>
  <c r="D245" i="11" l="1"/>
  <c r="F244" i="11"/>
  <c r="K246" i="11"/>
  <c r="M245" i="11"/>
  <c r="D246" i="11" l="1"/>
  <c r="F245" i="11"/>
  <c r="M246" i="11"/>
  <c r="K247" i="11"/>
  <c r="D247" i="11" l="1"/>
  <c r="F246" i="11"/>
  <c r="K248" i="11"/>
  <c r="M247" i="11"/>
  <c r="D248" i="11" l="1"/>
  <c r="F247" i="11"/>
  <c r="K249" i="11"/>
  <c r="M248" i="11"/>
  <c r="D249" i="11" l="1"/>
  <c r="F248" i="11"/>
  <c r="K250" i="11"/>
  <c r="M249" i="11"/>
  <c r="D250" i="11" l="1"/>
  <c r="F249" i="11"/>
  <c r="M250" i="11"/>
  <c r="K251" i="11"/>
  <c r="D251" i="11" l="1"/>
  <c r="F250" i="11"/>
  <c r="K252" i="11"/>
  <c r="M251" i="11"/>
  <c r="D252" i="11" l="1"/>
  <c r="F251" i="11"/>
  <c r="K253" i="11"/>
  <c r="M252" i="11"/>
  <c r="D253" i="11" l="1"/>
  <c r="F252" i="11"/>
  <c r="K254" i="11"/>
  <c r="M253" i="11"/>
  <c r="D254" i="11" l="1"/>
  <c r="F253" i="11"/>
  <c r="M254" i="11"/>
  <c r="K255" i="11"/>
  <c r="D255" i="11" l="1"/>
  <c r="F254" i="11"/>
  <c r="K256" i="11"/>
  <c r="M255" i="11"/>
  <c r="D256" i="11" l="1"/>
  <c r="F255" i="11"/>
  <c r="K257" i="11"/>
  <c r="M256" i="11"/>
  <c r="D257" i="11" l="1"/>
  <c r="F256" i="11"/>
  <c r="K258" i="11"/>
  <c r="M257" i="11"/>
  <c r="D258" i="11" l="1"/>
  <c r="F257" i="11"/>
  <c r="M258" i="11"/>
  <c r="K259" i="11"/>
  <c r="D259" i="11" l="1"/>
  <c r="F258" i="11"/>
  <c r="K260" i="11"/>
  <c r="M259" i="11"/>
  <c r="D260" i="11" l="1"/>
  <c r="F259" i="11"/>
  <c r="K261" i="11"/>
  <c r="M260" i="11"/>
  <c r="D261" i="11" l="1"/>
  <c r="F260" i="11"/>
  <c r="K262" i="11"/>
  <c r="M261" i="11"/>
  <c r="D262" i="11" l="1"/>
  <c r="F261" i="11"/>
  <c r="M262" i="11"/>
  <c r="K263" i="11"/>
  <c r="D263" i="11" l="1"/>
  <c r="F262" i="11"/>
  <c r="K264" i="11"/>
  <c r="M263" i="11"/>
  <c r="D264" i="11" l="1"/>
  <c r="F263" i="11"/>
  <c r="K265" i="11"/>
  <c r="M264" i="11"/>
  <c r="D265" i="11" l="1"/>
  <c r="F264" i="11"/>
  <c r="K266" i="11"/>
  <c r="M265" i="11"/>
  <c r="D266" i="11" l="1"/>
  <c r="F265" i="11"/>
  <c r="M266" i="11"/>
  <c r="K267" i="11"/>
  <c r="D267" i="11" l="1"/>
  <c r="F266" i="11"/>
  <c r="K268" i="11"/>
  <c r="M267" i="11"/>
  <c r="D268" i="11" l="1"/>
  <c r="F267" i="11"/>
  <c r="K269" i="11"/>
  <c r="M268" i="11"/>
  <c r="D269" i="11" l="1"/>
  <c r="F268" i="11"/>
  <c r="K270" i="11"/>
  <c r="M269" i="11"/>
  <c r="D270" i="11" l="1"/>
  <c r="F269" i="11"/>
  <c r="M270" i="11"/>
  <c r="K271" i="11"/>
  <c r="D271" i="11" l="1"/>
  <c r="F270" i="11"/>
  <c r="K272" i="11"/>
  <c r="M271" i="11"/>
  <c r="D272" i="11" l="1"/>
  <c r="F271" i="11"/>
  <c r="K273" i="11"/>
  <c r="M272" i="11"/>
  <c r="D273" i="11" l="1"/>
  <c r="F272" i="11"/>
  <c r="K274" i="11"/>
  <c r="M273" i="11"/>
  <c r="D274" i="11" l="1"/>
  <c r="F273" i="11"/>
  <c r="M274" i="11"/>
  <c r="K275" i="11"/>
  <c r="D275" i="11" l="1"/>
  <c r="F274" i="11"/>
  <c r="K276" i="11"/>
  <c r="M275" i="11"/>
  <c r="D276" i="11" l="1"/>
  <c r="F275" i="11"/>
  <c r="K277" i="11"/>
  <c r="M276" i="11"/>
  <c r="D277" i="11" l="1"/>
  <c r="F276" i="11"/>
  <c r="K278" i="11"/>
  <c r="M277" i="11"/>
  <c r="D278" i="11" l="1"/>
  <c r="F277" i="11"/>
  <c r="M278" i="11"/>
  <c r="K279" i="11"/>
  <c r="D279" i="11" l="1"/>
  <c r="F278" i="11"/>
  <c r="K280" i="11"/>
  <c r="M279" i="11"/>
  <c r="D280" i="11" l="1"/>
  <c r="F279" i="11"/>
  <c r="K281" i="11"/>
  <c r="M280" i="11"/>
  <c r="D281" i="11" l="1"/>
  <c r="F280" i="11"/>
  <c r="K282" i="11"/>
  <c r="M281" i="11"/>
  <c r="D282" i="11" l="1"/>
  <c r="F281" i="11"/>
  <c r="M282" i="11"/>
  <c r="K283" i="11"/>
  <c r="D283" i="11" l="1"/>
  <c r="F282" i="11"/>
  <c r="K284" i="11"/>
  <c r="M283" i="11"/>
  <c r="D284" i="11" l="1"/>
  <c r="F283" i="11"/>
  <c r="K285" i="11"/>
  <c r="M284" i="11"/>
  <c r="D285" i="11" l="1"/>
  <c r="F284" i="11"/>
  <c r="K286" i="11"/>
  <c r="M285" i="11"/>
  <c r="D286" i="11" l="1"/>
  <c r="F285" i="11"/>
  <c r="M286" i="11"/>
  <c r="K287" i="11"/>
  <c r="D287" i="11" l="1"/>
  <c r="F286" i="11"/>
  <c r="K288" i="11"/>
  <c r="M287" i="11"/>
  <c r="D288" i="11" l="1"/>
  <c r="F287" i="11"/>
  <c r="K289" i="11"/>
  <c r="M288" i="11"/>
  <c r="D289" i="11" l="1"/>
  <c r="F288" i="11"/>
  <c r="K290" i="11"/>
  <c r="M289" i="11"/>
  <c r="D290" i="11" l="1"/>
  <c r="F289" i="11"/>
  <c r="M290" i="11"/>
  <c r="K291" i="11"/>
  <c r="D291" i="11" l="1"/>
  <c r="F290" i="11"/>
  <c r="K292" i="11"/>
  <c r="M291" i="11"/>
  <c r="D292" i="11" l="1"/>
  <c r="F291" i="11"/>
  <c r="K293" i="11"/>
  <c r="M292" i="11"/>
  <c r="D293" i="11" l="1"/>
  <c r="F292" i="11"/>
  <c r="K294" i="11"/>
  <c r="M294" i="11" s="1"/>
  <c r="M293" i="11"/>
  <c r="M160" i="11" l="1"/>
  <c r="D294" i="11"/>
  <c r="F294" i="11" s="1"/>
  <c r="F293" i="11"/>
  <c r="F160" i="11" l="1"/>
  <c r="F159" i="11" s="1"/>
  <c r="M159" i="1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<sst xmlns="http://schemas.openxmlformats.org/spreadsheetml/2006/main" count="36912" uniqueCount="8438">
  <si>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</si>
  <si>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</si>
  <si>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</si>
  <si>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</si>
  <si>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</si>
  <si>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</si>
  <si>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</si>
  <si>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</si>
  <si>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</si>
  <si>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</si>
  <si>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</si>
  <si>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</si>
  <si>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</si>
  <si>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</si>
  <si>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</si>
  <si>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</si>
  <si>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</si>
  <si>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</si>
  <si>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</si>
  <si>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</si>
  <si>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</si>
  <si>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</si>
  <si>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</si>
  <si>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</si>
  <si>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</si>
  <si>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</si>
  <si>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</si>
  <si>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</si>
  <si>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</si>
  <si>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</si>
  <si>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</si>
  <si>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</si>
  <si>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</si>
  <si>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</si>
  <si>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</si>
  <si>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</si>
  <si>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</si>
  <si>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</si>
  <si>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</si>
  <si>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</si>
  <si>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</si>
  <si>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</si>
  <si>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</si>
  <si>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</si>
  <si>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</si>
  <si>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</si>
  <si>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</si>
  <si>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</si>
  <si>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</si>
  <si>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</si>
  <si>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</si>
  <si>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</si>
  <si>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</si>
  <si>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</si>
  <si>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</si>
  <si>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</si>
  <si>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</si>
  <si>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</si>
  <si>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</si>
  <si>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</si>
  <si>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</si>
  <si>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</si>
  <si>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</si>
  <si>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</si>
  <si>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</si>
  <si>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</si>
  <si>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</si>
  <si>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</si>
  <si>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</si>
  <si>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</si>
  <si>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</si>
  <si>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</si>
  <si>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</si>
  <si>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</si>
  <si>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</si>
  <si>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</si>
  <si>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</si>
  <si>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</si>
  <si>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</si>
  <si>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</si>
  <si>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</si>
  <si>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</si>
  <si>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</si>
  <si>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</si>
  <si>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</si>
  <si>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</si>
  <si>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</si>
  <si>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</si>
  <si>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</si>
  <si>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</si>
  <si>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</si>
  <si>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</si>
  <si>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</si>
  <si>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</si>
  <si>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</si>
  <si>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</si>
  <si>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</si>
  <si>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</si>
  <si>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</si>
  <si>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</si>
  <si>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</si>
  <si>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</si>
  <si>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</si>
  <si>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</si>
  <si>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</si>
  <si>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</si>
  <si>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</si>
  <si>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</si>
  <si>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</si>
  <si>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</si>
  <si>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</si>
  <si>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</si>
  <si>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</si>
  <si>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</si>
  <si>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</si>
  <si>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</si>
  <si>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</si>
  <si>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</si>
  <si>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</si>
  <si>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</si>
  <si>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</si>
  <si>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</si>
  <si>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</si>
  <si>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</si>
  <si>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</si>
  <si>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</si>
  <si>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</si>
  <si>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</si>
  <si>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</si>
  <si>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</si>
  <si>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</si>
  <si>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</si>
  <si>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</si>
  <si>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</si>
  <si>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</si>
  <si>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</si>
  <si>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</si>
  <si>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</si>
  <si>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</si>
  <si>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</si>
  <si>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</si>
  <si>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</si>
  <si>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</si>
  <si>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</si>
  <si>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</si>
  <si>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</si>
  <si>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</si>
  <si>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</si>
  <si>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</si>
  <si>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</si>
  <si>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</si>
  <si>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</si>
  <si>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</si>
  <si>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</si>
  <si>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</si>
  <si>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</si>
  <si>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</si>
  <si>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</si>
  <si>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</si>
  <si>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</si>
  <si>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</si>
  <si>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</si>
  <si>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</si>
  <si>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</si>
  <si>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</si>
  <si>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</si>
  <si>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</si>
  <si>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</si>
  <si>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</si>
  <si>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</si>
  <si>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</si>
  <si>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</si>
  <si>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</si>
  <si>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</si>
  <si>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</si>
  <si>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</si>
  <si>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</si>
  <si>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</si>
  <si>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</si>
  <si>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</si>
  <si>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</si>
  <si>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</si>
  <si>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</si>
  <si>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</si>
  <si>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</si>
  <si>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</si>
  <si>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</si>
  <si>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</si>
  <si>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</si>
  <si>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</si>
  <si>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</si>
  <si>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</si>
  <si>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</si>
  <si>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</si>
  <si>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</si>
  <si>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</si>
  <si>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</si>
  <si>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</si>
  <si>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</si>
  <si>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</si>
  <si>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</si>
  <si>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</si>
  <si>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</si>
  <si>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</si>
  <si>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</si>
  <si>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</si>
  <si>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</si>
  <si>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</si>
  <si>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</si>
  <si>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</si>
  <si>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</si>
  <si>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</si>
  <si>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</si>
  <si>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</si>
  <si>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</si>
  <si>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</si>
  <si>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</si>
  <si>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</si>
  <si>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</si>
  <si>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</si>
  <si>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</si>
  <si>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</si>
  <si>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</si>
  <si>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</si>
  <si>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</si>
  <si>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</si>
  <si>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</si>
  <si>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</si>
  <si>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</si>
  <si>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</si>
  <si>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</si>
  <si>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</si>
  <si>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</si>
  <si>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</si>
  <si>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</si>
  <si>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</si>
  <si>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</si>
  <si>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</si>
  <si>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</si>
  <si>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</si>
  <si>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</si>
  <si>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</si>
  <si>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</si>
  <si>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</si>
  <si>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</si>
  <si>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</si>
  <si>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</si>
  <si>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</si>
  <si>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</si>
  <si>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</si>
  <si>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</si>
  <si>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</si>
  <si>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</si>
  <si>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</si>
  <si>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</si>
  <si>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</si>
  <si>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</si>
  <si>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</si>
  <si>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</si>
  <si>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</si>
  <si>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</si>
  <si>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</si>
  <si>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</si>
  <si>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</si>
  <si>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</si>
  <si>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</si>
  <si>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</si>
  <si>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</si>
  <si>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</si>
  <si>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</si>
  <si>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</si>
  <si>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</si>
  <si>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</si>
  <si>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</si>
  <si>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</si>
  <si>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</si>
  <si>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</si>
  <si>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</si>
  <si>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</si>
  <si>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</si>
  <si>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</si>
  <si>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</si>
  <si>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</si>
  <si>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</si>
  <si>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</si>
  <si>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</si>
  <si>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</si>
  <si>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</si>
  <si>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</si>
  <si>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</si>
  <si>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</si>
  <si>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</si>
  <si>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</si>
  <si>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</si>
  <si>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</si>
  <si>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</si>
  <si>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</si>
  <si>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</si>
  <si>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</si>
  <si>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</si>
  <si>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</si>
  <si>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</si>
  <si>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</si>
  <si>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</si>
  <si>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</si>
  <si>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</si>
  <si>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</si>
  <si>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</si>
  <si>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</si>
  <si>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</si>
  <si>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</si>
  <si>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</si>
  <si>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</si>
  <si>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</si>
  <si>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</si>
  <si>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</si>
  <si>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</si>
  <si>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</si>
  <si>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</si>
  <si>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</si>
  <si>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</si>
  <si>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</si>
  <si>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</si>
  <si>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</si>
  <si>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</si>
  <si>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</si>
  <si>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</si>
  <si>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</si>
  <si>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</si>
  <si>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</si>
  <si>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</si>
  <si>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</si>
  <si>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</si>
  <si>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</si>
  <si>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</si>
  <si>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</si>
  <si>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</si>
  <si>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</si>
  <si>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</si>
  <si>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</si>
  <si>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</si>
  <si>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</si>
  <si>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</si>
  <si>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</si>
  <si>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</si>
  <si>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</si>
  <si>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</si>
  <si>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</si>
  <si>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</si>
  <si>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</si>
  <si>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</si>
  <si>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</si>
  <si>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</si>
  <si>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</si>
  <si>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</si>
  <si>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</si>
  <si>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</si>
  <si>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</si>
  <si>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</si>
  <si>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</si>
  <si>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</si>
  <si>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</si>
  <si>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</si>
  <si>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</si>
  <si>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</si>
  <si>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</si>
  <si>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</si>
  <si>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</si>
  <si>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</si>
  <si>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</si>
  <si>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</si>
  <si>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</si>
  <si>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</si>
  <si>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</si>
  <si>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</si>
  <si>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</si>
  <si>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</si>
  <si>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</si>
  <si>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</si>
  <si>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</si>
  <si>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</si>
  <si>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</si>
  <si>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</si>
  <si>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</si>
  <si>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</si>
  <si>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</si>
  <si>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</si>
  <si>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</si>
  <si>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</si>
  <si>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</si>
  <si>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</si>
  <si>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</si>
  <si>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</si>
  <si>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</si>
  <si>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</si>
  <si>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</si>
  <si>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</si>
  <si>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</si>
  <si>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</si>
  <si>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</si>
  <si>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</si>
  <si>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</si>
  <si>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</si>
  <si>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</si>
  <si>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</si>
  <si>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</si>
  <si>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</si>
  <si>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</si>
  <si>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</si>
  <si>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</si>
  <si>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</si>
  <si>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</si>
  <si>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</si>
  <si>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</si>
  <si>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</si>
  <si>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</si>
  <si>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</si>
  <si>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</si>
  <si>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</si>
  <si>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</si>
  <si>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</si>
  <si>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</si>
  <si>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</si>
  <si>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</si>
  <si>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</si>
  <si>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</si>
  <si>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</si>
  <si>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</si>
  <si>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</si>
  <si>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</si>
  <si>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</si>
  <si>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</si>
  <si>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</si>
  <si>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</si>
  <si>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</si>
  <si>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</si>
  <si>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</si>
  <si>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</si>
  <si>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</si>
  <si>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</si>
  <si>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</si>
  <si>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</si>
  <si>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</si>
  <si>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</si>
  <si>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</si>
  <si>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</si>
  <si>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</si>
  <si>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</si>
  <si>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</si>
  <si>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</si>
  <si>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</si>
  <si>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</si>
  <si>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</si>
  <si>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</si>
  <si>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</si>
  <si>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</si>
  <si>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</si>
  <si>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</si>
  <si>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</si>
  <si>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</si>
  <si>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</si>
  <si>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</si>
  <si>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</si>
  <si>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</si>
  <si>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</si>
  <si>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</si>
  <si>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</si>
  <si>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</si>
  <si>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</si>
  <si>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</si>
  <si>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</si>
  <si>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</si>
  <si>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</si>
  <si>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</si>
  <si>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</si>
  <si>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</si>
  <si>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</si>
  <si>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</si>
  <si>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</si>
  <si>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</si>
  <si>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</si>
  <si>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</si>
  <si>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</si>
  <si>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</si>
  <si>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</si>
  <si>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</si>
  <si>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</si>
  <si>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</si>
  <si>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</si>
  <si>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</si>
  <si>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</si>
  <si>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</si>
  <si>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</si>
  <si>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</si>
  <si>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</si>
  <si>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</si>
  <si>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</si>
  <si>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</si>
  <si>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</si>
  <si>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</si>
  <si>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</si>
  <si>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</si>
  <si>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</si>
  <si>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</si>
  <si>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</si>
  <si>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</si>
  <si>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</si>
  <si>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</si>
  <si>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</si>
  <si>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</si>
  <si>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</si>
  <si>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</si>
  <si>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</si>
  <si>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</si>
  <si>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</si>
  <si>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</si>
  <si>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</si>
  <si>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</si>
  <si>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</si>
  <si>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</si>
  <si>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</si>
  <si>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</si>
  <si>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</si>
  <si>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</si>
  <si>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</si>
  <si>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</si>
  <si>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</si>
  <si>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</si>
  <si>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</si>
  <si>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</si>
  <si>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</si>
  <si>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</si>
  <si>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</si>
  <si>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</si>
  <si>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</si>
  <si>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</si>
  <si>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</si>
  <si>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</si>
  <si>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</si>
  <si>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</si>
  <si>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</si>
  <si>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</si>
  <si>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</si>
  <si>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</si>
  <si>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</si>
  <si>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</si>
  <si>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</si>
  <si>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</si>
  <si>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</si>
  <si>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</si>
  <si>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</si>
  <si>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</si>
  <si>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</si>
  <si>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</si>
  <si>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</si>
  <si>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</si>
  <si>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</si>
  <si>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</si>
  <si>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</si>
  <si>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</si>
  <si>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</si>
  <si>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</si>
  <si>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</si>
  <si>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</si>
  <si>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</si>
  <si>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</si>
  <si>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</si>
  <si>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</si>
  <si>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</si>
  <si>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</si>
  <si>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</si>
  <si>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</si>
  <si>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</si>
  <si>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</si>
  <si>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</si>
  <si>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</si>
  <si>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</si>
  <si>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</si>
  <si>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</si>
  <si>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</si>
  <si>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</si>
  <si>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</si>
  <si>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</si>
  <si>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</si>
  <si>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</si>
  <si>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</si>
  <si>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</si>
  <si>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</si>
  <si>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</si>
  <si>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</si>
  <si>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</si>
  <si>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</si>
  <si>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</si>
  <si>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</si>
  <si>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</si>
  <si>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</si>
  <si>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</si>
  <si>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</si>
  <si>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</si>
  <si>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</si>
  <si>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</si>
  <si>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</si>
  <si>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</si>
  <si>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</si>
  <si>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</si>
  <si>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</si>
  <si>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</si>
  <si>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</si>
  <si>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</si>
  <si>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</si>
  <si>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</si>
  <si>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</si>
  <si>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</si>
  <si>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</si>
  <si>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</si>
  <si>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</si>
  <si>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</si>
  <si>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</si>
  <si>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</si>
  <si>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</si>
  <si>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</si>
  <si>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</si>
  <si>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</si>
  <si>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</si>
  <si>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</si>
  <si>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</si>
  <si>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</si>
  <si>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</si>
  <si>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</si>
  <si>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</si>
  <si>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</si>
  <si>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</si>
  <si>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</si>
  <si>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</si>
  <si>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</si>
  <si>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</si>
  <si>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</si>
  <si>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</si>
  <si>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</si>
  <si>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</si>
  <si>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</si>
  <si>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</si>
  <si>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</si>
  <si>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</si>
  <si>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</si>
  <si>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</si>
  <si>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</si>
  <si>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</si>
  <si>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</si>
  <si>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</si>
  <si>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</si>
  <si>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</si>
  <si>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</si>
  <si>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</si>
  <si>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</si>
  <si>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</si>
  <si>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</si>
  <si>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</si>
  <si>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</si>
  <si>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</si>
  <si>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</si>
  <si>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</si>
  <si>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</si>
  <si>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</si>
  <si>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</si>
  <si>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</si>
  <si>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</si>
  <si>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</si>
  <si>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</si>
  <si>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</si>
  <si>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</si>
  <si>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</si>
  <si>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</si>
  <si>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</si>
  <si>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</si>
  <si>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</si>
  <si>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</si>
  <si>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</si>
  <si>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</si>
  <si>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</si>
  <si>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</si>
  <si>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</si>
  <si>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</si>
  <si>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</si>
  <si>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</si>
  <si>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</si>
  <si>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</si>
  <si>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</si>
  <si>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</si>
  <si>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</si>
  <si>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</si>
  <si>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</si>
  <si>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</si>
  <si>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</si>
  <si>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</si>
  <si>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</si>
  <si>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</si>
  <si>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</si>
  <si>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</si>
  <si>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</si>
  <si>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</si>
  <si>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</si>
  <si>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</si>
  <si>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</si>
  <si>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</si>
  <si>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</si>
  <si>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</si>
  <si>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</si>
  <si>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</si>
  <si>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</si>
  <si>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</si>
  <si>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</si>
  <si>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</si>
  <si>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</si>
  <si>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</si>
  <si>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</si>
  <si>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</si>
  <si>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</si>
  <si>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</si>
  <si>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</si>
  <si>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</si>
  <si>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</si>
  <si>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</si>
  <si>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</si>
  <si>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</si>
  <si>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</si>
  <si>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</si>
  <si>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</si>
  <si>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</si>
  <si>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</si>
  <si>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</si>
  <si>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</si>
  <si>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</si>
  <si>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</si>
  <si>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</si>
  <si>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</si>
  <si>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</si>
  <si>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</si>
  <si>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</si>
  <si>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</si>
  <si>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</si>
  <si>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</si>
  <si>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</si>
  <si>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</si>
  <si>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</si>
  <si>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</si>
  <si>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</si>
  <si>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</si>
  <si>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</si>
  <si>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</si>
  <si>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</si>
  <si>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</si>
  <si>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</si>
  <si>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</si>
  <si>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</si>
  <si>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</si>
  <si>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</si>
  <si>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</si>
  <si>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</si>
  <si>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</si>
  <si>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</si>
  <si>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</si>
  <si>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</si>
  <si>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</si>
  <si>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</si>
  <si>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</si>
  <si>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</si>
  <si>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</si>
  <si>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</si>
  <si>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</si>
  <si>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</si>
  <si>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</si>
  <si>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</si>
  <si>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</si>
  <si>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</si>
  <si>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</si>
  <si>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</si>
  <si>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</si>
  <si>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</si>
  <si>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</si>
  <si>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</si>
  <si>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</si>
  <si>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</si>
  <si>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</si>
  <si>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</si>
  <si>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</si>
  <si>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</si>
  <si>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</si>
  <si>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</si>
  <si>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</si>
  <si>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</si>
  <si>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</si>
  <si>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</si>
  <si>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</si>
  <si>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</si>
  <si>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</si>
  <si>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</si>
  <si>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</si>
  <si>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</si>
  <si>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</si>
  <si>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</si>
  <si>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</si>
  <si>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</si>
  <si>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</si>
  <si>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</si>
  <si>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</si>
  <si>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</si>
  <si>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</si>
  <si>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</si>
  <si>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</si>
  <si>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</si>
  <si>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</si>
  <si>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</si>
  <si>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</si>
  <si>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</si>
  <si>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</si>
  <si>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</si>
  <si>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</si>
  <si>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</si>
  <si>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</si>
  <si>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</si>
  <si>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</si>
  <si>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</si>
  <si>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</si>
  <si>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</si>
  <si>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</si>
  <si>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</si>
  <si>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</si>
  <si>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</si>
  <si>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</si>
  <si>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</si>
  <si>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</si>
  <si>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</si>
  <si>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</si>
  <si>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</si>
  <si>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</si>
  <si>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</si>
  <si>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</si>
  <si>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</si>
  <si>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</si>
  <si>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</si>
  <si>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</si>
  <si>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</si>
  <si>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</si>
  <si>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</si>
  <si>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</si>
  <si>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</si>
  <si>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</si>
  <si>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</si>
  <si>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</si>
  <si>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</si>
  <si>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</si>
  <si>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</si>
  <si>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</si>
  <si>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</si>
  <si>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</si>
  <si>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</si>
  <si>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</si>
  <si>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</si>
  <si>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</si>
  <si>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</si>
  <si>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</si>
  <si>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</si>
  <si>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</si>
  <si>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</si>
  <si>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</si>
  <si>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</si>
  <si>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</si>
  <si>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</si>
  <si>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</si>
  <si>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</si>
  <si>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</si>
  <si>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</si>
  <si>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</si>
  <si>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</si>
  <si>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</si>
  <si>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</si>
  <si>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</si>
  <si>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</si>
  <si>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</si>
  <si>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</si>
  <si>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</si>
  <si>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</si>
  <si>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</si>
  <si>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</si>
  <si>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</si>
  <si>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</si>
  <si>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</si>
  <si>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</si>
  <si>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</si>
  <si>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</si>
  <si>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</si>
  <si>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</si>
  <si>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</si>
  <si>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</si>
  <si>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</si>
  <si>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</si>
  <si>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</si>
  <si>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</si>
  <si>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</si>
  <si>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</si>
  <si>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</si>
  <si>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</si>
  <si>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</si>
  <si>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</si>
  <si>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</si>
  <si>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</si>
  <si>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</si>
  <si>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</si>
  <si>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</si>
  <si>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</si>
  <si>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</si>
  <si>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</si>
  <si>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</si>
  <si>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</si>
  <si>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</si>
  <si>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</si>
  <si>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</si>
  <si>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</si>
  <si>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</si>
  <si>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</si>
  <si>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</si>
  <si>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</si>
  <si>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</si>
  <si>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</si>
  <si>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</si>
  <si>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</si>
  <si>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</si>
  <si>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</si>
  <si>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</si>
  <si>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</si>
  <si>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</si>
  <si>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</si>
  <si>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</si>
  <si>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</si>
  <si>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</si>
  <si>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</si>
  <si>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</si>
  <si>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</si>
  <si>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</si>
  <si>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</si>
  <si>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</si>
  <si>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</si>
  <si>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</si>
  <si>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</si>
  <si>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</si>
  <si>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</si>
  <si>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</si>
  <si>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</si>
  <si>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</si>
  <si>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</si>
  <si>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</si>
  <si>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</si>
  <si>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</si>
  <si>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</si>
  <si>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</si>
  <si>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</si>
  <si>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</si>
  <si>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</si>
  <si>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</si>
  <si>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</si>
  <si>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</si>
  <si>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</si>
  <si>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</si>
  <si>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</si>
  <si>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</si>
  <si>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</si>
  <si>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</si>
  <si>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</si>
  <si>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</si>
  <si>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</si>
  <si>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</si>
  <si>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</si>
  <si>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</si>
  <si>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</si>
  <si>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</si>
  <si>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</si>
  <si>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</si>
  <si>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</si>
  <si>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</si>
  <si>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</si>
  <si>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</si>
  <si>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</si>
  <si>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</si>
  <si>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</si>
  <si>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</si>
  <si>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</si>
  <si>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</si>
  <si>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</si>
  <si>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</si>
  <si>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</si>
  <si>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</si>
  <si>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</si>
  <si>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</si>
  <si>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</si>
  <si>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</si>
  <si>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</si>
  <si>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</si>
  <si>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</si>
  <si>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</si>
  <si>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</si>
  <si>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</si>
  <si>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</si>
  <si>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</si>
  <si>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</si>
  <si>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</si>
  <si>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</si>
  <si>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</si>
  <si>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</si>
  <si>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</si>
  <si>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</si>
  <si>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</si>
  <si>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</si>
  <si>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</si>
  <si>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</si>
  <si>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</si>
  <si>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</si>
  <si>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</si>
  <si>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</si>
  <si>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</si>
  <si>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</si>
  <si>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</si>
  <si>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</si>
  <si>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</si>
  <si>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</si>
  <si>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</si>
  <si>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</si>
  <si>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</si>
  <si>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</si>
  <si>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</si>
  <si>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</si>
  <si>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</si>
  <si>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</si>
  <si>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</si>
  <si>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</si>
  <si>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</si>
  <si>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</si>
  <si>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</si>
  <si>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</si>
  <si>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</si>
  <si>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</si>
  <si>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</si>
  <si>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</si>
  <si>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</si>
  <si>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</si>
  <si>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</si>
  <si>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</si>
  <si>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</si>
  <si>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</si>
  <si>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</si>
  <si>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</si>
  <si>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</si>
  <si>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</si>
  <si>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</si>
  <si>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</si>
  <si>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</si>
  <si>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</si>
  <si>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</si>
  <si>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</si>
  <si>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</si>
  <si>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</si>
  <si>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</si>
  <si>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</si>
  <si>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</si>
  <si>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</si>
  <si>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</si>
  <si>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</si>
  <si>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</si>
  <si>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</si>
  <si>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</si>
  <si>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</si>
  <si>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</si>
  <si>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</si>
  <si>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</si>
  <si>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</si>
  <si>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</si>
  <si>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</si>
  <si>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</si>
  <si>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</si>
  <si>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</si>
  <si>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</si>
  <si>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</si>
  <si>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</si>
  <si>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</si>
  <si>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</si>
  <si>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</si>
  <si>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</si>
  <si>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</si>
  <si>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</si>
  <si>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</si>
  <si>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</si>
  <si>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</si>
  <si>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</si>
  <si>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</si>
  <si>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</si>
  <si>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</si>
  <si>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</si>
  <si>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</si>
  <si>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</si>
  <si>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</si>
  <si>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</si>
  <si>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</si>
  <si>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</si>
  <si>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</si>
  <si>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</si>
  <si>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</si>
  <si>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</si>
  <si>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</si>
  <si>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</si>
  <si>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</si>
  <si>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</si>
  <si>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</si>
  <si>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</si>
  <si>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</si>
  <si>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</si>
  <si>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</si>
  <si>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</si>
  <si>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</si>
  <si>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</si>
  <si>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</si>
  <si>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</si>
  <si>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</si>
  <si>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</si>
  <si>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</si>
  <si>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</si>
  <si>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</si>
  <si>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</si>
  <si>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</si>
  <si>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</si>
  <si>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</si>
  <si>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</si>
  <si>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</si>
  <si>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</si>
  <si>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</si>
  <si>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</si>
  <si>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</si>
  <si>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</si>
  <si>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</si>
  <si>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</si>
  <si>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</si>
  <si>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</si>
  <si>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</si>
  <si>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</si>
  <si>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</si>
  <si>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</si>
  <si>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</si>
  <si>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</si>
  <si>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</si>
  <si>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</si>
  <si>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</si>
  <si>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</si>
  <si>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</si>
  <si>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</si>
  <si>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</si>
  <si>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</si>
  <si>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</si>
  <si>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</si>
  <si>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</si>
  <si>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</si>
  <si>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</si>
  <si>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</si>
  <si>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</si>
  <si>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</si>
  <si>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</si>
  <si>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</si>
  <si>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</si>
  <si>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</si>
  <si>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</si>
  <si>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</si>
  <si>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</si>
  <si>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</si>
  <si>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</si>
  <si>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</si>
  <si>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</si>
  <si>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</si>
  <si>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</si>
  <si>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</si>
  <si>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</si>
  <si>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</si>
  <si>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</si>
  <si>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</si>
  <si>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</si>
  <si>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</si>
  <si>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</si>
  <si>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</si>
  <si>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</si>
  <si>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</si>
  <si>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</si>
  <si>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</si>
  <si>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</si>
  <si>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</si>
  <si>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</si>
  <si>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</si>
  <si>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</si>
  <si>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</si>
  <si>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</si>
  <si>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</si>
  <si>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</si>
  <si>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</si>
  <si>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</si>
  <si>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</si>
  <si>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</si>
  <si>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</si>
  <si>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</si>
  <si>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</si>
  <si>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</si>
  <si>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</si>
  <si>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</si>
  <si>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</si>
  <si>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</si>
  <si>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</si>
  <si>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</si>
  <si>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</si>
  <si>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</si>
  <si>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</si>
  <si>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</si>
  <si>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</si>
  <si>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</si>
  <si>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</si>
  <si>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</si>
  <si>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</si>
  <si>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</si>
  <si>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</si>
  <si>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</si>
  <si>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</si>
  <si>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</si>
  <si>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</si>
  <si>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</si>
  <si>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</si>
  <si>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</si>
  <si>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</si>
  <si>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</si>
  <si>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</si>
  <si>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</si>
  <si>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</si>
  <si>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</si>
  <si>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</si>
  <si>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</si>
  <si>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</si>
  <si>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</si>
  <si>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</si>
  <si>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</si>
  <si>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</si>
  <si>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</si>
  <si>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</si>
  <si>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</si>
  <si>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</si>
  <si>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</si>
  <si>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</si>
  <si>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</si>
  <si>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</si>
  <si>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</si>
  <si>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</si>
  <si>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</si>
  <si>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</si>
  <si>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</si>
  <si>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</si>
  <si>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</si>
  <si>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</si>
  <si>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</si>
  <si>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</si>
  <si>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</si>
  <si>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</si>
  <si>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</si>
  <si>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</si>
  <si>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</si>
  <si>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</si>
  <si>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</si>
  <si>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</si>
  <si>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</si>
  <si>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</si>
  <si>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</si>
  <si>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</si>
  <si>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</si>
  <si>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</si>
  <si>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</si>
  <si>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</si>
  <si>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</si>
  <si>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</si>
  <si>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</si>
  <si>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</si>
  <si>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</si>
  <si>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</si>
  <si>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</si>
  <si>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</si>
  <si>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</si>
  <si>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</si>
  <si>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</si>
  <si>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</si>
  <si>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</si>
  <si>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</si>
  <si>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</si>
  <si>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</si>
  <si>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</si>
  <si>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</si>
  <si>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</si>
  <si>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</si>
  <si>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</si>
  <si>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</si>
  <si>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</si>
  <si>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</si>
  <si>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</si>
  <si>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</si>
  <si>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</si>
  <si>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</si>
  <si>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</si>
  <si>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</si>
  <si>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</si>
  <si>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</si>
  <si>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</si>
  <si>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</si>
  <si>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</si>
  <si>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</si>
  <si>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</si>
  <si>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</si>
  <si>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</si>
  <si>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</si>
  <si>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</si>
  <si>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</si>
  <si>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</si>
  <si>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</si>
  <si>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</si>
  <si>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</si>
  <si>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</si>
  <si>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</si>
  <si>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</si>
  <si>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</si>
  <si>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</si>
  <si>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</si>
  <si>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</si>
  <si>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</si>
  <si>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</si>
  <si>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</si>
  <si>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</si>
  <si>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</si>
  <si>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</si>
  <si>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</si>
  <si>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</si>
  <si>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</si>
  <si>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</si>
  <si>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</si>
  <si>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</si>
  <si>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</si>
  <si>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</si>
  <si>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</si>
  <si>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</si>
  <si>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</si>
  <si>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</si>
  <si>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</si>
  <si>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</si>
  <si>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</si>
  <si>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</si>
  <si>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</si>
  <si>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</si>
  <si>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</si>
  <si>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</si>
  <si>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</si>
  <si>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</si>
  <si>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</si>
  <si>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</si>
  <si>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</si>
  <si>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</si>
  <si>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</si>
  <si>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</si>
  <si>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</si>
  <si>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</si>
  <si>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</si>
  <si>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</si>
  <si>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</si>
  <si>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</si>
  <si>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</si>
  <si>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</si>
  <si>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</si>
  <si>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</si>
  <si>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</si>
  <si>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</si>
  <si>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</si>
  <si>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</si>
  <si>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</si>
  <si>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</si>
  <si>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</si>
  <si>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</si>
  <si>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</si>
  <si>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</si>
  <si>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</si>
  <si>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</si>
  <si>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</si>
  <si>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</si>
  <si>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</si>
  <si>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</si>
  <si>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</si>
  <si>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</si>
  <si>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</si>
  <si>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</si>
  <si>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</si>
  <si>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</si>
  <si>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</si>
  <si>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</si>
  <si>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</si>
  <si>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</si>
  <si>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</si>
  <si>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</si>
  <si>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</si>
  <si>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</si>
  <si>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</si>
  <si>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</si>
  <si>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</si>
  <si>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</si>
  <si>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</si>
  <si>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</si>
  <si>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</si>
  <si>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</si>
  <si>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</si>
  <si>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</si>
  <si>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</si>
  <si>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</si>
  <si>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</si>
  <si>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</si>
  <si>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</si>
  <si>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</si>
  <si>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</si>
  <si>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</si>
  <si>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</si>
  <si>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</si>
  <si>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</si>
  <si>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</si>
  <si>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</si>
  <si>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</si>
  <si>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</si>
  <si>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</si>
  <si>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</si>
  <si>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</si>
  <si>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</si>
  <si>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</si>
  <si>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</si>
  <si>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</si>
  <si>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</si>
  <si>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</si>
  <si>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</si>
  <si>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</si>
  <si>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</si>
  <si>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</si>
  <si>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</si>
  <si>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</si>
  <si>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</si>
  <si>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</si>
  <si>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</si>
  <si>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</si>
  <si>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</si>
  <si>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</si>
  <si>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</si>
  <si>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</si>
  <si>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</si>
  <si>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</si>
  <si>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</si>
  <si>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</si>
  <si>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</si>
  <si>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</si>
  <si>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</si>
  <si>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</si>
  <si>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</si>
  <si>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</si>
  <si>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</si>
  <si>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</si>
  <si>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</si>
  <si>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</si>
  <si>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</si>
  <si>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</si>
  <si>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</si>
  <si>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</si>
  <si>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</si>
  <si>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</si>
  <si>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</si>
  <si>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</si>
  <si>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</si>
  <si>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</si>
  <si>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</si>
  <si>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</si>
  <si>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</si>
  <si>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</si>
  <si>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</si>
  <si>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</si>
  <si>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</si>
  <si>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</si>
  <si>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</si>
  <si>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</si>
  <si>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</si>
  <si>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</si>
  <si>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</si>
  <si>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</si>
  <si>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</si>
  <si>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</si>
  <si>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</si>
  <si>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</si>
  <si>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</si>
  <si>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</si>
  <si>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</si>
  <si>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</si>
  <si>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</si>
  <si>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</si>
  <si>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</si>
  <si>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</si>
  <si>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</si>
  <si>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</si>
  <si>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</si>
  <si>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</si>
  <si>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</si>
  <si>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</si>
  <si>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</si>
  <si>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</si>
  <si>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</si>
  <si>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</si>
  <si>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</si>
  <si>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</si>
  <si>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</si>
  <si>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</si>
  <si>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</si>
  <si>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</si>
  <si>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</si>
  <si>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</si>
  <si>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</si>
  <si>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</si>
  <si>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</si>
  <si>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</si>
  <si>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</si>
  <si>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</si>
  <si>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</si>
  <si>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</si>
  <si>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</si>
  <si>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</si>
  <si>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</si>
  <si>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</si>
  <si>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</si>
  <si>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</si>
  <si>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</si>
  <si>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</si>
  <si>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</si>
  <si>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</si>
  <si>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</si>
  <si>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</si>
  <si>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</si>
  <si>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</si>
  <si>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</si>
  <si>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</si>
  <si>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</si>
  <si>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</si>
  <si>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</si>
  <si>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</si>
  <si>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</si>
  <si>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</si>
  <si>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</si>
  <si>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</si>
  <si>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</si>
  <si>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</si>
  <si>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</si>
  <si>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</si>
  <si>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</si>
  <si>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</si>
  <si>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</si>
  <si>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</si>
  <si>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</si>
  <si>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</si>
  <si>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</si>
  <si>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</si>
  <si>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</si>
  <si>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</si>
  <si>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</si>
  <si>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</si>
  <si>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</si>
  <si>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</si>
  <si>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</si>
  <si>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</si>
  <si>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</si>
  <si>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</si>
  <si>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</si>
  <si>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</si>
  <si>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</si>
  <si>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</si>
  <si>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</si>
  <si>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</si>
  <si>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</si>
  <si>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</si>
  <si>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</si>
  <si>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</si>
  <si>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</si>
  <si>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</si>
  <si>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</si>
  <si>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</si>
  <si>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</si>
  <si>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</si>
  <si>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</si>
  <si>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</si>
  <si>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</si>
  <si>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</si>
  <si>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</si>
  <si>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</si>
  <si>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</si>
  <si>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</si>
  <si>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</si>
  <si>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</si>
  <si>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</si>
  <si>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</si>
  <si>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</si>
  <si>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</si>
  <si>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</si>
  <si>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</si>
  <si>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</si>
  <si>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</si>
  <si>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</si>
  <si>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</si>
  <si>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</si>
  <si>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</si>
  <si>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</si>
  <si>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</si>
  <si>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</si>
  <si>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</si>
  <si>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</si>
  <si>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</si>
  <si>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</si>
  <si>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</si>
  <si>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</si>
  <si>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</si>
  <si>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</si>
  <si>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</si>
  <si>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</si>
  <si>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</si>
  <si>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</si>
  <si>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</si>
  <si>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</si>
  <si>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</si>
  <si>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</si>
  <si>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</si>
  <si>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</si>
  <si>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</si>
  <si>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</si>
  <si>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</si>
  <si>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</si>
  <si>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</si>
  <si>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</si>
  <si>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</si>
  <si>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</si>
  <si>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</si>
  <si>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</si>
  <si>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</si>
  <si>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</si>
  <si>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</si>
  <si>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</si>
  <si>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</si>
  <si>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</si>
  <si>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</si>
  <si>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</si>
  <si>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</si>
  <si>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</si>
  <si>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</si>
  <si>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</si>
  <si>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</si>
  <si>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</si>
  <si>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</si>
  <si>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</si>
  <si>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</si>
  <si>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</si>
  <si>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</si>
  <si>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</si>
  <si>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</si>
  <si>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</si>
  <si>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</si>
  <si>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</si>
  <si>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</si>
  <si>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</si>
  <si>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</si>
  <si>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</si>
  <si>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</si>
  <si>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</si>
  <si>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</si>
  <si>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</si>
  <si>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</si>
  <si>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</si>
  <si>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</si>
  <si>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</si>
  <si>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</si>
  <si>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</si>
  <si>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</si>
  <si>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</si>
  <si>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</si>
  <si>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</si>
  <si>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</si>
  <si>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</si>
  <si>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</si>
  <si>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</si>
  <si>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</si>
  <si>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</si>
  <si>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</si>
  <si>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</si>
  <si>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</si>
  <si>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</si>
  <si>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</si>
  <si>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</si>
  <si>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</si>
  <si>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</si>
  <si>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</si>
  <si>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</si>
  <si>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</si>
  <si>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</si>
  <si>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</si>
  <si>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</si>
  <si>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</si>
  <si>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</si>
  <si>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</si>
  <si>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</si>
  <si>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</si>
  <si>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</si>
  <si>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</si>
  <si>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</si>
  <si>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</si>
  <si>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</si>
  <si>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</si>
  <si>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</si>
  <si>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</si>
  <si>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</si>
  <si>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</si>
  <si>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</si>
  <si>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</si>
  <si>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</si>
  <si>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</si>
  <si>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</si>
  <si>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</si>
  <si>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</si>
  <si>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</si>
  <si>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</si>
  <si>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</si>
  <si>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</si>
  <si>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</si>
  <si>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</si>
  <si>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</si>
  <si>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</si>
  <si>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</si>
  <si>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</si>
  <si>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</si>
  <si>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</si>
  <si>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</si>
  <si>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</si>
  <si>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</si>
  <si>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</si>
  <si>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</si>
  <si>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</si>
  <si>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</si>
  <si>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</si>
  <si>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</si>
  <si>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</si>
  <si>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</si>
  <si>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</si>
  <si>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</si>
  <si>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</si>
  <si>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</si>
  <si>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</si>
  <si>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</si>
  <si>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</si>
  <si>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</si>
  <si>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</si>
  <si>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</si>
  <si>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</si>
  <si>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</si>
  <si>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</si>
  <si>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</si>
  <si>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</si>
  <si>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</si>
  <si>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</si>
  <si>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</si>
  <si>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</si>
  <si>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</si>
  <si>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</si>
  <si>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</si>
  <si>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</si>
  <si>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</si>
  <si>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</si>
  <si>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</si>
  <si>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</si>
  <si>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</si>
  <si>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</si>
  <si>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</si>
  <si>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</si>
  <si>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</si>
  <si>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</si>
  <si>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</si>
  <si>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</si>
  <si>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</si>
  <si>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</si>
  <si>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</si>
  <si>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</si>
  <si>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</si>
  <si>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</si>
  <si>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</si>
  <si>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</si>
  <si>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</si>
  <si>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</si>
  <si>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</si>
  <si>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</si>
  <si>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</si>
  <si>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</si>
  <si>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</si>
  <si>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</si>
  <si>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</si>
  <si>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</si>
  <si>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</si>
  <si>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</si>
  <si>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</si>
  <si>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</si>
  <si>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</si>
  <si>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</si>
  <si>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</si>
  <si>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</si>
  <si>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</si>
  <si>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</si>
  <si>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</si>
  <si>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</si>
  <si>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</si>
  <si>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</si>
  <si>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</si>
  <si>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</si>
  <si>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</si>
  <si>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</si>
  <si>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</si>
  <si>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</si>
  <si>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</si>
  <si>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</si>
  <si>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</si>
  <si>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</si>
  <si>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</si>
  <si>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</si>
  <si>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</si>
  <si>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</si>
  <si>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</si>
  <si>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</si>
  <si>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</si>
  <si>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</si>
  <si>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</si>
  <si>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</si>
  <si>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</si>
  <si>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</si>
  <si>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</si>
  <si>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</si>
  <si>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</si>
  <si>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</si>
  <si>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</si>
  <si>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</si>
  <si>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</si>
  <si>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</si>
  <si>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</si>
  <si>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</si>
  <si>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</si>
  <si>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</si>
  <si>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</si>
  <si>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</si>
  <si>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</si>
  <si>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</si>
  <si>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</si>
  <si>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</si>
  <si>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</si>
  <si>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</si>
  <si>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</si>
  <si>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</si>
  <si>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</si>
  <si>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</si>
  <si>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</si>
  <si>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</si>
  <si>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</si>
  <si>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</si>
  <si>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</si>
  <si>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</si>
  <si>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</si>
  <si>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</si>
  <si>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</si>
  <si>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</si>
  <si>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</si>
  <si>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</si>
  <si>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</si>
  <si>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</si>
  <si>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</si>
  <si>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</si>
  <si>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</si>
  <si>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</si>
  <si>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</si>
  <si>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</si>
  <si>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</si>
  <si>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</si>
  <si>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</si>
  <si>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</si>
  <si>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</si>
  <si>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</si>
  <si>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</si>
  <si>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</si>
  <si>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</si>
  <si>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</si>
  <si>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</si>
  <si>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</si>
  <si>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</si>
  <si>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</si>
  <si>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</si>
  <si>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</si>
  <si>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</si>
  <si>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</si>
  <si>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</si>
  <si>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</si>
  <si>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</si>
  <si>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</si>
  <si>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</si>
  <si>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</si>
  <si>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</si>
  <si>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</si>
  <si>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</si>
  <si>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</si>
  <si>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</si>
  <si>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</si>
  <si>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</si>
  <si>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</si>
  <si>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</si>
  <si>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</si>
  <si>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</si>
  <si>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</si>
  <si>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</si>
  <si>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</si>
  <si>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</si>
  <si>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</si>
  <si>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</si>
  <si>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</si>
  <si>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</si>
  <si>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</si>
  <si>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</si>
  <si>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</si>
  <si>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</si>
  <si>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</si>
  <si>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</si>
  <si>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</si>
  <si>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</si>
  <si>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</si>
  <si>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</si>
  <si>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</si>
  <si>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</si>
  <si>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</si>
  <si>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</si>
  <si>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</si>
  <si>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</si>
  <si>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</si>
  <si>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</si>
  <si>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</si>
  <si>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</si>
  <si>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</si>
  <si>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</si>
  <si>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</si>
  <si>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</si>
  <si>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</si>
  <si>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</si>
  <si>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</si>
  <si>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</si>
  <si>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</si>
  <si>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</si>
  <si>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</si>
  <si>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</si>
  <si>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</si>
  <si>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</si>
  <si>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</si>
  <si>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</si>
  <si>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</si>
  <si>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</si>
  <si>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</si>
  <si>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</si>
  <si>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</si>
  <si>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</si>
  <si>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</si>
  <si>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</si>
  <si>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</si>
  <si>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</si>
  <si>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</si>
  <si>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</si>
  <si>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</si>
  <si>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</si>
  <si>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</si>
  <si>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</si>
  <si>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</si>
  <si>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</si>
  <si>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</si>
  <si>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</si>
  <si>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</si>
  <si>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</si>
  <si>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</si>
  <si>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</si>
  <si>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</si>
  <si>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</si>
  <si>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</si>
  <si>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</si>
  <si>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</si>
  <si>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</si>
  <si>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</si>
  <si>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</si>
  <si>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</si>
  <si>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</si>
  <si>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</si>
  <si>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</si>
  <si>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</si>
  <si>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</si>
  <si>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</si>
  <si>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</si>
  <si>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</si>
  <si>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</si>
  <si>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</si>
  <si>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</si>
  <si>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</si>
  <si>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</si>
  <si>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</si>
  <si>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</si>
  <si>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</si>
  <si>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</si>
  <si>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</si>
  <si>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</si>
  <si>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</si>
  <si>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</si>
  <si>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</si>
  <si>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</si>
  <si>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</si>
  <si>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</si>
  <si>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</si>
  <si>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</si>
  <si>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</si>
  <si>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</si>
  <si>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</si>
  <si>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</si>
  <si>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</si>
  <si>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</si>
  <si>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</si>
  <si>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</si>
  <si>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</si>
  <si>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</si>
  <si>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</si>
  <si>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</si>
  <si>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</si>
  <si>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</si>
  <si>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</si>
  <si>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</si>
  <si>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</si>
  <si>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</si>
  <si>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</si>
  <si>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</si>
  <si>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</si>
  <si>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</si>
  <si>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</si>
  <si>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</si>
  <si>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</si>
  <si>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</si>
  <si>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</si>
  <si>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</si>
  <si>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</si>
  <si>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</si>
  <si>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</si>
  <si>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</si>
  <si>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</si>
  <si>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</si>
  <si>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</si>
  <si>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</si>
  <si>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</si>
  <si>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</si>
  <si>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</si>
  <si>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</si>
  <si>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</si>
  <si>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</si>
  <si>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</si>
  <si>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</si>
  <si>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</si>
  <si>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</si>
  <si>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</si>
  <si>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</si>
  <si>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</si>
  <si>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</si>
  <si>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</si>
  <si>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</si>
  <si>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</si>
  <si>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</si>
  <si>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</si>
  <si>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</si>
  <si>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</si>
  <si>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</si>
  <si>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</si>
  <si>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</si>
  <si>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</si>
  <si>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</si>
  <si>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</si>
  <si>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</si>
  <si>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</si>
  <si>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</si>
  <si>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</si>
  <si>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</si>
  <si>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</si>
  <si>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</si>
  <si>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</si>
  <si>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</si>
  <si>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</si>
  <si>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</si>
  <si>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</si>
  <si>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</si>
  <si>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</si>
  <si>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</si>
  <si>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</si>
  <si>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</si>
  <si>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</si>
  <si>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</si>
  <si>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</si>
  <si>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</si>
  <si>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</si>
  <si>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</si>
  <si>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</si>
  <si>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</si>
  <si>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</si>
  <si>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</si>
  <si>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</si>
  <si>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</si>
  <si>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</si>
  <si>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</si>
  <si>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</si>
  <si>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</si>
  <si>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</si>
  <si>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</si>
  <si>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</si>
  <si>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</si>
  <si>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</si>
  <si>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</si>
  <si>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</si>
  <si>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</si>
  <si>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</si>
  <si>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</si>
  <si>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</si>
  <si>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</si>
  <si>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</si>
  <si>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</si>
  <si>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</si>
  <si>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</si>
  <si>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</si>
  <si>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</si>
  <si>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</si>
  <si>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</si>
  <si>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</si>
  <si>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</si>
  <si>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</si>
  <si>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</si>
  <si>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</si>
  <si>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</si>
  <si>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</si>
  <si>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</si>
  <si>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</si>
  <si>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</si>
  <si>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</si>
  <si>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</si>
  <si>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</si>
  <si>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</si>
  <si>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</si>
  <si>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</si>
  <si>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</si>
  <si>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</si>
  <si>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</si>
  <si>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</si>
  <si>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</si>
  <si>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</si>
  <si>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</si>
  <si>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</si>
  <si>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</si>
  <si>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</si>
  <si>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</si>
  <si>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</si>
  <si>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</si>
  <si>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</si>
  <si>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</si>
  <si>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</si>
  <si>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</si>
  <si>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</si>
  <si>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</si>
  <si>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</si>
  <si>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</si>
  <si>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</si>
  <si>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</si>
  <si>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</si>
  <si>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</si>
  <si>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</si>
  <si>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</si>
  <si>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</si>
  <si>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</si>
  <si>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</si>
  <si>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</si>
  <si>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</si>
  <si>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</si>
  <si>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</si>
  <si>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</si>
  <si>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</si>
  <si>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</si>
  <si>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</si>
  <si>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</si>
  <si>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</si>
  <si>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</si>
  <si>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</si>
  <si>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</si>
  <si>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</si>
  <si>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</si>
  <si>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</si>
  <si>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</si>
  <si>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</si>
  <si>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</si>
  <si>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</si>
  <si>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</si>
  <si>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</si>
  <si>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</si>
  <si>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</si>
  <si>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</si>
  <si>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</si>
  <si>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</si>
  <si>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</si>
  <si>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</si>
  <si>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</si>
  <si>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</si>
  <si>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</si>
  <si>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</si>
  <si>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</si>
  <si>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</si>
  <si>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</si>
  <si>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</si>
  <si>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</si>
  <si>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</si>
  <si>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</si>
  <si>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</si>
  <si>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</si>
  <si>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</si>
  <si>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</si>
  <si>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</si>
  <si>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</si>
  <si>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</si>
  <si>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</si>
  <si>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</si>
  <si>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</si>
  <si>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</si>
  <si>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</si>
  <si>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</si>
  <si>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</si>
  <si>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</si>
  <si>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</si>
  <si>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</si>
  <si>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</si>
  <si>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</si>
  <si>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</si>
  <si>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</si>
  <si>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</si>
  <si>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</si>
  <si>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</si>
  <si>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</si>
  <si>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</si>
  <si>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</si>
  <si>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</si>
  <si>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</si>
  <si>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</si>
  <si>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</si>
  <si>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</si>
  <si>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</si>
  <si>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</si>
  <si>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</si>
  <si>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</si>
  <si>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</si>
  <si>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</si>
  <si>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</si>
  <si>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</si>
  <si>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</si>
  <si>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</si>
  <si>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</si>
  <si>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</si>
  <si>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</si>
  <si>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</si>
  <si>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</si>
  <si>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</si>
  <si>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</si>
  <si>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</si>
  <si>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</si>
  <si>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</si>
  <si>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</si>
  <si>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</si>
  <si>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</si>
  <si>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</si>
  <si>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</si>
  <si>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</si>
  <si>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</si>
  <si>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</si>
  <si>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</si>
  <si>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</si>
  <si>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</si>
  <si>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</si>
  <si>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</si>
  <si>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</si>
  <si>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</si>
  <si>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</si>
  <si>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</si>
  <si>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</si>
  <si>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</si>
  <si>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</si>
  <si>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</si>
  <si>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</si>
  <si>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</si>
  <si>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</si>
  <si>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</si>
  <si>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</si>
  <si>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</si>
  <si>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</si>
  <si>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</si>
  <si>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</si>
  <si>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</si>
  <si>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</si>
  <si>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</si>
  <si>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</si>
  <si>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</si>
  <si>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</si>
  <si>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</si>
  <si>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</si>
  <si>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</si>
  <si>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</si>
  <si>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</si>
  <si>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</si>
  <si>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</si>
  <si>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</si>
  <si>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</si>
  <si>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</si>
  <si>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</si>
  <si>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</si>
  <si>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</si>
  <si>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</si>
  <si>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</si>
  <si>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</si>
  <si>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</si>
  <si>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</si>
  <si>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</si>
  <si>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</si>
  <si>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</si>
  <si>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</si>
  <si>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</si>
  <si>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</si>
  <si>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</si>
  <si>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</si>
  <si>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</si>
  <si>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</si>
  <si>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</si>
  <si>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</si>
  <si>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</si>
  <si>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</si>
  <si>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</si>
  <si>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</si>
  <si>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</si>
  <si>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</si>
  <si>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</si>
  <si>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</si>
  <si>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</si>
  <si>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</si>
  <si>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</si>
  <si>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</si>
  <si>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</si>
  <si>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</si>
  <si>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</si>
  <si>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</si>
  <si>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</si>
  <si>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</si>
  <si>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</si>
  <si>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</si>
  <si>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</si>
  <si>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</si>
  <si>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</si>
  <si>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</si>
  <si>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</si>
  <si>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</si>
  <si>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</si>
  <si>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</si>
  <si>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</si>
  <si>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</si>
  <si>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</si>
  <si>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</si>
  <si>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</si>
  <si>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</si>
  <si>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</si>
  <si>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</si>
  <si>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</si>
  <si>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</si>
  <si>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</si>
  <si>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</si>
  <si>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</si>
  <si>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</si>
  <si>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</si>
  <si>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</si>
  <si>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</si>
  <si>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</si>
  <si>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</si>
  <si>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</si>
  <si>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</si>
  <si>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</si>
  <si>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</si>
  <si>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</si>
  <si>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</si>
  <si>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</si>
  <si>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</si>
  <si>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</si>
  <si>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</si>
  <si>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</si>
  <si>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</si>
  <si>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</si>
  <si>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</si>
  <si>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</si>
  <si>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</si>
  <si>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</si>
  <si>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</si>
  <si>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</si>
  <si>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</si>
  <si>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</si>
  <si>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</si>
  <si>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</si>
  <si>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</si>
  <si>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</si>
  <si>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</si>
  <si>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</si>
  <si>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</si>
  <si>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</si>
  <si>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</si>
  <si>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</si>
  <si>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</si>
  <si>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</si>
  <si>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</si>
  <si>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</si>
  <si>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</si>
  <si>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</si>
  <si>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</si>
  <si>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</si>
  <si>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</si>
  <si>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</si>
  <si>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</si>
  <si>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</si>
  <si>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</si>
  <si>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</si>
  <si>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</si>
  <si>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</si>
  <si>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</si>
  <si>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</si>
  <si>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</si>
  <si>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</si>
  <si>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</si>
  <si>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</si>
  <si>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</si>
  <si>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</si>
  <si>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</si>
  <si>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</si>
  <si>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</si>
  <si>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</si>
  <si>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</si>
  <si>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</si>
  <si>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</si>
  <si>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</si>
  <si>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</si>
  <si>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</si>
  <si>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</si>
  <si>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</si>
  <si>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</si>
  <si>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</si>
  <si>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</si>
  <si>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</si>
  <si>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</si>
  <si>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</si>
  <si>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</si>
  <si>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</si>
  <si>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</si>
  <si>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</si>
  <si>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</si>
  <si>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</si>
  <si>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</si>
  <si>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</si>
  <si>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</si>
  <si>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</si>
  <si>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</si>
  <si>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</si>
  <si>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</si>
  <si>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</si>
  <si>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</si>
  <si>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</si>
  <si>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</si>
  <si>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</si>
  <si>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</si>
  <si>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</si>
  <si>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</si>
  <si>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</si>
  <si>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</si>
  <si>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</si>
  <si>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</si>
  <si>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</si>
  <si>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</si>
  <si>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</si>
  <si>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</si>
  <si>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</si>
  <si>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</si>
  <si>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</si>
  <si>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</si>
  <si>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</si>
  <si>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</si>
  <si>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</si>
  <si>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</si>
  <si>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</si>
  <si>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</si>
  <si>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</si>
  <si>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</si>
  <si>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</si>
  <si>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</si>
  <si>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</si>
  <si>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</si>
  <si>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</si>
  <si>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</si>
  <si>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</si>
  <si>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</si>
  <si>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</si>
  <si>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</si>
  <si>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</si>
  <si>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</si>
  <si>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</si>
  <si>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</si>
  <si>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</si>
  <si>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</si>
  <si>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</si>
  <si>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</si>
  <si>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</si>
  <si>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</si>
  <si>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</si>
  <si>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</si>
  <si>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</si>
  <si>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</si>
  <si>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</si>
  <si>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</si>
  <si>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</si>
  <si>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</si>
  <si>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</si>
  <si>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</si>
  <si>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</si>
  <si>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</si>
  <si>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</si>
  <si>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</si>
  <si>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</si>
  <si>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</si>
  <si>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</si>
  <si>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</si>
  <si>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</si>
  <si>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</si>
  <si>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</si>
  <si>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</si>
  <si>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</si>
  <si>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</si>
  <si>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</si>
  <si>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</si>
  <si>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</si>
  <si>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</si>
  <si>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</si>
  <si>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</si>
  <si>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</si>
  <si>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</si>
  <si>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</si>
  <si>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</si>
  <si>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</si>
  <si>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</si>
  <si>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</si>
  <si>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</si>
  <si>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</si>
  <si>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</si>
  <si>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</si>
  <si>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</si>
  <si>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</si>
  <si>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</si>
  <si>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</si>
  <si>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</si>
  <si>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</si>
  <si>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</si>
  <si>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</si>
  <si>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</si>
  <si>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</si>
  <si>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</si>
  <si>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</si>
  <si>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</si>
  <si>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</si>
  <si>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</si>
  <si>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</si>
  <si>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</si>
  <si>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</si>
  <si>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</si>
  <si>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</si>
  <si>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</si>
  <si>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</si>
  <si>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</si>
  <si>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</si>
  <si>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</si>
  <si>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</si>
  <si>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</si>
  <si>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</si>
  <si>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</si>
  <si>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</si>
  <si>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</si>
  <si>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</si>
  <si>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</si>
  <si>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</si>
  <si>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</si>
  <si>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</si>
  <si>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</si>
  <si>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</si>
  <si>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</si>
  <si>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</si>
  <si>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</si>
  <si>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</si>
  <si>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</si>
  <si>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</si>
  <si>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</si>
  <si>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</si>
  <si>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</si>
  <si>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</si>
  <si>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</si>
  <si>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</si>
  <si>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</si>
  <si>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</si>
  <si>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</si>
  <si>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</si>
  <si>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</si>
  <si>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</si>
  <si>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</si>
  <si>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</si>
  <si>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</si>
  <si>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</si>
  <si>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</si>
  <si>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</si>
  <si>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</si>
  <si>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</si>
  <si>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</si>
  <si>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</si>
  <si>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</si>
  <si>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</si>
  <si>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</si>
  <si>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</si>
  <si>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</si>
  <si>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</si>
  <si>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</si>
  <si>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</si>
  <si>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</si>
  <si>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</si>
  <si>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</si>
  <si>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</si>
  <si>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</si>
  <si>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</si>
  <si>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</si>
  <si>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</si>
  <si>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</si>
  <si>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</si>
  <si>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</si>
  <si>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</si>
  <si>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</si>
  <si>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</si>
  <si>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</si>
  <si>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</si>
  <si>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</si>
  <si>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</si>
  <si>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</si>
  <si>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</si>
  <si>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</si>
  <si>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</si>
  <si>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</si>
  <si>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</si>
  <si>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</si>
  <si>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</si>
  <si>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</si>
  <si>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</si>
  <si>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</si>
  <si>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</si>
  <si>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</si>
  <si>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</si>
  <si>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</si>
  <si>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</si>
  <si>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</si>
  <si>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</si>
  <si>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</si>
  <si>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</si>
  <si>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</si>
  <si>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</si>
  <si>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</si>
  <si>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</si>
  <si>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</si>
  <si>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</si>
  <si>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</si>
  <si>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</si>
  <si>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</si>
  <si>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</si>
  <si>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</si>
  <si>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</si>
  <si>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</si>
  <si>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</si>
  <si>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</si>
  <si>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</si>
  <si>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</si>
  <si>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</si>
  <si>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</si>
  <si>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</si>
  <si>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</si>
  <si>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</si>
  <si>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</si>
  <si>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</si>
  <si>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</si>
  <si>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</si>
  <si>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</si>
  <si>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</si>
  <si>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</si>
  <si>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</si>
  <si>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</si>
  <si>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</si>
  <si>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</si>
  <si>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</si>
  <si>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</si>
  <si>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</si>
  <si>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</si>
  <si>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</si>
  <si>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</si>
  <si>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</si>
  <si>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</si>
  <si>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</si>
  <si>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</si>
  <si>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</si>
  <si>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</si>
  <si>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</si>
  <si>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</si>
  <si>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</si>
  <si>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</si>
  <si>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</si>
  <si>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</si>
  <si>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</si>
  <si>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</si>
  <si>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</si>
  <si>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</si>
  <si>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</si>
  <si>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</si>
  <si>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</si>
  <si>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</si>
  <si>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</si>
  <si>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</si>
  <si>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</si>
  <si>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</si>
  <si>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</si>
  <si>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</si>
  <si>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</si>
  <si>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</si>
  <si>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</si>
  <si>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</si>
  <si>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</si>
  <si>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</si>
  <si>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</si>
  <si>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</si>
  <si>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</si>
  <si>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</si>
  <si>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</si>
  <si>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</si>
  <si>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</si>
  <si>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</si>
  <si>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</si>
  <si>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</si>
  <si>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</si>
  <si>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</si>
  <si>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</si>
  <si>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</si>
  <si>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</si>
  <si>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</si>
  <si>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</si>
  <si>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</si>
  <si>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</si>
  <si>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</si>
  <si>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</si>
  <si>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</si>
  <si>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</si>
  <si>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</si>
  <si>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</si>
  <si>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</si>
  <si>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</si>
  <si>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</si>
  <si>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</si>
  <si>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</si>
  <si>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</si>
  <si>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</si>
  <si>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</si>
  <si>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</si>
  <si>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</si>
  <si>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</si>
  <si>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</si>
  <si>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</si>
  <si>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</si>
  <si>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</si>
  <si>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</si>
  <si>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</si>
  <si>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</si>
  <si>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</si>
  <si>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</si>
  <si>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</si>
  <si>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</si>
  <si>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</si>
  <si>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</si>
  <si>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</si>
  <si>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</si>
  <si>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</si>
  <si>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</si>
  <si>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</si>
  <si>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</si>
  <si>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</si>
  <si>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</si>
  <si>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</si>
  <si>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</si>
  <si>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</si>
  <si>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</si>
  <si>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</si>
  <si>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</si>
  <si>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</si>
  <si>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</si>
  <si>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</si>
  <si>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</si>
  <si>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</si>
  <si>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</si>
  <si>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</si>
  <si>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</si>
  <si>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</si>
  <si>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</si>
  <si>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</si>
  <si>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</si>
  <si>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</si>
  <si>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</si>
  <si>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</si>
  <si>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</si>
  <si>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</si>
  <si>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</si>
  <si>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</si>
  <si>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</si>
  <si>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</si>
  <si>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</si>
  <si>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</si>
  <si>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</si>
  <si>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</si>
  <si>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</si>
  <si>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</si>
  <si>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</si>
  <si>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</si>
  <si>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</si>
  <si>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</si>
  <si>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</si>
  <si>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</si>
  <si>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</si>
  <si>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</si>
  <si>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</si>
  <si>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</si>
  <si>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</si>
  <si>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</si>
  <si>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</si>
  <si>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</si>
  <si>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</si>
  <si>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</si>
  <si>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</si>
  <si>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</si>
  <si>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</si>
  <si>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</si>
  <si>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</si>
  <si>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</si>
  <si>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</si>
  <si>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</si>
  <si>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</si>
  <si>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</si>
  <si>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</si>
  <si>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</si>
  <si>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</si>
  <si>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</si>
  <si>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</si>
  <si>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</si>
  <si>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</si>
  <si>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</si>
  <si>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</si>
  <si>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</si>
  <si>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</si>
  <si>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</si>
  <si>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</si>
  <si>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</si>
  <si>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</si>
  <si>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</si>
  <si>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</si>
  <si>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</si>
  <si>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</si>
  <si>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</si>
  <si>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</si>
  <si>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</si>
  <si>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</si>
  <si>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</si>
  <si>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</si>
  <si>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</si>
  <si>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</si>
  <si>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</si>
  <si>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</si>
  <si>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</si>
  <si>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</si>
  <si>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</si>
  <si>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</si>
  <si>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</si>
  <si>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</si>
  <si>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</si>
  <si>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</si>
  <si>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</si>
  <si>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</si>
  <si>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</si>
  <si>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</si>
  <si>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</si>
  <si>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</si>
  <si>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</si>
  <si>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</si>
  <si>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</si>
  <si>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</si>
  <si>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</si>
  <si>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</si>
  <si>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</si>
  <si>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</si>
  <si>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</si>
  <si>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</si>
  <si>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</si>
  <si>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</si>
  <si>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</si>
  <si>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</si>
  <si>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</si>
  <si>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</si>
  <si>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</si>
  <si>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</si>
  <si>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</si>
  <si>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</si>
  <si>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</si>
  <si>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</si>
  <si>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</si>
  <si>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</si>
  <si>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</si>
  <si>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</si>
  <si>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</si>
  <si>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</si>
  <si>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</si>
  <si>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</si>
  <si>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</si>
  <si>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</si>
  <si>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</si>
  <si>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</si>
  <si>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</si>
  <si>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</si>
  <si>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</si>
  <si>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</si>
  <si>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</si>
  <si>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</si>
  <si>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</si>
  <si>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</si>
  <si>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</si>
  <si>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</si>
  <si>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</si>
  <si>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</si>
  <si>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</si>
  <si>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</si>
  <si>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</si>
  <si>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</si>
  <si>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</si>
  <si>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</si>
  <si>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</si>
  <si>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</si>
  <si>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</si>
  <si>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</si>
  <si>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</si>
  <si>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</si>
  <si>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</si>
  <si>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</si>
  <si>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</si>
  <si>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</si>
  <si>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</si>
  <si>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</si>
  <si>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</si>
  <si>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</si>
  <si>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</si>
  <si>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</si>
  <si>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</si>
  <si>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</si>
  <si>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</si>
  <si>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</si>
  <si>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</si>
  <si>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</si>
  <si>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</si>
  <si>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</si>
  <si>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</si>
  <si>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</si>
  <si>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</si>
  <si>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</si>
  <si>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</si>
  <si>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</si>
  <si>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</si>
  <si>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</si>
  <si>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</si>
  <si>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</si>
  <si>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</si>
  <si>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</si>
  <si>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</si>
  <si>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</si>
  <si>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</si>
  <si>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</si>
  <si>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</si>
  <si>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</si>
  <si>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</si>
  <si>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</si>
  <si>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</si>
  <si>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</si>
  <si>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</si>
  <si>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</si>
  <si>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</si>
  <si>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</si>
  <si>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</si>
  <si>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</si>
  <si>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</si>
  <si>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</si>
  <si>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</si>
  <si>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</si>
  <si>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</si>
  <si>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</si>
  <si>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</si>
  <si>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</si>
  <si>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</si>
  <si>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</si>
  <si>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</si>
  <si>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</si>
  <si>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</si>
  <si>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</si>
  <si>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</si>
  <si>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</si>
  <si>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</si>
  <si>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</si>
  <si>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</si>
  <si>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</si>
  <si>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</si>
  <si>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</si>
  <si>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</si>
  <si>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</si>
  <si>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</si>
  <si>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</si>
  <si>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</si>
  <si>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</si>
  <si>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</si>
  <si>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</si>
  <si>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</si>
  <si>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</si>
  <si>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</si>
  <si>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</si>
  <si>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</si>
  <si>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</si>
  <si>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</si>
  <si>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</si>
  <si>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</si>
  <si>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</si>
  <si>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</si>
  <si>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</si>
  <si>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</si>
  <si>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</si>
  <si>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</si>
  <si>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</si>
  <si>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</si>
  <si>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</si>
  <si>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</si>
  <si>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</si>
  <si>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</si>
  <si>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</si>
  <si>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</si>
  <si>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</si>
  <si>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</si>
  <si>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</si>
  <si>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</si>
  <si>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</si>
  <si>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</si>
  <si>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</si>
  <si>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</si>
  <si>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</si>
  <si>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</si>
  <si>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</si>
  <si>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</si>
  <si>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</si>
  <si>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</si>
  <si>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</si>
  <si>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</si>
  <si>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</si>
  <si>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</si>
  <si>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</si>
  <si>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</si>
  <si>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</si>
  <si>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</si>
  <si>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</si>
  <si>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</si>
  <si>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</si>
  <si>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</si>
  <si>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</si>
  <si>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</si>
  <si>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</si>
  <si>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</si>
  <si>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</si>
  <si>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</si>
  <si>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</si>
  <si>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</si>
  <si>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</si>
  <si>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</si>
  <si>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</si>
  <si>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</si>
  <si>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</si>
  <si>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</si>
  <si>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</si>
  <si>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</si>
  <si>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</si>
  <si>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</si>
  <si>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</si>
  <si>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</si>
  <si>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</si>
  <si>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</si>
  <si>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</si>
  <si>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</si>
  <si>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</si>
  <si>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</si>
  <si>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</si>
  <si>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</si>
  <si>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</si>
  <si>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</si>
  <si>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</si>
  <si>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</si>
  <si>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</si>
  <si>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</si>
  <si>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</si>
  <si>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</si>
  <si>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</si>
  <si>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</si>
  <si>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</si>
  <si>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</si>
  <si>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</si>
  <si>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</si>
  <si>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</si>
  <si>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</si>
  <si>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</si>
  <si>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</si>
  <si>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</si>
  <si>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</si>
  <si>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</si>
  <si>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</si>
  <si>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</si>
  <si>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</si>
  <si>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</si>
  <si>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</si>
  <si>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</si>
  <si>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</si>
  <si>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</si>
  <si>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</si>
  <si>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</si>
  <si>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</si>
  <si>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</si>
  <si>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</si>
  <si>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</si>
  <si>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</si>
  <si>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</si>
  <si>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</si>
  <si>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</si>
  <si>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</si>
  <si>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</si>
  <si>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</si>
  <si>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</si>
  <si>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</si>
  <si>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</si>
  <si>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</si>
  <si>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</si>
  <si>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</si>
  <si>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</si>
  <si>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</si>
  <si>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</si>
  <si>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</si>
  <si>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</si>
  <si>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</si>
  <si>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</si>
  <si>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</si>
  <si>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</si>
  <si>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</si>
  <si>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</si>
  <si>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</si>
  <si>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</si>
  <si>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</si>
  <si>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</si>
  <si>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</si>
  <si>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</si>
  <si>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</si>
  <si>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</si>
  <si>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</si>
  <si>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</si>
  <si>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</si>
  <si>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</si>
  <si>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</si>
  <si>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</si>
  <si>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</si>
  <si>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</si>
  <si>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</si>
  <si>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</si>
  <si>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</si>
  <si>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</si>
  <si>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</si>
  <si>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</si>
  <si>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</si>
  <si>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</si>
  <si>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</si>
  <si>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</si>
  <si>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</si>
  <si>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</si>
  <si>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</si>
  <si>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</si>
  <si>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</si>
  <si>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</si>
  <si>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</si>
  <si>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</si>
  <si>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</si>
  <si>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</si>
  <si>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</si>
  <si>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</si>
  <si>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</si>
  <si>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</si>
  <si>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</si>
  <si>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</si>
  <si>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</si>
  <si>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</si>
  <si>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</si>
  <si>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</si>
  <si>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</si>
  <si>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</si>
  <si>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</si>
  <si>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</si>
  <si>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</si>
  <si>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</si>
  <si>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</si>
  <si>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</si>
  <si>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</si>
  <si>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</si>
  <si>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</si>
  <si>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</si>
  <si>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</si>
  <si>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</si>
  <si>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</si>
  <si>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</si>
  <si>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</si>
  <si>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</si>
  <si>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</si>
  <si>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</si>
  <si>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</si>
  <si>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</si>
  <si>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</si>
  <si>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</si>
  <si>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</si>
  <si>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</si>
  <si>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</si>
  <si>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</si>
  <si>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</si>
  <si>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</si>
  <si>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</si>
  <si>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</si>
  <si>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</si>
  <si>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</si>
  <si>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</si>
  <si>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</si>
  <si>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</si>
  <si>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</si>
  <si>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</si>
  <si>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</si>
  <si>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</si>
  <si>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</si>
  <si>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</si>
  <si>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</si>
  <si>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</si>
  <si>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</si>
  <si>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</si>
  <si>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</si>
  <si>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</si>
  <si>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</si>
  <si>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</si>
  <si>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</si>
  <si>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</si>
  <si>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</si>
  <si>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</si>
  <si>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</si>
  <si>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</si>
  <si>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</si>
  <si>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</si>
  <si>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</si>
  <si>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</si>
  <si>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</si>
  <si>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</si>
  <si>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</si>
  <si>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</si>
  <si>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</si>
  <si>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</si>
  <si>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</si>
  <si>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</si>
  <si>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</si>
  <si>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</si>
  <si>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</si>
  <si>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</si>
  <si>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</si>
  <si>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</si>
  <si>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</si>
  <si>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</si>
  <si>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</si>
  <si>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</si>
  <si>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</si>
  <si>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</si>
  <si>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</si>
  <si>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</si>
  <si>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</si>
  <si>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</si>
  <si>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</si>
  <si>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</si>
  <si>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</si>
  <si>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</si>
  <si>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</si>
  <si>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</si>
  <si>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</si>
  <si>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</si>
  <si>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</si>
  <si>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</si>
  <si>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</si>
  <si>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</si>
  <si>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</si>
  <si>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</si>
  <si>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</si>
  <si>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</si>
  <si>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</si>
  <si>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</si>
  <si>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</si>
  <si>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</si>
  <si>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</si>
  <si>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</si>
  <si>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</si>
  <si>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</si>
  <si>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</si>
  <si>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</si>
  <si>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</si>
  <si>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</si>
  <si>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</si>
  <si>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</si>
  <si>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</si>
  <si>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</si>
  <si>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</si>
  <si>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</si>
  <si>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</si>
  <si>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</si>
  <si>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</si>
  <si>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</si>
  <si>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</si>
  <si>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</si>
  <si>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</si>
  <si>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</si>
  <si>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</si>
  <si>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</si>
  <si>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</si>
  <si>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</si>
  <si>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</si>
  <si>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</si>
  <si>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</si>
  <si>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</si>
  <si>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</si>
  <si>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</si>
  <si>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</si>
  <si>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</si>
  <si>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</si>
  <si>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</si>
  <si>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</si>
  <si>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</si>
  <si>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</si>
  <si>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</si>
  <si>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</si>
  <si>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</si>
  <si>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</si>
  <si>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</si>
  <si>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</si>
  <si>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</si>
  <si>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</si>
  <si>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</si>
  <si>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</si>
  <si>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</si>
  <si>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</si>
  <si>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</si>
  <si>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</si>
  <si>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</si>
  <si>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</si>
  <si>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</si>
  <si>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</si>
  <si>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</si>
  <si>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</si>
  <si>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</si>
  <si>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</si>
  <si>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</si>
  <si>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</si>
  <si>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</si>
  <si>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</si>
  <si>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</si>
  <si>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</si>
  <si>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</si>
  <si>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</si>
  <si>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</si>
  <si>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</si>
  <si>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</si>
  <si>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</si>
  <si>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</si>
  <si>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</si>
  <si>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</si>
  <si>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</si>
  <si>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</si>
  <si>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</si>
  <si>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</si>
  <si>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</si>
  <si>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</si>
  <si>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</si>
  <si>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</si>
  <si>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</si>
  <si>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</si>
  <si>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</si>
  <si>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</si>
  <si>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</si>
  <si>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</si>
  <si>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</si>
  <si>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</si>
  <si>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</si>
  <si>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</si>
  <si>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</si>
  <si>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</si>
  <si>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</si>
  <si>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</si>
  <si>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</si>
  <si>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</si>
  <si>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</si>
  <si>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</si>
  <si>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</si>
  <si>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</si>
  <si>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</si>
  <si>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</si>
  <si>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</si>
  <si>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</si>
  <si>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</si>
  <si>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</si>
  <si>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</si>
  <si>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</si>
  <si>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</si>
  <si>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</si>
  <si>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</si>
  <si>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</si>
  <si>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</si>
  <si>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</si>
  <si>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</si>
  <si>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</si>
  <si>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</si>
  <si>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</si>
  <si>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</si>
  <si>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</si>
  <si>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</si>
  <si>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</si>
  <si>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</si>
  <si>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</si>
  <si>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</si>
  <si>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</si>
  <si>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</si>
  <si>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</si>
  <si>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</si>
  <si>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</si>
  <si>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</si>
  <si>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</si>
  <si>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</si>
  <si>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</si>
  <si>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</si>
  <si>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</si>
  <si>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</si>
  <si>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</si>
  <si>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</si>
  <si>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</si>
  <si>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</si>
  <si>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</si>
  <si>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</si>
  <si>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</si>
  <si>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</si>
  <si>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</si>
  <si>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</si>
  <si>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</si>
  <si>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</si>
  <si>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</si>
  <si>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</si>
  <si>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</si>
  <si>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</si>
  <si>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</si>
  <si>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</si>
  <si>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</si>
  <si>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</si>
  <si>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</si>
  <si>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</si>
  <si>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</si>
  <si>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</si>
  <si>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</si>
  <si>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</si>
  <si>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</si>
  <si>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</si>
  <si>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</si>
  <si>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</si>
  <si>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</si>
  <si>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</si>
  <si>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</si>
  <si>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</si>
  <si>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</si>
  <si>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</si>
  <si>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</si>
  <si>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</si>
  <si>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</si>
  <si>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</si>
  <si>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</si>
  <si>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</si>
  <si>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</si>
  <si>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</si>
  <si>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</si>
  <si>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</si>
  <si>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</si>
  <si>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</si>
  <si>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</si>
  <si>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</si>
  <si>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</si>
  <si>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</si>
  <si>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</si>
  <si>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</si>
  <si>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</si>
  <si>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</si>
  <si>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</si>
  <si>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</si>
  <si>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</si>
  <si>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</si>
  <si>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</si>
  <si>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</si>
  <si>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</si>
  <si>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</si>
  <si>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</si>
  <si>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</si>
  <si>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</si>
  <si>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</si>
  <si>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</si>
  <si>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</si>
  <si>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</si>
  <si>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</si>
  <si>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</si>
  <si>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</si>
  <si>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</si>
  <si>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</si>
  <si>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</si>
  <si>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</si>
  <si>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</si>
  <si>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</si>
  <si>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</si>
  <si>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</si>
  <si>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</si>
  <si>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</si>
  <si>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</si>
  <si>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</si>
  <si>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</si>
  <si>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</si>
  <si>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</si>
  <si>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</si>
  <si>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</si>
  <si>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</si>
  <si>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</si>
  <si>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</si>
  <si>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</si>
  <si>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</si>
  <si>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</si>
  <si>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</si>
  <si>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</si>
  <si>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</si>
  <si>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</si>
  <si>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</si>
  <si>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</si>
  <si>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</si>
  <si>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</si>
  <si>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</si>
  <si>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</si>
  <si>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</si>
  <si>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</si>
  <si>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</si>
  <si>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</si>
  <si>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</si>
  <si>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</si>
  <si>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</si>
  <si>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</si>
  <si>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</si>
  <si>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</si>
  <si>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</si>
  <si>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</si>
  <si>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</si>
  <si>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</si>
  <si>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</si>
  <si>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</si>
  <si>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</si>
  <si>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</si>
  <si>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</si>
  <si>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</si>
  <si>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</si>
  <si>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</si>
  <si>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</si>
  <si>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</si>
  <si>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</si>
  <si>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</si>
  <si>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</si>
  <si>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</si>
  <si>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</si>
  <si>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</si>
  <si>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</si>
  <si>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</si>
  <si>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</si>
  <si>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</si>
  <si>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</si>
  <si>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</si>
  <si>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</si>
  <si>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</si>
  <si>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</si>
  <si>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</si>
  <si>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</si>
  <si>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</si>
  <si>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</si>
  <si>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</si>
  <si>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</si>
  <si>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</si>
  <si>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</si>
  <si>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</si>
  <si>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</si>
  <si>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</si>
  <si>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</si>
  <si>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</si>
  <si>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</si>
  <si>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</si>
  <si>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</si>
  <si>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</si>
  <si>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</si>
  <si>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</si>
  <si>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</si>
  <si>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</si>
  <si>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</si>
  <si>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</si>
  <si>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</si>
  <si>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</si>
  <si>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</si>
  <si>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</si>
  <si>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</si>
  <si>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</si>
  <si>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</si>
  <si>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</si>
  <si>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</si>
  <si>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</si>
  <si>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</si>
  <si>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</si>
  <si>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</si>
  <si>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</si>
  <si>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</si>
  <si>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</si>
  <si>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</si>
  <si>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</si>
  <si>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</si>
  <si>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</si>
  <si>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</si>
  <si>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</si>
  <si>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</si>
  <si>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</si>
  <si>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</si>
  <si>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</si>
  <si>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</si>
  <si>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</si>
  <si>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</si>
  <si>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</si>
  <si>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</si>
  <si>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</si>
  <si>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</si>
  <si>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</si>
  <si>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</si>
  <si>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</si>
  <si>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</si>
  <si>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</si>
  <si>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</si>
  <si>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</si>
  <si>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</si>
  <si>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</si>
  <si>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</si>
  <si>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</si>
  <si>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</si>
  <si>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</si>
  <si>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</si>
  <si>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</si>
  <si>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</si>
  <si>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</si>
  <si>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</si>
  <si>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</si>
  <si>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</si>
  <si>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</si>
  <si>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</si>
  <si>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</si>
  <si>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</si>
  <si>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</si>
  <si>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</si>
  <si>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</si>
  <si>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</si>
  <si>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</si>
  <si>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</si>
  <si>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</si>
  <si>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</si>
  <si>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</si>
  <si>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</si>
  <si>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</si>
  <si>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</si>
  <si>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</si>
  <si>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</si>
  <si>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</si>
  <si>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</si>
  <si>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</si>
  <si>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</si>
  <si>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</si>
  <si>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</si>
  <si>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</si>
  <si>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</si>
  <si>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</si>
  <si>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</si>
  <si>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</si>
  <si>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</si>
  <si>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</si>
  <si>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</si>
  <si>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</si>
  <si>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</si>
  <si>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</si>
  <si>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</si>
  <si>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</si>
  <si>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</si>
  <si>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</si>
  <si>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</si>
  <si>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</si>
  <si>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</si>
  <si>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</si>
  <si>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</si>
  <si>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</si>
  <si>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</si>
  <si>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</si>
  <si>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</si>
  <si>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</si>
  <si>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</si>
  <si>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</si>
  <si>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</si>
  <si>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</si>
  <si>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</si>
  <si>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</si>
  <si>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</si>
  <si>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</si>
  <si>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</si>
  <si>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</si>
  <si>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</si>
  <si>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</si>
  <si>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</si>
  <si>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</si>
  <si>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</si>
  <si>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</si>
  <si>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</si>
  <si>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</si>
  <si>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</si>
  <si>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</si>
  <si>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</si>
  <si>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</si>
  <si>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</si>
  <si>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</si>
  <si>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</si>
  <si>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</si>
  <si>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</si>
  <si>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</si>
  <si>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</si>
  <si>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</si>
  <si>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</si>
  <si>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</si>
  <si>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</si>
  <si>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</si>
  <si>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</si>
  <si>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</si>
  <si>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</si>
  <si>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</si>
  <si>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</si>
  <si>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</si>
  <si>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</si>
  <si>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</si>
  <si>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</si>
  <si>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</si>
  <si>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</si>
  <si>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</si>
  <si>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</si>
  <si>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</si>
  <si>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</si>
  <si>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</si>
  <si>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</si>
  <si>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</si>
  <si>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</si>
  <si>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</si>
  <si>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</si>
  <si>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</si>
  <si>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</si>
  <si>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</si>
  <si>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</si>
  <si>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</si>
  <si>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</si>
  <si>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</si>
  <si>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</si>
  <si>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</si>
  <si>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</si>
  <si>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</si>
  <si>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</si>
  <si>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</si>
  <si>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</si>
  <si>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</si>
  <si>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</si>
  <si>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</si>
  <si>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</si>
  <si>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</si>
  <si>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</si>
  <si>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</si>
  <si>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</si>
  <si>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</si>
  <si>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</si>
  <si>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</si>
  <si>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</si>
  <si>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</si>
  <si>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</si>
  <si>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</si>
  <si>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</si>
  <si>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</si>
  <si>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</si>
  <si>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</si>
  <si>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</si>
  <si>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</si>
  <si>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</si>
  <si>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</si>
  <si>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</si>
  <si>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</si>
  <si>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</si>
  <si>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</si>
  <si>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</si>
  <si>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</si>
  <si>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</si>
  <si>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</si>
  <si>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</si>
  <si>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</si>
  <si>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</si>
  <si>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</si>
  <si>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</si>
  <si>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</si>
  <si>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</si>
  <si>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</si>
  <si>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</si>
  <si>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</si>
  <si>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</si>
  <si>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</si>
  <si>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</si>
  <si>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</si>
  <si>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</si>
  <si>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</si>
  <si>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</si>
  <si>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</si>
  <si>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</si>
  <si>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</si>
  <si>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</si>
  <si>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</si>
  <si>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</si>
  <si>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</si>
  <si>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</si>
  <si>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</si>
  <si>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</si>
  <si>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</si>
  <si>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</si>
  <si>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</si>
  <si>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</si>
  <si>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</si>
  <si>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</si>
  <si>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</si>
  <si>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</si>
  <si>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</si>
  <si>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</si>
  <si>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</si>
  <si>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</si>
  <si>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</si>
  <si>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</si>
  <si>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</si>
  <si>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</si>
  <si>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</si>
  <si>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</si>
  <si>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</si>
  <si>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</si>
  <si>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</si>
  <si>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</si>
  <si>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</si>
  <si>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</si>
  <si>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</si>
  <si>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</si>
  <si>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</si>
  <si>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</si>
  <si>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</si>
  <si>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</si>
  <si>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</si>
  <si>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</si>
  <si>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</si>
  <si>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</si>
  <si>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</si>
  <si>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</si>
  <si>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</si>
  <si>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</si>
  <si>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</si>
  <si>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</si>
  <si>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</si>
  <si>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</si>
  <si>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</si>
  <si>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</si>
  <si>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</si>
  <si>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</si>
  <si>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</si>
  <si>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</si>
  <si>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</si>
  <si>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</si>
  <si>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</si>
  <si>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</si>
  <si>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</si>
  <si>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</si>
  <si>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</si>
  <si>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</si>
  <si>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</si>
  <si>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</si>
  <si>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</si>
  <si>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</si>
  <si>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</si>
  <si>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</si>
  <si>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</si>
  <si>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</si>
  <si>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</si>
  <si>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</si>
  <si>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</si>
  <si>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</si>
  <si>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</si>
  <si>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</si>
  <si>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</si>
  <si>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</si>
  <si>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</si>
  <si>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</si>
  <si>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</si>
  <si>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</si>
  <si>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</si>
  <si>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</si>
  <si>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</si>
  <si>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</si>
  <si>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</si>
  <si>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</si>
  <si>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</si>
  <si>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</si>
  <si>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</si>
  <si>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</si>
  <si>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</si>
  <si>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</si>
  <si>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</si>
  <si>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</si>
  <si>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</si>
  <si>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</si>
  <si>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</si>
  <si>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</si>
  <si>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</si>
  <si>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</si>
  <si>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</si>
  <si>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</si>
  <si>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</si>
  <si>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</si>
  <si>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</si>
  <si>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</si>
  <si>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</si>
  <si>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</si>
  <si>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</si>
  <si>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</si>
  <si>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</si>
  <si>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</si>
  <si>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</si>
  <si>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</si>
  <si>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</si>
  <si>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</si>
  <si>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</si>
  <si>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</si>
  <si>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</si>
  <si>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</si>
  <si>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</si>
  <si>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</si>
  <si>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</si>
  <si>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</si>
  <si>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</si>
  <si>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</si>
  <si>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</si>
  <si>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</si>
  <si>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</si>
  <si>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</si>
  <si>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</si>
  <si>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</si>
  <si>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</si>
  <si>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</si>
  <si>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</si>
  <si>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</si>
  <si>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</si>
  <si>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</si>
  <si>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</si>
  <si>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</si>
  <si>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</si>
  <si>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</si>
  <si>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</si>
  <si>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</si>
  <si>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</si>
  <si>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</si>
  <si>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</si>
  <si>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</si>
  <si>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</si>
  <si>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</si>
  <si>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</si>
  <si>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</si>
  <si>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</si>
  <si>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</si>
  <si>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</si>
  <si>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</si>
  <si>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</si>
  <si>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</si>
  <si>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</si>
  <si>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</si>
  <si>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</si>
  <si>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</si>
  <si>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</si>
  <si>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</si>
  <si>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</si>
  <si>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</si>
  <si>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</si>
  <si>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</si>
  <si>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</si>
  <si>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</si>
  <si>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</si>
  <si>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</si>
  <si>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</si>
  <si>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</si>
  <si>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</si>
  <si>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</si>
  <si>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</si>
  <si>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</si>
  <si>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</si>
  <si>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</si>
  <si>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</si>
  <si>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</si>
  <si>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</si>
  <si>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</si>
  <si>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</si>
  <si>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</si>
  <si>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</si>
  <si>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</si>
  <si>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</si>
  <si>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</si>
  <si>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</si>
  <si>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</si>
  <si>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</si>
  <si>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</si>
  <si>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</si>
  <si>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</si>
  <si>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</si>
  <si>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</si>
  <si>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</si>
  <si>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</si>
  <si>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</si>
  <si>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</si>
  <si>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</si>
  <si>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</si>
  <si>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</si>
  <si>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</si>
  <si>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</si>
  <si>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</si>
  <si>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</si>
  <si>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</si>
  <si>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</si>
  <si>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</si>
  <si>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</si>
  <si>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</si>
  <si>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</si>
  <si>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</si>
  <si>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</si>
  <si>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</si>
  <si>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</si>
  <si>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</si>
  <si>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</si>
  <si>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</si>
  <si>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</si>
  <si>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</si>
  <si>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</si>
  <si>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</si>
  <si>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</si>
  <si>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</si>
  <si>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</si>
  <si>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</si>
  <si>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</si>
  <si>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</si>
  <si>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</si>
  <si>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</si>
  <si>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</si>
  <si>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</si>
  <si>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</si>
  <si>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</si>
  <si>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</si>
  <si>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</si>
  <si>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</si>
  <si>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</si>
  <si>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</si>
  <si>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</si>
  <si>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</si>
  <si>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</si>
  <si>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</si>
  <si>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</si>
  <si>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</si>
  <si>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</si>
  <si>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</si>
  <si>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</si>
  <si>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</si>
  <si>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</si>
  <si>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</si>
  <si>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</si>
  <si>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</si>
  <si>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</si>
  <si>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</si>
  <si>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</si>
  <si>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</si>
  <si>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</si>
  <si>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</si>
  <si>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</si>
  <si>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</si>
  <si>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</si>
  <si>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</si>
  <si>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</si>
  <si>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</si>
  <si>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</si>
  <si>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</si>
  <si>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</si>
  <si>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</si>
  <si>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</si>
  <si>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</si>
  <si>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</si>
  <si>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</si>
  <si>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</si>
  <si>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</si>
  <si>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</si>
  <si>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</si>
  <si>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</si>
  <si>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</si>
  <si>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</si>
  <si>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</si>
  <si>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</si>
  <si>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</si>
  <si>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</si>
  <si>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</si>
  <si>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</si>
  <si>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</si>
  <si>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</si>
  <si>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</si>
  <si>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</si>
  <si>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</si>
  <si>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</si>
  <si>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</si>
  <si>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</si>
  <si>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</si>
  <si>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</si>
  <si>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</si>
  <si>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</si>
  <si>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</si>
  <si>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</si>
  <si>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</si>
  <si>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</si>
  <si>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</si>
  <si>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</si>
  <si>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</si>
  <si>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</si>
  <si>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</si>
  <si>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</si>
  <si>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</si>
  <si>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</si>
  <si>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</si>
  <si>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</si>
  <si>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</si>
  <si>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</si>
  <si>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</si>
  <si>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</si>
  <si>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</si>
  <si>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</si>
  <si>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</si>
  <si>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</si>
  <si>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</si>
  <si>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</si>
  <si>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</si>
  <si>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</si>
  <si>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</si>
  <si>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</si>
  <si>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</si>
  <si>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</si>
  <si>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</si>
  <si>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</si>
  <si>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</si>
  <si>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</si>
  <si>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</si>
  <si>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</si>
  <si>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</si>
  <si>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</si>
  <si>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</si>
  <si>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</si>
  <si>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</si>
  <si>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</si>
  <si>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</si>
  <si>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</si>
  <si>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</si>
  <si>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</si>
  <si>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</si>
  <si>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</si>
  <si>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</si>
  <si>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</si>
  <si>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</si>
  <si>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</si>
  <si>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</si>
  <si>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</si>
  <si>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</si>
  <si>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</si>
  <si>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</si>
  <si>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</si>
  <si>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</si>
  <si>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</si>
  <si>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</si>
  <si>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</si>
  <si>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</si>
  <si>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</si>
  <si>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</si>
  <si>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</si>
  <si>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</si>
  <si>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</si>
  <si>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</si>
  <si>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</si>
  <si>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</si>
  <si>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</si>
  <si>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</si>
  <si>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</si>
  <si>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</si>
  <si>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</si>
  <si>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</si>
  <si>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</si>
  <si>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</si>
  <si>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</si>
  <si>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</si>
  <si>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</si>
  <si>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</si>
  <si>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</si>
  <si>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</si>
  <si>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</si>
  <si>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</si>
  <si>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</si>
  <si>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</si>
  <si>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</si>
  <si>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</si>
  <si>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</si>
  <si>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</si>
  <si>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</si>
  <si>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</si>
  <si>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</si>
  <si>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</si>
  <si>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</si>
  <si>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</si>
  <si>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</si>
  <si>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</si>
  <si>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</si>
  <si>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</si>
  <si>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</si>
  <si>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</si>
  <si>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</si>
  <si>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</si>
  <si>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</si>
  <si>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</si>
  <si>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</si>
  <si>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</si>
  <si>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</si>
  <si>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</si>
  <si>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</si>
  <si>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</si>
  <si>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</si>
  <si>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</si>
  <si>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</si>
  <si>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</si>
  <si>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</si>
  <si>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</si>
  <si>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</si>
  <si>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</si>
  <si>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</si>
  <si>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</si>
  <si>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</si>
  <si>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</si>
  <si>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</si>
  <si>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</si>
  <si>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</si>
  <si>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</si>
  <si>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</si>
  <si>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</si>
  <si>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</si>
  <si>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</si>
  <si>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</si>
  <si>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</si>
  <si>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</si>
  <si>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</si>
  <si>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</si>
  <si>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</si>
  <si>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</si>
  <si>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</si>
  <si>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</si>
  <si>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</si>
  <si>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</si>
  <si>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</si>
  <si>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</si>
  <si>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</si>
  <si>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</si>
  <si>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</si>
  <si>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</si>
  <si>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</si>
  <si>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</si>
  <si>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</si>
  <si>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</si>
  <si>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</si>
  <si>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</si>
  <si>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</si>
  <si>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</si>
  <si>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</si>
  <si>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</si>
  <si>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</si>
  <si>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</si>
  <si>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</si>
  <si>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</si>
  <si>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</si>
  <si>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</si>
  <si>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</si>
  <si>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</si>
  <si>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</si>
  <si>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</si>
  <si>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</si>
  <si>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</si>
  <si>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</si>
  <si>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</si>
  <si>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</si>
  <si>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</si>
  <si>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</si>
  <si>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</si>
  <si>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</si>
  <si>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</si>
  <si>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</si>
  <si>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</si>
  <si>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</si>
  <si>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</si>
  <si>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</si>
  <si>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</si>
  <si>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</si>
  <si>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</si>
  <si>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</si>
  <si>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</si>
  <si>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</si>
  <si>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</si>
  <si>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</si>
  <si>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</si>
  <si>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</si>
  <si>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</si>
  <si>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</si>
  <si>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</si>
  <si>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</si>
  <si>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</si>
  <si>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</si>
  <si>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</si>
  <si>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</si>
  <si>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</si>
  <si>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</si>
  <si>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</si>
  <si>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</si>
  <si>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</si>
  <si>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</si>
  <si>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</si>
  <si>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</si>
  <si>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</si>
  <si>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</si>
  <si>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</si>
  <si>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</si>
  <si>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</si>
  <si>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</si>
  <si>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</si>
  <si>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</si>
  <si>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</si>
  <si>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</si>
  <si>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</si>
  <si>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</si>
  <si>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</si>
  <si>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</si>
  <si>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</si>
  <si>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</si>
  <si>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</si>
  <si>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</si>
  <si>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</si>
  <si>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</si>
  <si>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</si>
  <si>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</si>
  <si>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</si>
  <si>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</si>
  <si>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</si>
  <si>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</si>
  <si>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</si>
  <si>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</si>
  <si>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</si>
  <si>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</si>
  <si>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</si>
  <si>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</si>
  <si>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</si>
  <si>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</si>
  <si>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</si>
  <si>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</si>
  <si>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</si>
  <si>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</si>
  <si>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</si>
  <si>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</si>
  <si>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</si>
  <si>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</si>
  <si>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</si>
  <si>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</si>
  <si>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</si>
  <si>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</si>
  <si>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</si>
  <si>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</si>
  <si>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</si>
  <si>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</si>
  <si>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</si>
  <si>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</si>
  <si>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</si>
  <si>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</si>
  <si>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</si>
  <si>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</si>
  <si>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</si>
  <si>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</si>
  <si>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</si>
  <si>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</si>
  <si>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</si>
  <si>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</si>
  <si>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</si>
  <si>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</si>
  <si>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</si>
  <si>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</si>
  <si>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</si>
  <si>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</si>
  <si>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</si>
  <si>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</si>
  <si>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</si>
  <si>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</si>
  <si>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</si>
  <si>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</si>
  <si>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</si>
  <si>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</si>
  <si>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</si>
  <si>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</si>
  <si>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</si>
  <si>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</si>
  <si>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</si>
  <si>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</si>
  <si>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</si>
  <si>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</si>
  <si>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</si>
  <si>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</si>
  <si>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</si>
  <si>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</si>
  <si>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</si>
  <si>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</si>
  <si>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</si>
  <si>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</si>
  <si>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</si>
  <si>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</si>
  <si>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</si>
  <si>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</si>
  <si>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</si>
  <si>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</si>
  <si>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</si>
  <si>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</si>
  <si>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</si>
  <si>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</si>
  <si>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</si>
  <si>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</si>
  <si>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</si>
  <si>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</si>
  <si>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</si>
  <si>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</si>
  <si>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</si>
  <si>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</si>
  <si>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</si>
  <si>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</si>
  <si>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</si>
  <si>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</si>
  <si>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</si>
  <si>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</si>
  <si>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</si>
  <si>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</si>
  <si>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</si>
  <si>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</si>
  <si>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</si>
  <si>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</si>
  <si>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</si>
  <si>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</si>
  <si>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</si>
  <si>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</si>
  <si>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</si>
  <si>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</si>
  <si>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</si>
  <si>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</si>
  <si>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</si>
  <si>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</si>
  <si>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</si>
  <si>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</si>
  <si>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</si>
  <si>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</si>
  <si>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</si>
  <si>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</si>
  <si>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</si>
  <si>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</si>
  <si>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</si>
  <si>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</si>
  <si>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</si>
  <si>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</si>
  <si>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</si>
  <si>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</si>
  <si>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</si>
  <si>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</si>
  <si>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</si>
  <si>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</si>
  <si>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</si>
  <si>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</si>
  <si>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</si>
  <si>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</si>
  <si>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</si>
  <si>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</si>
  <si>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</si>
  <si>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</si>
  <si>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</si>
  <si>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</si>
  <si>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</si>
  <si>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</si>
  <si>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</si>
  <si>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</si>
  <si>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</si>
  <si>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</si>
  <si>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</si>
  <si>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</si>
  <si>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</si>
  <si>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</si>
  <si>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</si>
  <si>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</si>
  <si>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</si>
  <si>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</si>
  <si>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</si>
  <si>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</si>
  <si>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</si>
  <si>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</si>
  <si>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</si>
  <si>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</si>
  <si>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</si>
  <si>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</si>
  <si>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</si>
  <si>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</si>
  <si>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</si>
  <si>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</si>
  <si>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</si>
  <si>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</si>
  <si>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</si>
  <si>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</si>
  <si>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</si>
  <si>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</si>
  <si>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</si>
  <si>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</si>
  <si>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</si>
  <si>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</si>
  <si>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</si>
  <si>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</si>
  <si>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</si>
  <si>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</si>
  <si>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</si>
  <si>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</si>
  <si>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</si>
  <si>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</si>
  <si>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</si>
  <si>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</si>
  <si>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</si>
  <si>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</si>
  <si>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</si>
  <si>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</si>
  <si>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</si>
  <si>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</si>
  <si>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</si>
  <si>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</si>
  <si>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</si>
  <si>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</si>
  <si>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</si>
  <si>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</si>
  <si>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</si>
  <si>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</si>
  <si>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</si>
  <si>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</si>
  <si>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</si>
  <si>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</si>
  <si>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</si>
  <si>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</si>
  <si>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</si>
  <si>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</si>
  <si>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</si>
  <si>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</si>
  <si>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</si>
  <si>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</si>
  <si>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</si>
  <si>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</si>
  <si>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</si>
  <si>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</si>
  <si>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</si>
  <si>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</si>
  <si>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</si>
  <si>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</si>
  <si>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</si>
  <si>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</si>
  <si>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</si>
  <si>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</si>
  <si>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</si>
  <si>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</si>
  <si>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</si>
  <si>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</si>
  <si>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</si>
  <si>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</si>
  <si>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</si>
  <si>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</si>
  <si>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</si>
  <si>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</si>
  <si>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</si>
  <si>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</si>
  <si>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</si>
  <si>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</si>
  <si>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</si>
  <si>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</si>
  <si>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</si>
  <si>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</si>
  <si>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</si>
  <si>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</si>
  <si>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</si>
  <si>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</si>
  <si>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</si>
  <si>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</si>
  <si>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</si>
  <si>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</si>
  <si>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</si>
  <si>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</si>
  <si>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</si>
  <si>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</si>
  <si>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</si>
  <si>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</si>
  <si>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</si>
  <si>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</si>
  <si>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</si>
  <si>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</si>
  <si>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</si>
  <si>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</si>
  <si>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</si>
  <si>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</si>
  <si>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</si>
  <si>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</si>
  <si>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</si>
  <si>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</si>
  <si>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</si>
  <si>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</si>
  <si>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</si>
  <si>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</si>
  <si>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</si>
  <si>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</si>
  <si>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</si>
  <si>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</si>
  <si>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</si>
  <si>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</si>
  <si>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</si>
  <si>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</si>
  <si>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</si>
  <si>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</si>
  <si>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</si>
  <si>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</si>
  <si>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</si>
  <si>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</si>
  <si>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</si>
  <si>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</si>
  <si>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</si>
  <si>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</si>
  <si>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</si>
  <si>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</si>
  <si>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</si>
  <si>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</si>
  <si>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</si>
  <si>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</si>
  <si>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</si>
  <si>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</si>
  <si>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</si>
  <si>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</si>
  <si>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</si>
  <si>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</si>
  <si>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</si>
  <si>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</si>
  <si>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</si>
  <si>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</si>
  <si>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</si>
  <si>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</si>
  <si>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</si>
  <si>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</si>
  <si>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</si>
  <si>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</si>
  <si>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</si>
  <si>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</si>
  <si>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</si>
  <si>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</si>
  <si>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</si>
  <si>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</si>
  <si>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</si>
  <si>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</si>
  <si>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</si>
  <si>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</si>
  <si>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</si>
  <si>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</si>
  <si>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</si>
  <si>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</si>
  <si>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</si>
  <si>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</si>
  <si>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</si>
  <si>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</si>
  <si>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</si>
  <si>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</si>
  <si>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</si>
  <si>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</si>
  <si>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</si>
  <si>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</si>
  <si>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</si>
  <si>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</si>
  <si>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</si>
  <si>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</si>
  <si>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</si>
  <si>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</si>
  <si>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</si>
  <si>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</si>
  <si>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</si>
  <si>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</si>
  <si>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</si>
  <si>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</si>
  <si>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</si>
  <si>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</si>
  <si>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</si>
  <si>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</si>
  <si>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</si>
  <si>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</si>
  <si>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</si>
  <si>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</si>
  <si>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</si>
  <si>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</si>
  <si>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</si>
  <si>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</si>
  <si>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</si>
  <si>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</si>
  <si>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</si>
  <si>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</si>
  <si>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</si>
  <si>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</si>
  <si>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</si>
  <si>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</si>
  <si>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</si>
  <si>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</si>
  <si>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</si>
  <si>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</si>
  <si>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</si>
  <si>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</si>
  <si>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</si>
  <si>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</si>
  <si>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</si>
  <si>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</si>
  <si>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</si>
  <si>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</si>
  <si>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</si>
  <si>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</si>
  <si>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</si>
  <si>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</si>
  <si>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</si>
  <si>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</si>
  <si>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</si>
  <si>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</si>
  <si>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</si>
  <si>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</si>
  <si>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</si>
  <si>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</si>
  <si>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</si>
  <si>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</si>
  <si>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</si>
  <si>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</si>
  <si>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</si>
  <si>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</si>
  <si>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</si>
  <si>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</si>
  <si>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</si>
  <si>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</si>
  <si>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</si>
  <si>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</si>
  <si>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</si>
  <si>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</si>
  <si>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</si>
  <si>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</si>
  <si>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</si>
  <si>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</si>
  <si>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</si>
  <si>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</si>
  <si>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</si>
  <si>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</si>
  <si>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</si>
  <si>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</si>
  <si>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</si>
  <si>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</si>
  <si>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</si>
  <si>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</si>
  <si>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</si>
  <si>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</si>
  <si>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</si>
  <si>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</si>
  <si>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</si>
  <si>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</si>
  <si>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</si>
  <si>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</si>
  <si>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</si>
  <si>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</si>
  <si>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</si>
  <si>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</si>
  <si>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</si>
  <si>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</si>
  <si>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</si>
  <si>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</si>
  <si>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</si>
  <si>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</si>
  <si>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</si>
  <si>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</si>
  <si>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</si>
  <si>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</si>
  <si>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</si>
  <si>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</si>
  <si>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</si>
  <si>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</si>
  <si>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</si>
  <si>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</si>
  <si>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</si>
  <si>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</si>
  <si>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</si>
  <si>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</si>
  <si>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</si>
  <si>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</si>
  <si>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</si>
  <si>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</si>
  <si>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</si>
  <si>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</si>
  <si>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</si>
  <si>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</si>
  <si>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</si>
  <si>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</si>
  <si>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</si>
  <si>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</si>
  <si>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</si>
  <si>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</si>
  <si>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</si>
  <si>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</si>
  <si>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</si>
  <si>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</si>
  <si>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</si>
  <si>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</si>
  <si>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</si>
  <si>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</si>
  <si>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</si>
  <si>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</si>
  <si>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</si>
  <si>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</si>
  <si>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</si>
  <si>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</si>
  <si>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</si>
  <si>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</si>
  <si>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</si>
  <si>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</si>
  <si>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</si>
  <si>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</si>
  <si>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</si>
  <si>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</si>
  <si>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</si>
  <si>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</si>
  <si>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</si>
  <si>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</si>
  <si>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</si>
  <si>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</si>
  <si>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</si>
  <si>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</si>
  <si>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</si>
  <si>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</si>
  <si>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</si>
  <si>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</si>
  <si>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</si>
  <si>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</si>
  <si>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</si>
  <si>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</si>
  <si>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</si>
  <si>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</si>
  <si>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</si>
  <si>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</si>
  <si>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</si>
  <si>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</si>
  <si>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</si>
  <si>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</si>
  <si>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</si>
  <si>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</si>
  <si>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</si>
  <si>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</si>
  <si>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</si>
  <si>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</si>
  <si>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</si>
  <si>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</si>
  <si>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</si>
  <si>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</si>
  <si>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</si>
  <si>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</si>
  <si>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</si>
  <si>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</si>
  <si>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</si>
  <si>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</si>
  <si>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</si>
  <si>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</si>
  <si>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</si>
  <si>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</si>
  <si>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</si>
  <si>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</si>
  <si>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</si>
  <si>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</si>
  <si>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</si>
  <si>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</si>
  <si>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</si>
  <si>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</si>
  <si>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</si>
  <si>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</si>
  <si>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</si>
  <si>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</si>
  <si>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</si>
  <si>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</si>
  <si>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</si>
  <si>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</si>
  <si>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</si>
  <si>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</si>
  <si>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</si>
  <si>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</si>
  <si>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</si>
  <si>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</si>
  <si>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</si>
  <si>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</si>
  <si>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</si>
  <si>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</si>
  <si>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</si>
  <si>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</si>
  <si>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</si>
  <si>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</si>
  <si>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</si>
  <si>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</si>
  <si>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</si>
  <si>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</si>
  <si>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</si>
  <si>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</si>
  <si>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</si>
  <si>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</si>
  <si>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</si>
  <si>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</si>
  <si>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</si>
  <si>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</si>
  <si>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</si>
  <si>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</si>
  <si>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</si>
  <si>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</si>
  <si>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</si>
  <si>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</si>
  <si>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</si>
  <si>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</si>
  <si>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</si>
  <si>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</si>
  <si>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</si>
  <si>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</si>
  <si>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</si>
  <si>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</si>
  <si>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</si>
  <si>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</si>
  <si>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</si>
  <si>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</si>
  <si>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</si>
  <si>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</si>
  <si>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</si>
  <si>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</si>
  <si>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</si>
  <si>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</si>
  <si>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</si>
  <si>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</si>
  <si>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</si>
  <si>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</si>
  <si>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</si>
  <si>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</si>
  <si>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</si>
  <si>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</si>
  <si>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</si>
  <si>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</si>
  <si>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</si>
  <si>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</si>
  <si>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</si>
  <si>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</si>
  <si>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</si>
  <si>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</si>
  <si>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</si>
  <si>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</si>
  <si>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</si>
  <si>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</si>
  <si>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</si>
  <si>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</si>
  <si>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</si>
  <si>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</si>
  <si>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</si>
  <si>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</si>
  <si>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</si>
  <si>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</si>
  <si>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</si>
  <si>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</si>
  <si>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</si>
  <si>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</si>
  <si>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</si>
  <si>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</si>
  <si>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</si>
  <si>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</si>
  <si>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</si>
  <si>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</si>
  <si>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</si>
  <si>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</si>
  <si>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</si>
  <si>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</si>
  <si>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</si>
  <si>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</si>
  <si>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</si>
  <si>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</si>
  <si>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</si>
  <si>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</si>
  <si>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</si>
  <si>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</si>
  <si>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</si>
  <si>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</si>
  <si>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</si>
  <si>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</si>
  <si>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</si>
  <si>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</si>
  <si>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</si>
  <si>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</si>
  <si>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</si>
  <si>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</si>
  <si>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</si>
  <si>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</si>
  <si>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</si>
  <si>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</si>
  <si>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</si>
  <si>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</si>
  <si>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</si>
  <si>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</si>
  <si>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</si>
  <si>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</si>
  <si>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</si>
  <si>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</si>
  <si>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</si>
  <si>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</si>
  <si>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</si>
  <si>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</si>
  <si>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</si>
  <si>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</si>
  <si>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</si>
  <si>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</si>
  <si>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</si>
  <si>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</si>
  <si>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</si>
  <si>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</si>
  <si>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</si>
  <si>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</si>
  <si>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</si>
  <si>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</si>
  <si>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</si>
  <si>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</si>
  <si>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</si>
  <si>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</si>
  <si>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</si>
  <si>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</si>
  <si>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</si>
  <si>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</si>
  <si>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</si>
  <si>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</si>
  <si>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</si>
  <si>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</si>
  <si>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</si>
  <si>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</si>
  <si>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</si>
  <si>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</si>
  <si>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</si>
  <si>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</si>
  <si>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</si>
  <si>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</si>
  <si>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</si>
  <si>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</si>
  <si>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</si>
  <si>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</si>
  <si>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</si>
  <si>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</si>
  <si>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</si>
  <si>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</si>
  <si>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</si>
  <si>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</si>
  <si>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</si>
  <si>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</si>
  <si>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</si>
  <si>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</si>
  <si>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</si>
  <si>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</si>
  <si>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</si>
  <si>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</si>
  <si>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</si>
  <si>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</si>
  <si>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</si>
  <si>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</si>
  <si>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</si>
  <si>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</si>
  <si>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</si>
  <si>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</si>
  <si>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</si>
  <si>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</si>
  <si>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</si>
  <si>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</si>
  <si>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</si>
  <si>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</si>
  <si>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</si>
  <si>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</si>
  <si>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</si>
  <si>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</si>
  <si>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</si>
  <si>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</si>
  <si>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</si>
  <si>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</si>
  <si>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</si>
  <si>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</si>
  <si>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</si>
  <si>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</si>
  <si>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</si>
  <si>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</si>
  <si>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</si>
  <si>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</si>
  <si>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</si>
  <si>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</si>
  <si>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</si>
  <si>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</si>
  <si>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</si>
  <si>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</si>
  <si>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</si>
  <si>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</si>
  <si>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</si>
  <si>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</si>
  <si>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</si>
  <si>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</si>
  <si>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</si>
  <si>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</si>
  <si>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</si>
  <si>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</si>
  <si>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</si>
  <si>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</si>
  <si>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</si>
  <si>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</si>
  <si>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</si>
  <si>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</si>
  <si>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</si>
  <si>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</si>
  <si>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</si>
  <si>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</si>
  <si>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</si>
  <si>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</si>
  <si>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</si>
  <si>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</si>
  <si>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</si>
  <si>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</si>
  <si>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</si>
  <si>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</si>
  <si>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</si>
  <si>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</si>
  <si>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</si>
  <si>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</si>
  <si>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</si>
  <si>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</si>
  <si>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</si>
  <si>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</si>
  <si>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</si>
  <si>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</si>
  <si>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</si>
  <si>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</si>
  <si>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</si>
  <si>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</si>
  <si>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</si>
  <si>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</si>
  <si>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</si>
  <si>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</si>
  <si>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</si>
  <si>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</si>
  <si>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</si>
  <si>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</si>
  <si>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</si>
  <si>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</si>
  <si>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</si>
  <si>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</si>
  <si>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</si>
  <si>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</si>
  <si>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</si>
  <si>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</si>
  <si>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</si>
  <si>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</si>
  <si>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</si>
  <si>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</si>
  <si>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</si>
  <si>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</si>
  <si>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</si>
  <si>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</si>
  <si>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</si>
  <si>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</si>
  <si>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</si>
  <si>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</si>
  <si>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</si>
  <si>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</si>
  <si>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</si>
  <si>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</si>
  <si>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</si>
  <si>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</si>
  <si>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</si>
  <si>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</si>
  <si>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</si>
  <si>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</si>
  <si>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</si>
  <si>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</si>
  <si>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</si>
  <si>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</si>
  <si>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</si>
  <si>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</si>
  <si>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</si>
  <si>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</si>
  <si>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</si>
  <si>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</si>
  <si>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</si>
  <si>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</si>
  <si>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</si>
  <si>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</si>
  <si>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</si>
  <si>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</si>
  <si>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</si>
  <si>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</si>
  <si>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</si>
  <si>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</si>
  <si>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</si>
  <si>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</si>
  <si>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</si>
  <si>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</si>
  <si>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</si>
  <si>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</si>
  <si>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</si>
  <si>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</si>
  <si>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</si>
  <si>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</si>
  <si>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</si>
  <si>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</si>
  <si>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</si>
  <si>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</si>
  <si>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</si>
  <si>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</si>
  <si>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</si>
  <si>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</si>
  <si>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</si>
  <si>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</si>
  <si>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</si>
  <si>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</si>
  <si>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</si>
  <si>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</si>
  <si>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</si>
  <si>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</si>
  <si>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</si>
  <si>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</si>
  <si>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</si>
  <si>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</si>
  <si>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</si>
  <si>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</si>
  <si>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</si>
  <si>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</si>
  <si>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</si>
  <si>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</si>
  <si>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</si>
  <si>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</si>
  <si>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</si>
  <si>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</si>
  <si>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</si>
  <si>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</si>
  <si>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</si>
  <si>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</si>
  <si>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</si>
  <si>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</si>
  <si>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</si>
  <si>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</si>
  <si>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</si>
  <si>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</si>
  <si>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</si>
  <si>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</si>
  <si>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</si>
  <si>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</si>
  <si>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</si>
  <si>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</si>
  <si>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</si>
  <si>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</si>
  <si>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</si>
  <si>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</si>
  <si>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</si>
  <si>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</si>
  <si>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</si>
  <si>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</si>
  <si>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</si>
  <si>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</si>
  <si>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</si>
  <si>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</si>
  <si>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</si>
  <si>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</si>
  <si>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</si>
  <si>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</si>
  <si>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</si>
  <si>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</si>
  <si>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</si>
  <si>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</si>
  <si>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</si>
  <si>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</si>
  <si>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</si>
  <si>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</si>
  <si>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</si>
  <si>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</si>
  <si>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</si>
  <si>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</si>
  <si>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</si>
  <si>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</si>
  <si>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</si>
  <si>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</si>
  <si>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</si>
  <si>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</si>
  <si>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</si>
  <si>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</si>
  <si>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</si>
  <si>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</si>
  <si>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</si>
  <si>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</si>
  <si>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</si>
  <si>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</si>
  <si>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</si>
  <si>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</si>
  <si>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</si>
  <si>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</si>
  <si>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</si>
  <si>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</si>
  <si>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</si>
  <si>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</si>
  <si>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</si>
  <si>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</si>
  <si>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</si>
  <si>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</si>
  <si>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</si>
  <si>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</si>
  <si>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</si>
  <si>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</si>
  <si>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</si>
  <si>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</si>
  <si>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</si>
  <si>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</si>
  <si>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</si>
  <si>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</si>
  <si>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</si>
  <si>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</si>
  <si>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</si>
  <si>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</si>
  <si>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</si>
  <si>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</si>
  <si>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</si>
  <si>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</si>
  <si>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</si>
  <si>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</si>
  <si>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</si>
  <si>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</si>
  <si>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</si>
  <si>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</si>
  <si>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</si>
  <si>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</si>
  <si>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</si>
  <si>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</si>
  <si>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</si>
  <si>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</si>
  <si>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</si>
  <si>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</si>
  <si>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</si>
  <si>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</si>
  <si>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</si>
  <si>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</si>
  <si>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</si>
  <si>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</si>
  <si>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</si>
  <si>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</si>
  <si>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</si>
  <si>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</si>
  <si>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</si>
  <si>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</si>
  <si>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</si>
  <si>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</si>
  <si>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</si>
  <si>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</si>
  <si>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</si>
  <si>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</si>
  <si>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</si>
  <si>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</si>
  <si>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</si>
  <si>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</si>
  <si>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</si>
  <si>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</si>
  <si>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</si>
  <si>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</si>
  <si>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</si>
  <si>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</si>
  <si>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</si>
  <si>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</si>
  <si>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</si>
  <si>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</si>
  <si>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</si>
  <si>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</si>
  <si>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</si>
  <si>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</si>
  <si>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</si>
  <si>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</si>
  <si>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</si>
  <si>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</si>
  <si>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</si>
  <si>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</si>
  <si>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</si>
  <si>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</si>
  <si>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</si>
  <si>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</si>
  <si>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</si>
  <si>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</si>
  <si>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</si>
  <si>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</si>
  <si>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</si>
  <si>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</si>
  <si>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</si>
  <si>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</si>
  <si>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</si>
  <si>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</si>
  <si>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</si>
  <si>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</si>
  <si>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</si>
  <si>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</si>
  <si>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</si>
  <si>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</si>
  <si>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</si>
  <si>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</si>
  <si>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</si>
  <si>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</si>
  <si>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</si>
  <si>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</si>
  <si>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</si>
  <si>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</si>
  <si>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</si>
  <si>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</si>
  <si>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</si>
  <si>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</si>
  <si>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</si>
  <si>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</si>
  <si>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</si>
  <si>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</si>
  <si>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</si>
  <si>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</si>
  <si>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</si>
  <si>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</si>
  <si>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</si>
  <si>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</si>
  <si>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</si>
  <si>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</si>
  <si>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</si>
  <si>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</si>
  <si>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</si>
  <si>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</si>
  <si>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</si>
  <si>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</si>
  <si>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</si>
  <si>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</si>
  <si>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</si>
  <si>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</si>
  <si>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</si>
  <si>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</si>
  <si>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</si>
  <si>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</si>
  <si>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</si>
  <si>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</si>
  <si>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</si>
  <si>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</si>
  <si>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</si>
  <si>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</si>
  <si>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</si>
  <si>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</si>
  <si>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</si>
  <si>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</si>
  <si>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</si>
  <si>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</si>
  <si>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</si>
  <si>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</si>
  <si>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</si>
  <si>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</si>
  <si>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</si>
  <si>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</si>
  <si>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</si>
  <si>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</si>
  <si>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</si>
  <si>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</si>
  <si>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</si>
  <si>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</si>
  <si>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</si>
  <si>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</si>
  <si>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</si>
  <si>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</si>
  <si>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</si>
  <si>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</si>
  <si>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</si>
  <si>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</si>
  <si>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</si>
  <si>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</si>
  <si>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</si>
  <si>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</si>
  <si>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</si>
  <si>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</si>
  <si>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</si>
  <si>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</si>
  <si>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</si>
  <si>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</si>
  <si>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</si>
  <si>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</si>
  <si>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</si>
  <si>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</si>
  <si>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</si>
  <si>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</si>
  <si>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</si>
  <si>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</si>
  <si>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</si>
  <si>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</si>
  <si>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</si>
  <si>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</si>
  <si>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</si>
  <si>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</si>
  <si>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</si>
  <si>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</si>
  <si>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</si>
  <si>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</si>
  <si>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</si>
  <si>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</si>
  <si>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</si>
  <si>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</si>
  <si>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</si>
  <si>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</si>
  <si>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</si>
  <si>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</si>
  <si>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</si>
  <si>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</si>
  <si>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</si>
  <si>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</si>
  <si>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</si>
  <si>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</si>
  <si>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</si>
  <si>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</si>
  <si>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</si>
  <si>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</si>
  <si>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</si>
  <si>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</si>
  <si>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</si>
  <si>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</si>
  <si>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</si>
  <si>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</si>
  <si>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</si>
  <si>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</si>
  <si>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</si>
  <si>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</si>
  <si>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</si>
  <si>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</si>
  <si>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</si>
  <si>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</si>
  <si>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</si>
  <si>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</si>
  <si>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</si>
  <si>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</si>
  <si>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</si>
  <si>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</si>
  <si>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</si>
  <si>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</si>
  <si>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</si>
  <si>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</si>
  <si>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</si>
  <si>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</si>
  <si>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</si>
  <si>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</si>
  <si>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</si>
  <si>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</si>
  <si>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</si>
  <si>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</si>
  <si>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</si>
  <si>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</si>
  <si>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</si>
  <si>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</si>
  <si>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</si>
  <si>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</si>
  <si>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</si>
  <si>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</si>
  <si>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</si>
  <si>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</si>
  <si>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</si>
  <si>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</si>
  <si>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</si>
  <si>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</si>
  <si>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</si>
  <si>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</si>
  <si>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</si>
  <si>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</si>
  <si>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</si>
  <si>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</si>
  <si>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</si>
  <si>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</si>
  <si>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</si>
  <si>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</si>
  <si>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</si>
  <si>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</si>
  <si>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</si>
  <si>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</si>
  <si>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</si>
  <si>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</si>
  <si>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</si>
  <si>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</si>
  <si>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</si>
  <si>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</si>
  <si>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</si>
  <si>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</si>
  <si>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</si>
  <si>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</si>
  <si>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</si>
  <si>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</si>
  <si>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</si>
  <si>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</si>
  <si>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</si>
  <si>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</si>
  <si>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</si>
  <si>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</si>
  <si>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</si>
  <si>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</si>
  <si>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</si>
  <si>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</si>
  <si>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</si>
  <si>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</si>
  <si>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</si>
  <si>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</si>
  <si>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</si>
  <si>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</si>
  <si>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</si>
  <si>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</si>
  <si>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</si>
  <si>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</si>
  <si>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</si>
  <si>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</si>
  <si>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</si>
  <si>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</si>
  <si>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</si>
  <si>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</si>
  <si>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</si>
  <si>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</si>
  <si>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</si>
  <si>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</si>
  <si>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</si>
  <si>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</si>
  <si>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</si>
  <si>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</si>
  <si>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</si>
  <si>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</si>
  <si>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</si>
  <si>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</si>
  <si>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</si>
  <si>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</si>
  <si>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</si>
  <si>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</si>
  <si>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</si>
  <si>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</si>
  <si>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</si>
  <si>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</si>
  <si>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</si>
  <si>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</si>
  <si>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</si>
  <si>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</si>
  <si>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</si>
  <si>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</si>
  <si>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</si>
  <si>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</si>
  <si>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</si>
  <si>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</si>
  <si>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</si>
  <si>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</si>
  <si>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</si>
  <si>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</si>
  <si>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</si>
  <si>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</si>
  <si>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</si>
  <si>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</si>
  <si>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</si>
  <si>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</si>
  <si>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</si>
  <si>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</si>
  <si>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</si>
  <si>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</si>
  <si>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</si>
  <si>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</si>
  <si>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</si>
  <si>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</si>
  <si>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</si>
  <si>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</si>
  <si>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</si>
  <si>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</si>
  <si>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</si>
  <si>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</si>
  <si>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</si>
  <si>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</si>
  <si>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</si>
  <si>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</si>
  <si>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</si>
  <si>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</si>
  <si>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</si>
  <si>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</si>
  <si>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</si>
  <si>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</si>
  <si>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</si>
  <si>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</si>
  <si>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</si>
  <si>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</si>
  <si>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</si>
  <si>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</si>
  <si>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</si>
  <si>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</si>
  <si>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</si>
  <si>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</si>
  <si>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</si>
  <si>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</si>
  <si>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</si>
  <si>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</si>
  <si>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</si>
  <si>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</si>
  <si>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</si>
  <si>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</si>
  <si>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</si>
  <si>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</si>
  <si>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</si>
  <si>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</si>
  <si>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</si>
  <si>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</si>
  <si>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</si>
  <si>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</si>
  <si>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</si>
  <si>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</si>
  <si>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</si>
  <si>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</si>
  <si>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</si>
  <si>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</si>
  <si>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</si>
  <si>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</si>
  <si>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</si>
  <si>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</si>
  <si>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</si>
  <si>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</si>
  <si>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</si>
  <si>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</si>
  <si>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</si>
  <si>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</si>
  <si>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</si>
  <si>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</si>
  <si>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</si>
  <si>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</si>
  <si>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</si>
  <si>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</si>
  <si>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</si>
  <si>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</si>
  <si>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</si>
  <si>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</si>
  <si>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</si>
  <si>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</si>
  <si>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</si>
  <si>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</si>
  <si>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</si>
  <si>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</si>
  <si>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</si>
  <si>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</si>
  <si>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</si>
  <si>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</si>
  <si>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</si>
  <si>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</si>
  <si>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</si>
  <si>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</si>
  <si>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</si>
  <si>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</si>
  <si>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</si>
  <si>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</si>
  <si>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</si>
  <si>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</si>
  <si>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</si>
  <si>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</si>
  <si>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</si>
  <si>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</si>
  <si>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</si>
  <si>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</si>
  <si>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</si>
  <si>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</si>
  <si>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</si>
  <si>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</si>
  <si>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</si>
  <si>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</si>
  <si>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</si>
  <si>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</si>
  <si>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</si>
  <si>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</si>
  <si>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</si>
  <si>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</si>
  <si>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</si>
  <si>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</si>
  <si>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</si>
  <si>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</si>
  <si>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</si>
  <si>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</si>
  <si>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</si>
  <si>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</si>
  <si>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</si>
  <si>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</si>
  <si>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</si>
  <si>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</si>
  <si>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</si>
  <si>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</si>
  <si>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</si>
  <si>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</si>
  <si>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</si>
  <si>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</si>
  <si>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</si>
  <si>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</si>
  <si>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</si>
  <si>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</si>
  <si>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</si>
  <si>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</si>
  <si>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</si>
  <si>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</si>
  <si>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</si>
  <si>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</si>
  <si>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</si>
  <si>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</si>
  <si>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</si>
  <si>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</si>
  <si>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</si>
  <si>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</si>
  <si>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</si>
  <si>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</si>
  <si>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</si>
  <si>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</si>
  <si>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</si>
  <si>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</si>
  <si>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</si>
  <si>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</si>
  <si>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</si>
  <si>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</si>
  <si>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</si>
  <si>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</si>
  <si>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</si>
  <si>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</si>
  <si>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</si>
  <si>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</si>
  <si>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</si>
  <si>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</si>
  <si>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</si>
  <si>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</si>
  <si>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</si>
  <si>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</si>
  <si>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</si>
  <si>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</si>
  <si>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</si>
  <si>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</si>
  <si>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</si>
  <si>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</si>
  <si>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</si>
  <si>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</si>
  <si>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</si>
  <si>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</si>
  <si>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</si>
  <si>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</si>
  <si>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</si>
  <si>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</si>
  <si>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</si>
  <si>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</si>
  <si>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</si>
  <si>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</si>
  <si>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</si>
  <si>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</si>
  <si>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</si>
  <si>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</si>
  <si>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</si>
  <si>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</si>
  <si>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</si>
  <si>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</si>
  <si>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</si>
  <si>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</si>
  <si>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</si>
  <si>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</si>
  <si>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</si>
  <si>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</si>
  <si>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</si>
  <si>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</si>
  <si>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</si>
  <si>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</si>
  <si>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</si>
  <si>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</si>
  <si>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</si>
  <si>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</si>
  <si>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</si>
  <si>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</si>
  <si>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</si>
  <si>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</si>
  <si>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</si>
  <si>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</si>
  <si>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</si>
  <si>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</si>
  <si>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</si>
  <si>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</si>
  <si>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</si>
  <si>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</si>
  <si>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</si>
  <si>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</si>
  <si>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</si>
  <si>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</si>
  <si>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</si>
  <si>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</si>
  <si>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</si>
  <si>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</si>
  <si>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</si>
  <si>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</si>
  <si>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</si>
  <si>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</si>
  <si>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</si>
  <si>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</si>
  <si>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</si>
  <si>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</si>
  <si>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</si>
  <si>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</si>
  <si>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</si>
  <si>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</si>
  <si>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</si>
  <si>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</si>
  <si>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</si>
  <si>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</si>
  <si>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</si>
  <si>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</si>
  <si>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</si>
  <si>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</si>
  <si>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</si>
  <si>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</si>
  <si>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</si>
  <si>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</si>
  <si>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</si>
  <si>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</si>
  <si>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</si>
  <si>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</si>
  <si>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</si>
  <si>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</si>
  <si>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</si>
  <si>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</si>
  <si>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</si>
  <si>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</si>
  <si>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</si>
  <si>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</si>
  <si>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</si>
  <si>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</si>
  <si>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</si>
  <si>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</si>
  <si>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</si>
  <si>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</si>
  <si>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</si>
  <si>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</si>
  <si>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</si>
  <si>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</si>
  <si>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</si>
  <si>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</si>
  <si>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</si>
  <si>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</si>
  <si>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</si>
  <si>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</si>
  <si>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</si>
  <si>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</si>
  <si>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</si>
  <si>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</si>
  <si>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</si>
  <si>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</si>
  <si>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</si>
  <si>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</si>
  <si>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</si>
  <si>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</si>
  <si>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</si>
  <si>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</si>
  <si>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</si>
  <si>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</si>
  <si>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</si>
  <si>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</si>
  <si>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</si>
  <si>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</si>
  <si>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</si>
  <si>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</si>
  <si>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</si>
  <si>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</si>
  <si>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</si>
  <si>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</si>
  <si>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</si>
  <si>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</si>
  <si>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</si>
  <si>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</si>
  <si>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</si>
  <si>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</si>
  <si>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</si>
  <si>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</si>
  <si>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</si>
  <si>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</si>
  <si>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</si>
  <si>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</si>
  <si>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</si>
  <si>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</si>
  <si>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</si>
  <si>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</si>
  <si>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</si>
  <si>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</si>
  <si>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</si>
  <si>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</si>
  <si>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</si>
  <si>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</si>
  <si>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</si>
  <si>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</si>
  <si>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</si>
  <si>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</si>
  <si>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</si>
  <si>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</si>
  <si>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</si>
  <si>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</si>
  <si>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</si>
  <si>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</si>
  <si>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</si>
  <si>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</si>
  <si>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</si>
  <si>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</si>
  <si>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</si>
  <si>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</si>
  <si>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</si>
  <si>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</si>
  <si>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</si>
  <si>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</si>
  <si>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</si>
  <si>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</si>
  <si>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</si>
  <si>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</si>
  <si>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</si>
  <si>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</si>
  <si>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</si>
  <si>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</si>
  <si>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</si>
  <si>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</si>
  <si>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</si>
  <si>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</si>
  <si>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</si>
  <si>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</si>
  <si>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</si>
  <si>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</si>
  <si>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</si>
  <si>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</si>
  <si>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</si>
  <si>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</si>
  <si>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</si>
  <si>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</si>
  <si>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</si>
  <si>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</si>
  <si>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</si>
  <si>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</si>
  <si>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</si>
  <si>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</si>
  <si>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</si>
  <si>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</si>
  <si>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</si>
  <si>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</si>
  <si>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</si>
  <si>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</si>
  <si>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</si>
  <si>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</si>
  <si>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</si>
  <si>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</si>
  <si>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</si>
  <si>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</si>
  <si>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</si>
  <si>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</si>
  <si>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</si>
  <si>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</si>
  <si>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</si>
  <si>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</si>
  <si>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</si>
  <si>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</si>
  <si>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</si>
  <si>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</si>
  <si>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</si>
  <si>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</si>
  <si>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</si>
  <si>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</si>
  <si>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</si>
  <si>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</si>
  <si>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</si>
  <si>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</si>
  <si>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</si>
  <si>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</si>
  <si>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</si>
  <si>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</si>
  <si>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</si>
  <si>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</si>
  <si>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</si>
  <si>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</si>
  <si>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</si>
  <si>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</si>
  <si>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</si>
  <si>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</si>
  <si>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</si>
  <si>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</si>
  <si>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</si>
  <si>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</si>
  <si>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</si>
  <si>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</si>
  <si>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</si>
  <si>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</si>
  <si>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</si>
  <si>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</si>
  <si>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</si>
  <si>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</si>
  <si>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</si>
  <si>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</si>
  <si>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</si>
  <si>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</si>
  <si>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</si>
  <si>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</si>
  <si>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</si>
  <si>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</si>
  <si>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</si>
  <si>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</si>
  <si>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</si>
  <si>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</si>
  <si>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</si>
  <si>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</si>
  <si>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</si>
  <si>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</si>
  <si>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</si>
  <si>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</si>
  <si>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</si>
  <si>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</si>
  <si>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</si>
  <si>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</si>
  <si>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</si>
  <si>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</si>
  <si>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</si>
  <si>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</si>
  <si>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</si>
  <si>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</si>
  <si>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</si>
  <si>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</si>
  <si>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</si>
  <si>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</si>
  <si>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</si>
  <si>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</si>
  <si>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</si>
  <si>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</si>
  <si>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</si>
  <si>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</si>
  <si>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</si>
  <si>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</si>
  <si>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</si>
  <si>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</si>
  <si>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</si>
  <si>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</si>
  <si>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</si>
  <si>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</si>
  <si>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</si>
  <si>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</si>
  <si>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</si>
  <si>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</si>
  <si>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</si>
  <si>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</si>
  <si>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</si>
  <si>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</si>
  <si>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</si>
  <si>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</si>
  <si>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</si>
  <si>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</si>
  <si>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</si>
  <si>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</si>
  <si>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</si>
  <si>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</si>
  <si>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</si>
  <si>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</si>
  <si>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</si>
  <si>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</si>
  <si>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</si>
  <si>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</si>
  <si>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</si>
  <si>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</si>
  <si>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</si>
  <si>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</si>
  <si>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</si>
  <si>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</si>
  <si>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</si>
  <si>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</si>
  <si>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</si>
  <si>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</si>
  <si>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</si>
  <si>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</si>
  <si>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</si>
  <si>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</si>
  <si>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</si>
  <si>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</si>
  <si>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</si>
  <si>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</si>
  <si>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</si>
  <si>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</si>
  <si>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</si>
  <si>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</si>
  <si>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</si>
  <si>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</si>
  <si>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</si>
  <si>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</si>
  <si>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</si>
  <si>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</si>
  <si>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</si>
  <si>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</si>
  <si>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</si>
  <si>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</si>
  <si>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</si>
  <si>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</si>
  <si>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</si>
  <si>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</si>
  <si>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</si>
  <si>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</si>
  <si>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</si>
  <si>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</si>
  <si>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</si>
  <si>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</si>
  <si>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</si>
  <si>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</si>
  <si>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</si>
  <si>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</si>
  <si>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</si>
  <si>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</si>
  <si>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</si>
  <si>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</si>
  <si>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</si>
  <si>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</si>
  <si>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</si>
  <si>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</si>
  <si>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</si>
  <si>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</si>
  <si>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</si>
  <si>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</si>
  <si>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</si>
  <si>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</si>
  <si>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</si>
  <si>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</si>
  <si>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</si>
  <si>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</si>
  <si>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</si>
  <si>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</si>
  <si>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</si>
  <si>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</si>
  <si>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</si>
  <si>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</si>
  <si>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</si>
  <si>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</si>
  <si>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</si>
  <si>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</si>
  <si>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</si>
  <si>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</si>
  <si>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</si>
  <si>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</si>
  <si>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</si>
  <si>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</si>
  <si>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</si>
  <si>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</si>
  <si>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</si>
  <si>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</si>
  <si>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</si>
  <si>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</si>
  <si>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</si>
  <si>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</si>
  <si>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</si>
  <si>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</si>
  <si>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</si>
  <si>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</si>
  <si>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</si>
  <si>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</si>
  <si>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</si>
  <si>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</si>
  <si>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</si>
  <si>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</si>
  <si>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</si>
  <si>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</si>
  <si>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</si>
  <si>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</si>
  <si>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</si>
  <si>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</si>
  <si>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</si>
  <si>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</si>
  <si>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</si>
  <si>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</si>
  <si>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</si>
  <si>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</si>
  <si>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</si>
  <si>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</si>
  <si>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</si>
  <si>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</si>
  <si>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</si>
  <si>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</si>
  <si>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</si>
  <si>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</si>
  <si>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</si>
  <si>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</si>
  <si>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</si>
  <si>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</si>
  <si>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</si>
  <si>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</si>
  <si>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</si>
  <si>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</si>
  <si>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</si>
  <si>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</si>
  <si>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</si>
  <si>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</si>
  <si>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</si>
  <si>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</si>
  <si>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</si>
  <si>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</si>
  <si>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</si>
  <si>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</si>
  <si>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</si>
  <si>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</si>
  <si>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</si>
  <si>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</si>
  <si>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</si>
  <si>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</si>
  <si>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</si>
  <si>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</si>
  <si>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</si>
  <si>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</si>
  <si>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</si>
  <si>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</si>
  <si>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</si>
  <si>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</si>
  <si>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</si>
  <si>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</si>
  <si>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</si>
  <si>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</si>
  <si>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</si>
  <si>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</si>
  <si>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</si>
  <si>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</si>
  <si>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</si>
  <si>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</si>
  <si>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</si>
  <si>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</si>
  <si>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</si>
  <si>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</si>
  <si>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</si>
  <si>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</si>
  <si>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</si>
  <si>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</si>
  <si>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</si>
  <si>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</si>
  <si>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</si>
  <si>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</si>
  <si>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</si>
  <si>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</si>
  <si>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</si>
  <si>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</si>
  <si>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</si>
  <si>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</si>
  <si>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</si>
  <si>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</si>
  <si>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</si>
  <si>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</si>
  <si>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</si>
  <si>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</si>
  <si>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</si>
  <si>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</si>
  <si>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</si>
  <si>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</si>
  <si>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</si>
  <si>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</si>
  <si>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</si>
  <si>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</si>
  <si>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</si>
  <si>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</si>
  <si>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</si>
  <si>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</si>
  <si>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</si>
  <si>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</si>
  <si>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</si>
  <si>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</si>
  <si>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</si>
  <si>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</si>
  <si>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</si>
  <si>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</si>
  <si>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</si>
  <si>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</si>
  <si>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</si>
  <si>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</si>
  <si>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</si>
  <si>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</si>
  <si>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</si>
  <si>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</si>
  <si>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</si>
  <si>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</si>
  <si>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</si>
  <si>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</si>
  <si>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</si>
  <si>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</si>
  <si>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</si>
  <si>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</si>
  <si>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</si>
  <si>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</si>
  <si>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</si>
  <si>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</si>
  <si>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</si>
  <si>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</si>
  <si>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</si>
  <si>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</si>
  <si>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</si>
  <si>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</si>
  <si>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</si>
  <si>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</si>
  <si>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</si>
  <si>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</si>
  <si>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</si>
  <si>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</si>
  <si>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</si>
  <si>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</si>
  <si>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</si>
  <si>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</si>
  <si>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</si>
  <si>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</si>
  <si>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</si>
  <si>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</si>
  <si>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</si>
  <si>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</si>
  <si>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</si>
  <si>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</si>
  <si>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</si>
  <si>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</si>
  <si>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</si>
  <si>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</si>
  <si>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</si>
  <si>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</si>
  <si>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</si>
  <si>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</si>
  <si>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</si>
  <si>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</si>
  <si>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</si>
  <si>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</si>
  <si>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</si>
  <si>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</si>
  <si>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</si>
  <si>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</si>
  <si>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</si>
  <si>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</si>
  <si>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</si>
  <si>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</si>
  <si>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</si>
  <si>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</si>
  <si>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</si>
  <si>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</si>
  <si>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</si>
  <si>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</si>
  <si>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</si>
  <si>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</si>
  <si>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</si>
  <si>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</si>
  <si>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</si>
  <si>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</si>
  <si>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</si>
  <si>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</si>
  <si>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</si>
  <si>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</si>
  <si>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</si>
  <si>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</si>
  <si>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</si>
  <si>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</si>
  <si>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</si>
  <si>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</si>
  <si>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</si>
  <si>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</si>
  <si>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</si>
  <si>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</si>
  <si>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</si>
  <si>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</si>
  <si>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</si>
  <si>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</si>
  <si>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</si>
  <si>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</si>
  <si>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</si>
  <si>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</si>
  <si>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</si>
  <si>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</si>
  <si>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</si>
  <si>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</si>
  <si>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</si>
  <si>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</si>
  <si>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</si>
  <si>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</si>
  <si>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</si>
  <si>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</si>
  <si>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</si>
  <si>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</si>
  <si>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</si>
  <si>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</si>
  <si>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</si>
  <si>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</si>
  <si>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</si>
  <si>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</si>
  <si>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</si>
  <si>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</si>
  <si>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</si>
  <si>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</si>
  <si>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</si>
  <si>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</si>
  <si>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</si>
  <si>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</si>
  <si>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</si>
  <si>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</si>
  <si>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</si>
  <si>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</si>
  <si>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</si>
  <si>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</si>
  <si>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</si>
  <si>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</si>
  <si>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</si>
  <si>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</si>
  <si>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</si>
  <si>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</si>
  <si>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</si>
  <si>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</si>
  <si>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</si>
  <si>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</si>
  <si>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</si>
  <si>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</si>
  <si>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</si>
  <si>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</si>
  <si>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</si>
  <si>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</si>
  <si>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</si>
  <si>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</si>
  <si>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</si>
  <si>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</si>
  <si>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</si>
  <si>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</si>
  <si>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</si>
  <si>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</si>
  <si>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</si>
  <si>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</si>
  <si>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</si>
  <si>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</si>
  <si>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</si>
  <si>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</si>
  <si>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</si>
  <si>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</si>
  <si>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</si>
  <si>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</si>
  <si>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</si>
  <si>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</si>
  <si>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</si>
  <si>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</si>
  <si>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</si>
  <si>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</si>
  <si>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</si>
  <si>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</si>
  <si>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</si>
  <si>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</si>
  <si>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</si>
  <si>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</si>
  <si>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</si>
  <si>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</si>
  <si>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</si>
  <si>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</si>
  <si>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</si>
  <si>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</si>
  <si>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</si>
  <si>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</si>
  <si>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</si>
  <si>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</si>
  <si>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</si>
  <si>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</si>
  <si>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</si>
  <si>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</si>
  <si>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</si>
  <si>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</si>
  <si>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</si>
  <si>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</si>
  <si>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</si>
  <si>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</si>
  <si>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</si>
  <si>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</si>
  <si>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</si>
  <si>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</si>
  <si>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</si>
  <si>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</si>
  <si>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</si>
  <si>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</si>
  <si>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</si>
  <si>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</si>
  <si>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</si>
  <si>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</si>
  <si>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</si>
  <si>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</si>
  <si>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</si>
  <si>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</si>
  <si>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</si>
  <si>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</si>
  <si>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</si>
  <si>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</si>
  <si>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</si>
  <si>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</si>
  <si>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</si>
  <si>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</si>
  <si>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</si>
  <si>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</si>
  <si>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</si>
  <si>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</si>
  <si>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</si>
  <si>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</si>
  <si>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</si>
  <si>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</si>
  <si>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</si>
  <si>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</si>
  <si>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</si>
  <si>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</si>
  <si>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</si>
  <si>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</si>
  <si>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</si>
  <si>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</si>
  <si>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</si>
  <si>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</si>
  <si>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</si>
  <si>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</si>
  <si>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</si>
  <si>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</si>
  <si>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</si>
  <si>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</si>
  <si>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</si>
  <si>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</si>
  <si>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</si>
  <si>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</si>
  <si>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</si>
  <si>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</si>
  <si>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</si>
  <si>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</si>
  <si>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</si>
  <si>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</si>
  <si>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</si>
  <si>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</si>
  <si>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</si>
  <si>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</si>
  <si>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</si>
  <si>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</si>
  <si>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</si>
  <si>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</si>
  <si>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</si>
  <si>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</si>
  <si>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</si>
  <si>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</si>
  <si>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</si>
  <si>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</si>
  <si>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</si>
  <si>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</si>
  <si>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</si>
  <si>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</si>
  <si>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</si>
  <si>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</si>
  <si>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</si>
  <si>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</si>
  <si>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</si>
  <si>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</si>
  <si>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</si>
  <si>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</si>
  <si>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</si>
  <si>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</si>
  <si>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</si>
  <si>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</si>
  <si>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</si>
  <si>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</si>
  <si>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</si>
  <si>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</si>
  <si>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</si>
  <si>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</si>
  <si>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</si>
  <si>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</si>
  <si>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</si>
  <si>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</si>
  <si>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</si>
  <si>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</si>
  <si>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</si>
  <si>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</si>
  <si>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</si>
  <si>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</si>
  <si>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</si>
  <si>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</si>
  <si>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</si>
  <si>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</si>
  <si>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</si>
  <si>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</si>
  <si>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</si>
  <si>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</si>
  <si>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</si>
  <si>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</si>
  <si>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</si>
  <si>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</si>
  <si>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</si>
  <si>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</si>
  <si>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</si>
  <si>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</si>
  <si>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</si>
  <si>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</si>
  <si>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</si>
  <si>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</si>
  <si>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</si>
  <si>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</si>
  <si>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</si>
  <si>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</si>
  <si>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</si>
  <si>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</si>
  <si>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</si>
  <si>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</si>
  <si>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</si>
  <si>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</si>
  <si>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</si>
  <si>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</si>
  <si>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</si>
  <si>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</si>
  <si>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</si>
  <si>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</si>
  <si>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</si>
  <si>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</si>
  <si>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</si>
  <si>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</si>
  <si>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</si>
  <si>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</si>
  <si>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</si>
  <si>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</si>
  <si>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</si>
  <si>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</si>
  <si>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</si>
  <si>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</si>
  <si>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</si>
  <si>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</si>
  <si>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</si>
  <si>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</si>
  <si>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</si>
  <si>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</si>
  <si>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</si>
  <si>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</si>
  <si>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</si>
  <si>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</si>
  <si>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</si>
  <si>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</si>
  <si>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</si>
  <si>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</si>
  <si>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</si>
  <si>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</si>
  <si>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</si>
  <si>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</si>
  <si>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</si>
  <si>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</si>
  <si>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</si>
  <si>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</si>
  <si>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</si>
  <si>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</si>
  <si>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</si>
  <si>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</si>
  <si>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</si>
  <si>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</si>
  <si>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</si>
  <si>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</si>
  <si>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</si>
  <si>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</si>
  <si>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</si>
  <si>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</si>
  <si>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</si>
  <si>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</si>
  <si>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</si>
  <si>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</si>
  <si>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</si>
  <si>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</si>
  <si>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</si>
  <si>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</si>
  <si>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</si>
  <si>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</si>
  <si>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</si>
  <si>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</si>
  <si>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</si>
  <si>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</si>
  <si>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</si>
  <si>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</si>
  <si>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</si>
  <si>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</si>
  <si>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</si>
  <si>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</si>
  <si>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</si>
  <si>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</si>
  <si>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</si>
  <si>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</si>
  <si>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</si>
  <si>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</si>
  <si>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</si>
  <si>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</si>
  <si>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</si>
  <si>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</si>
  <si>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</si>
  <si>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</si>
  <si>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</si>
  <si>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</si>
  <si>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</si>
  <si>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</si>
  <si>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</si>
  <si>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</si>
  <si>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</si>
  <si>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</si>
  <si>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</si>
  <si>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</si>
  <si>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</si>
  <si>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</si>
  <si>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</si>
  <si>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</si>
  <si>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</si>
  <si>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</si>
  <si>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</si>
  <si>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</si>
  <si>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</si>
  <si>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</si>
  <si>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</si>
  <si>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</si>
  <si>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</si>
  <si>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</si>
  <si>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</si>
  <si>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</si>
  <si>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</si>
  <si>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</si>
  <si>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</si>
  <si>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</si>
  <si>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</si>
  <si>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</si>
  <si>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</si>
  <si>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</si>
  <si>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</si>
  <si>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</si>
  <si>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</si>
  <si>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</si>
  <si>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</si>
  <si>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</si>
  <si>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</si>
  <si>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</si>
  <si>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</si>
  <si>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</si>
  <si>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</si>
  <si>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</si>
  <si>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</si>
  <si>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</si>
  <si>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</si>
  <si>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</si>
  <si>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</si>
  <si>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</si>
  <si>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</si>
  <si>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</si>
  <si>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</si>
  <si>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</si>
  <si>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</si>
  <si>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</si>
  <si>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</si>
  <si>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</si>
  <si>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</si>
  <si>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</si>
  <si>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</si>
  <si>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</si>
  <si>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</si>
  <si>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</si>
  <si>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</si>
  <si>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</si>
  <si>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</si>
  <si>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</si>
  <si>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</si>
  <si>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</si>
  <si>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</si>
  <si>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</si>
  <si>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</si>
  <si>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</si>
  <si>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</si>
  <si>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</si>
  <si>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</si>
  <si>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</si>
  <si>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</si>
  <si>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</si>
  <si>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</si>
  <si>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</si>
  <si>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</si>
  <si>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</si>
  <si>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</si>
  <si>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</si>
  <si>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</si>
  <si>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</si>
  <si>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</si>
  <si>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</si>
  <si>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</si>
  <si>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</si>
  <si>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</si>
  <si>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</si>
  <si>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</si>
  <si>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</si>
  <si>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</si>
  <si>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</si>
  <si>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</si>
  <si>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</si>
  <si>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</si>
  <si>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</si>
  <si>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</si>
  <si>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</si>
  <si>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</si>
  <si>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</si>
  <si>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</si>
  <si>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</si>
  <si>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</si>
  <si>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</si>
  <si>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</si>
  <si>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</si>
  <si>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</si>
  <si>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</si>
  <si>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</si>
  <si>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</si>
  <si>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</si>
  <si>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</si>
  <si>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</si>
  <si>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</si>
  <si>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</si>
  <si>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</si>
  <si>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</si>
  <si>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</si>
  <si>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</si>
  <si>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</si>
  <si>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</si>
  <si>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</si>
  <si>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</si>
  <si>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</si>
  <si>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</si>
  <si>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</si>
  <si>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</si>
  <si>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</si>
  <si>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</si>
  <si>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</si>
  <si>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</si>
  <si>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</si>
  <si>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</si>
  <si>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</si>
  <si>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</si>
  <si>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</si>
  <si>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</si>
  <si>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</si>
  <si>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</si>
  <si>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</si>
  <si>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</si>
  <si>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</si>
  <si>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</si>
  <si>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</si>
  <si>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</si>
  <si>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</si>
  <si>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</si>
  <si>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</si>
  <si>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</si>
  <si>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</si>
  <si>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</si>
  <si>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</si>
  <si>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</si>
  <si>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</si>
  <si>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</si>
  <si>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</si>
  <si>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</si>
  <si>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</si>
  <si>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</si>
  <si>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</si>
  <si>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</si>
  <si>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</si>
  <si>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</si>
  <si>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</si>
  <si>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</si>
  <si>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</si>
  <si>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</si>
  <si>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</si>
  <si>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</si>
  <si>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</si>
  <si>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</si>
  <si>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</si>
  <si>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</si>
  <si>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</si>
  <si>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</si>
  <si>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</si>
  <si>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</si>
  <si>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</si>
  <si>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</si>
  <si>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</si>
  <si>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</si>
  <si>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</si>
  <si>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</si>
  <si>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</si>
  <si>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</si>
  <si>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</si>
  <si>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</si>
  <si>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</si>
  <si>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</si>
  <si>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</si>
  <si>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</si>
  <si>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</si>
  <si>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</si>
  <si>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</si>
  <si>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</si>
  <si>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</si>
  <si>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</si>
  <si>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</si>
  <si>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</si>
  <si>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</si>
  <si>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</si>
  <si>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</si>
  <si>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</si>
  <si>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</si>
  <si>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</si>
  <si>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</si>
  <si>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</si>
  <si>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</si>
  <si>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</si>
  <si>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</si>
  <si>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</si>
  <si>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</si>
  <si>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</si>
  <si>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</si>
  <si>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</si>
  <si>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</si>
  <si>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</si>
  <si>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</si>
  <si>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</si>
  <si>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</si>
  <si>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</si>
  <si>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</si>
  <si>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</si>
  <si>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</si>
  <si>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</si>
  <si>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</si>
  <si>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</si>
  <si>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</si>
  <si>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</si>
  <si>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</si>
  <si>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</si>
  <si>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</si>
  <si>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</si>
  <si>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</si>
  <si>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</si>
  <si>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</si>
  <si>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</si>
  <si>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</si>
  <si>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</si>
  <si>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</si>
  <si>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</si>
  <si>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</si>
  <si>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</si>
  <si>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</si>
  <si>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</si>
  <si>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</si>
  <si>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</si>
  <si>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</si>
  <si>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</si>
  <si>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</si>
  <si>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</si>
  <si>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</si>
  <si>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</si>
  <si>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</si>
  <si>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</si>
  <si>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</si>
  <si>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</si>
  <si>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</si>
  <si>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</si>
  <si>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</si>
  <si>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</si>
  <si>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</si>
  <si>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</si>
  <si>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</si>
  <si>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</si>
  <si>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</si>
  <si>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</si>
  <si>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</si>
  <si>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</si>
  <si>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</si>
  <si>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</si>
  <si>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</si>
  <si>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</si>
  <si>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</si>
  <si>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</si>
  <si>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</si>
  <si>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</si>
  <si>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</si>
  <si>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</si>
  <si>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</si>
  <si>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</si>
  <si>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</si>
  <si>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</si>
  <si>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</si>
  <si>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</si>
  <si>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</si>
  <si>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</si>
  <si>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</si>
  <si>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</si>
  <si>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</si>
  <si>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</si>
  <si>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</si>
  <si>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</si>
  <si>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</si>
  <si>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</si>
  <si>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</si>
  <si>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</si>
  <si>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</si>
  <si>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</si>
  <si>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</si>
  <si>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</si>
  <si>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</si>
  <si>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</si>
  <si>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</si>
  <si>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</si>
  <si>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</si>
  <si>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</si>
  <si>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</si>
  <si>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</si>
  <si>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</si>
  <si>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</si>
  <si>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</si>
  <si>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</si>
  <si>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</si>
  <si>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</si>
  <si>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</si>
  <si>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</si>
  <si>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</si>
  <si>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</si>
  <si>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</si>
  <si>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</si>
  <si>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</si>
  <si>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</si>
  <si>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</si>
  <si>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</si>
  <si>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</si>
  <si>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</si>
  <si>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</si>
  <si>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</si>
  <si>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</si>
  <si>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</si>
  <si>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</si>
  <si>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</si>
  <si>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</si>
  <si>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</si>
  <si>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</si>
  <si>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</si>
  <si>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</si>
  <si>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</si>
  <si>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</si>
  <si>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</si>
  <si>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</si>
  <si>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</si>
  <si>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</si>
  <si>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</si>
  <si>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</si>
  <si>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</si>
  <si>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</si>
  <si>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</si>
  <si>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</si>
  <si>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</si>
  <si>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</si>
  <si>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</si>
  <si>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</si>
  <si>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</si>
  <si>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</si>
  <si>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</si>
  <si>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</si>
  <si>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</si>
  <si>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</si>
  <si>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</si>
  <si>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</si>
  <si>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</si>
  <si>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</si>
  <si>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</si>
  <si>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</si>
  <si>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</si>
  <si>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</si>
  <si>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</si>
  <si>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</si>
  <si>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</si>
  <si>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</si>
  <si>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</si>
  <si>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</si>
  <si>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</si>
  <si>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</si>
  <si>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</si>
  <si>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</si>
  <si>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</si>
  <si>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</si>
  <si>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</si>
  <si>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</si>
  <si>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</si>
  <si>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</si>
  <si>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</si>
  <si>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</si>
  <si>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</si>
  <si>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</si>
  <si>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</si>
  <si>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</si>
  <si>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</si>
  <si>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</si>
  <si>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</si>
  <si>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</si>
  <si>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</si>
  <si>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</si>
  <si>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</si>
  <si>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</si>
  <si>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</si>
  <si>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</si>
  <si>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</si>
  <si>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</si>
  <si>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</si>
  <si>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</si>
  <si>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</si>
  <si>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</si>
  <si>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</si>
  <si>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</si>
  <si>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</si>
  <si>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</si>
  <si>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</si>
  <si>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</si>
  <si>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</si>
  <si>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</si>
  <si>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</si>
  <si>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</si>
  <si>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</si>
  <si>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</si>
  <si>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</si>
  <si>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</si>
  <si>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</si>
  <si>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</si>
  <si>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</si>
  <si>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</si>
  <si>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</si>
  <si>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</si>
  <si>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</si>
  <si>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</si>
  <si>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</si>
  <si>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</si>
  <si>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</si>
  <si>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</si>
  <si>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</si>
  <si>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</si>
  <si>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</si>
  <si>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</si>
  <si>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</si>
  <si>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</si>
  <si>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</si>
  <si>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</si>
  <si>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</si>
  <si>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</si>
  <si>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</si>
  <si>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</si>
  <si>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</si>
  <si>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</si>
  <si>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</si>
  <si>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</si>
  <si>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</si>
  <si>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</si>
  <si>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</si>
  <si>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</si>
  <si>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</si>
  <si>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</si>
  <si>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</si>
  <si>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</si>
  <si>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</si>
  <si>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</si>
  <si>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</si>
  <si>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</si>
  <si>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</si>
  <si>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</si>
  <si>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</si>
  <si>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</si>
  <si>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</si>
  <si>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</si>
  <si>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</si>
  <si>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</si>
  <si>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</si>
  <si>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</si>
  <si>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</si>
  <si>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</si>
  <si>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</si>
  <si>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</si>
  <si>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</si>
  <si>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</si>
  <si>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</si>
  <si>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</si>
  <si>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</si>
  <si>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</si>
  <si>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</si>
  <si>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</si>
  <si>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</si>
  <si>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</si>
  <si>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</si>
  <si>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</si>
  <si>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</si>
  <si>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</si>
  <si>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</si>
  <si>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</si>
  <si>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</si>
  <si>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</si>
  <si>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</si>
  <si>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</si>
  <si>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</si>
  <si>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</si>
  <si>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</si>
  <si>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</si>
  <si>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</si>
  <si>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</si>
  <si>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</si>
  <si>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</si>
  <si>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</si>
  <si>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</si>
  <si>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</si>
  <si>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</si>
  <si>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</si>
  <si>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</si>
  <si>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</si>
  <si>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</si>
  <si>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</si>
  <si>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</si>
  <si>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</si>
  <si>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</si>
  <si>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</si>
  <si>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</si>
  <si>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</si>
  <si>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</si>
  <si>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</si>
  <si>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</si>
  <si>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</si>
  <si>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</si>
  <si>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</si>
  <si>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</si>
  <si>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</si>
  <si>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</si>
  <si>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</si>
  <si>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</si>
  <si>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</si>
  <si>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</si>
  <si>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</si>
  <si>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</si>
  <si>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</si>
  <si>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</si>
  <si>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</si>
  <si>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</si>
  <si>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</si>
  <si>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</si>
  <si>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</si>
  <si>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</si>
  <si>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</si>
  <si>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</si>
  <si>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</si>
  <si>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</si>
  <si>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</si>
  <si>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</si>
  <si>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</si>
  <si>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</si>
  <si>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</si>
  <si>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</si>
  <si>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</si>
  <si>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</si>
  <si>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</si>
  <si>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</si>
  <si>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</si>
  <si>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</si>
  <si>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</si>
  <si>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</si>
  <si>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</si>
  <si>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</si>
  <si>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</si>
  <si>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</si>
  <si>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</si>
  <si>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</si>
  <si>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</si>
  <si>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</si>
  <si>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</si>
  <si>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</si>
  <si>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</si>
  <si>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</si>
  <si>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</si>
  <si>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</si>
  <si>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</si>
  <si>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</si>
  <si>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</si>
  <si>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</si>
  <si>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</si>
  <si>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</si>
  <si>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</si>
  <si>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</si>
  <si>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</si>
  <si>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</si>
  <si>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</si>
  <si>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</si>
  <si>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</si>
  <si>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</si>
  <si>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</si>
  <si>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</si>
  <si>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</si>
  <si>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</si>
  <si>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</si>
  <si>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</si>
  <si>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</si>
  <si>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</si>
  <si>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</si>
  <si>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</si>
  <si>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</si>
  <si>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</si>
  <si>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</si>
  <si>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</si>
  <si>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</si>
  <si>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</si>
  <si>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</si>
  <si>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</si>
  <si>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</si>
  <si>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</si>
  <si>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</si>
  <si>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</si>
  <si>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</si>
  <si>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</si>
  <si>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</si>
  <si>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</si>
  <si>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</si>
  <si>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</si>
  <si>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</si>
  <si>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</si>
  <si>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</si>
  <si>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</si>
  <si>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</si>
  <si>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</si>
  <si>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</si>
  <si>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</si>
  <si>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</si>
  <si>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</si>
  <si>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</si>
  <si>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</si>
  <si>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</si>
  <si>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</si>
  <si>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</si>
  <si>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</si>
  <si>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</si>
  <si>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</si>
  <si>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</si>
  <si>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</si>
  <si>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</si>
  <si>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</si>
  <si>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</si>
  <si>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</si>
  <si>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</si>
  <si>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</si>
  <si>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</si>
  <si>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</si>
  <si>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</si>
  <si>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</si>
  <si>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</si>
  <si>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</si>
  <si>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</si>
  <si>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</si>
  <si>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</si>
  <si>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</si>
  <si>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</si>
  <si>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</si>
  <si>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</si>
  <si>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</si>
  <si>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</si>
  <si>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</si>
  <si>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</si>
  <si>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</si>
  <si>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</si>
  <si>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</si>
  <si>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</si>
  <si>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</si>
  <si>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</si>
  <si>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</si>
  <si>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</si>
  <si>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</si>
  <si>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</si>
  <si>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</si>
  <si>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</si>
  <si>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</si>
  <si>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</si>
  <si>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</si>
  <si>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</si>
  <si>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</si>
  <si>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</si>
  <si>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</si>
  <si>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</si>
  <si>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</si>
  <si>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</si>
  <si>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</si>
  <si>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</si>
  <si>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</si>
  <si>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</si>
  <si>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</si>
  <si>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</si>
  <si>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</si>
  <si>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</si>
  <si>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</si>
  <si>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</si>
  <si>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</si>
  <si>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</si>
  <si>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</si>
  <si>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</si>
  <si>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</si>
  <si>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</si>
  <si>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</si>
  <si>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</si>
  <si>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</si>
  <si>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</si>
  <si>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</si>
  <si>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</si>
  <si>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</si>
  <si>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</si>
  <si>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</si>
  <si>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</si>
  <si>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</si>
  <si>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</si>
  <si>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</si>
  <si>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</si>
  <si>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</si>
  <si>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</si>
  <si>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</si>
  <si>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</si>
  <si>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</si>
  <si>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</si>
  <si>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</si>
  <si>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</si>
  <si>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</si>
  <si>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</si>
  <si>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</si>
  <si>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</si>
  <si>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</si>
  <si>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</si>
  <si>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</si>
  <si>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</si>
  <si>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</si>
  <si>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</si>
  <si>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</si>
  <si>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</si>
  <si>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</si>
  <si>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</si>
  <si>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</si>
  <si>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</si>
  <si>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</si>
  <si>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</si>
  <si>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</si>
  <si>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</si>
  <si>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</si>
  <si>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</si>
  <si>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</si>
  <si>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</si>
  <si>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</si>
  <si>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</si>
  <si>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</si>
  <si>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</si>
  <si>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</si>
  <si>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</si>
  <si>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</si>
  <si>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</si>
  <si>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</si>
  <si>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</si>
  <si>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</si>
  <si>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</si>
  <si>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</si>
  <si>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</si>
  <si>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</si>
  <si>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</si>
  <si>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</si>
  <si>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</si>
  <si>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</si>
  <si>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</si>
  <si>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</si>
  <si>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</si>
  <si>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</si>
  <si>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</si>
  <si>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</si>
  <si>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</si>
  <si>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</si>
  <si>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</si>
  <si>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</si>
  <si>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</si>
  <si>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</si>
  <si>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</si>
  <si>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</si>
  <si>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</si>
  <si>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</si>
  <si>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</si>
  <si>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</si>
  <si>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</si>
  <si>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</si>
  <si>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</si>
  <si>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</si>
  <si>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</si>
  <si>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</si>
  <si>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</si>
  <si>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</si>
  <si>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</si>
  <si>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</si>
  <si>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</si>
  <si>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</si>
  <si>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</si>
  <si>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</si>
  <si>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</si>
  <si>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</si>
  <si>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</si>
  <si>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</si>
  <si>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</si>
  <si>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</si>
  <si>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</si>
  <si>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</si>
  <si>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</si>
  <si>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</si>
  <si>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</si>
  <si>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</si>
  <si>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</si>
  <si>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</si>
  <si>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</si>
  <si>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</si>
  <si>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</si>
  <si>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</si>
  <si>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</si>
  <si>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</si>
  <si>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</si>
  <si>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</si>
  <si>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</si>
  <si>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</si>
  <si>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</si>
  <si>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</si>
  <si>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</si>
  <si>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</si>
  <si>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</si>
  <si>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</si>
  <si>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</si>
  <si>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</si>
  <si>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</si>
  <si>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</si>
  <si>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</si>
  <si>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</si>
  <si>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</si>
  <si>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</si>
  <si>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</si>
  <si>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</si>
  <si>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</si>
  <si>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</si>
  <si>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</si>
  <si>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</si>
  <si>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</si>
  <si>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</si>
  <si>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</si>
  <si>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</si>
  <si>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</si>
  <si>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</si>
  <si>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</si>
  <si>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</si>
  <si>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</si>
  <si>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</si>
  <si>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</si>
  <si>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</si>
  <si>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</si>
  <si>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</si>
  <si>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</si>
  <si>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</si>
  <si>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</si>
  <si>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</si>
  <si>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</si>
  <si>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</si>
  <si>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</si>
  <si>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</si>
  <si>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</si>
  <si>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</si>
  <si>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</si>
  <si>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</si>
  <si>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</si>
  <si>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</si>
  <si>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</si>
  <si>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</si>
  <si>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</si>
  <si>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</si>
  <si>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</si>
  <si>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</si>
  <si>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</si>
  <si>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</si>
  <si>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</si>
  <si>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</si>
  <si>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</si>
  <si>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</si>
  <si>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</si>
  <si>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</si>
  <si>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</si>
  <si>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</si>
  <si>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</si>
  <si>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</si>
  <si>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</si>
  <si>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</si>
  <si>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</si>
  <si>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</si>
  <si>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</si>
  <si>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</si>
  <si>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</si>
  <si>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</si>
  <si>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</si>
  <si>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</si>
  <si>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</si>
  <si>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</si>
  <si>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</si>
  <si>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</si>
  <si>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</si>
  <si>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</si>
  <si>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</si>
  <si>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</si>
  <si>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</si>
  <si>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</si>
  <si>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</si>
  <si>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</si>
  <si>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</si>
  <si>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</si>
  <si>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</si>
  <si>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</si>
  <si>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</si>
  <si>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</si>
  <si>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</si>
  <si>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</si>
  <si>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</si>
  <si>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</si>
  <si>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</si>
  <si>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</si>
  <si>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</si>
  <si>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</si>
  <si>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</si>
  <si>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</si>
  <si>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</si>
  <si>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</si>
  <si>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</si>
  <si>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</si>
  <si>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</si>
  <si>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</si>
  <si>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</si>
  <si>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</si>
  <si>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</si>
  <si>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</si>
  <si>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</si>
  <si>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</si>
  <si>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</si>
  <si>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</si>
  <si>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</si>
  <si>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</si>
  <si>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</si>
  <si>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</si>
  <si>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</si>
  <si>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</si>
  <si>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</si>
  <si>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</si>
  <si>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</si>
  <si>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</si>
  <si>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</si>
  <si>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</si>
  <si>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</si>
  <si>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</si>
  <si>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</si>
  <si>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</si>
  <si>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</si>
  <si>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</si>
  <si>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</si>
  <si>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</si>
  <si>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</si>
  <si>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</si>
  <si>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</si>
  <si>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</si>
  <si>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</si>
  <si>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</si>
  <si>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</si>
  <si>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</si>
  <si>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</si>
  <si>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</si>
  <si>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</si>
  <si>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</si>
  <si>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</si>
  <si>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</si>
  <si>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</si>
  <si>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</si>
  <si>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</si>
  <si>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</si>
  <si>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</si>
  <si>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</si>
  <si>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</si>
  <si>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</si>
  <si>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</si>
  <si>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</si>
  <si>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</si>
  <si>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</si>
  <si>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</si>
  <si>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</si>
  <si>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</si>
  <si>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</si>
  <si>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</si>
  <si>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</si>
  <si>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</si>
  <si>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</si>
  <si>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</si>
  <si>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</si>
  <si>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</si>
  <si>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</si>
  <si>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</si>
  <si>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</si>
  <si>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</si>
  <si>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</si>
  <si>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</si>
  <si>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</si>
  <si>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</si>
  <si>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</si>
  <si>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</si>
  <si>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</si>
  <si>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</si>
  <si>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</si>
  <si>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</si>
  <si>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</si>
  <si>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</si>
  <si>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</si>
  <si>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</si>
  <si>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</si>
  <si>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</si>
  <si>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</si>
  <si>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</si>
  <si>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</si>
  <si>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</si>
  <si>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</si>
  <si>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</si>
  <si>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</si>
  <si>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</si>
  <si>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</si>
  <si>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</si>
  <si>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</si>
  <si>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</si>
  <si>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</si>
  <si>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</si>
  <si>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</si>
  <si>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</si>
  <si>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</si>
  <si>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</si>
  <si>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</si>
  <si>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</si>
  <si>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</si>
  <si>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</si>
  <si>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</si>
  <si>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</si>
  <si>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</si>
  <si>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</si>
  <si>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</si>
  <si>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</si>
  <si>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</si>
  <si>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</si>
  <si>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</si>
  <si>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</si>
  <si>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</si>
  <si>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</si>
  <si>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</si>
  <si>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</si>
  <si>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</si>
  <si>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</si>
  <si>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</si>
  <si>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</si>
  <si>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</si>
  <si>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</si>
  <si>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</si>
  <si>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</si>
  <si>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</si>
  <si>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</si>
  <si>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</si>
  <si>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</si>
  <si>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</si>
  <si>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</si>
  <si>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</si>
  <si>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</si>
  <si>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</si>
  <si>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</si>
  <si>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</si>
  <si>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</si>
  <si>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</si>
  <si>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</si>
  <si>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</si>
  <si>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</si>
  <si>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</si>
  <si>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</si>
  <si>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</si>
  <si>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</si>
  <si>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</si>
  <si>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</si>
  <si>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</si>
  <si>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</si>
  <si>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</si>
  <si>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</si>
  <si>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</si>
  <si>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</si>
  <si>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</si>
  <si>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</si>
  <si>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</si>
  <si>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</si>
  <si>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</si>
  <si>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</si>
  <si>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</si>
  <si>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</si>
  <si>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</si>
  <si>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</si>
  <si>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</si>
  <si>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</si>
  <si>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</si>
  <si>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</si>
  <si>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</si>
  <si>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</si>
  <si>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</si>
  <si>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</si>
  <si>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</si>
  <si>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</si>
  <si>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</si>
  <si>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</si>
  <si>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</si>
  <si>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</si>
  <si>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</si>
  <si>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</si>
  <si>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</si>
  <si>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</si>
  <si>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</si>
  <si>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</si>
  <si>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</si>
  <si>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</si>
  <si>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</si>
  <si>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</si>
  <si>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</si>
  <si>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</si>
  <si>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</si>
  <si>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</si>
  <si>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</si>
  <si>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</si>
  <si>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</si>
  <si>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</si>
  <si>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</si>
  <si>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</si>
  <si>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</si>
  <si>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</si>
  <si>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</si>
  <si>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</si>
  <si>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</si>
  <si>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</si>
  <si>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</si>
  <si>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</si>
  <si>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</si>
  <si>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</si>
  <si>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</si>
  <si>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</si>
  <si>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</si>
  <si>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</si>
  <si>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</si>
  <si>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</si>
  <si>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</si>
  <si>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</si>
  <si>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</si>
  <si>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</si>
  <si>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</si>
  <si>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</si>
  <si>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</si>
  <si>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</si>
  <si>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</si>
  <si>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</si>
  <si>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</si>
  <si>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</si>
  <si>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</si>
  <si>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</si>
  <si>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</si>
  <si>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</si>
  <si>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</si>
  <si>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</si>
  <si>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</si>
  <si>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</si>
  <si>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</si>
  <si>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</si>
  <si>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</si>
  <si>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</si>
  <si>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</si>
  <si>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</si>
  <si>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</si>
  <si>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</si>
  <si>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</si>
  <si>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</si>
  <si>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</si>
  <si>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</si>
  <si>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</si>
  <si>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</si>
  <si>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</si>
  <si>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</si>
  <si>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</si>
  <si>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</si>
  <si>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</si>
  <si>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</si>
  <si>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</si>
  <si>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</si>
  <si>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</si>
  <si>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</si>
  <si>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</si>
  <si>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</si>
  <si>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</si>
  <si>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</si>
  <si>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</si>
  <si>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</si>
  <si>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</si>
  <si>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</si>
  <si>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</si>
  <si>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</si>
  <si>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</si>
  <si>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</si>
  <si>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</si>
  <si>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</si>
  <si>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</si>
  <si>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</si>
  <si>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</si>
  <si>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</si>
  <si>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</si>
  <si>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</si>
  <si>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</si>
  <si>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</si>
  <si>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</si>
  <si>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</si>
  <si>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</si>
  <si>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</si>
  <si>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</si>
  <si>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</si>
  <si>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</si>
  <si>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</si>
  <si>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</si>
  <si>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</si>
  <si>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</si>
  <si>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</si>
  <si>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</si>
  <si>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</si>
  <si>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</si>
  <si>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</si>
  <si>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</si>
  <si>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</si>
  <si>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</si>
  <si>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</si>
  <si>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</si>
  <si>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</si>
  <si>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</si>
  <si>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</si>
  <si>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</si>
  <si>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</si>
  <si>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</si>
  <si>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</si>
  <si>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</si>
  <si>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</si>
  <si>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</si>
  <si>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</si>
  <si>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</si>
  <si>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</si>
  <si>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</si>
  <si>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</si>
  <si>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</si>
  <si>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</si>
  <si>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</si>
  <si>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</si>
  <si>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</si>
  <si>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</si>
  <si>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</si>
  <si>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</si>
  <si>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</si>
  <si>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</si>
  <si>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</si>
  <si>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</si>
  <si>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</si>
  <si>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</si>
  <si>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</si>
  <si>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</si>
  <si>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</si>
  <si>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</si>
  <si>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</si>
  <si>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</si>
  <si>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</si>
  <si>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</si>
  <si>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</si>
  <si>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</si>
  <si>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</si>
  <si>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</si>
  <si>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</si>
  <si>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</si>
  <si>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</si>
  <si>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</si>
  <si>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</si>
  <si>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</si>
  <si>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</si>
  <si>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</si>
  <si>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</si>
  <si>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</si>
  <si>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</si>
  <si>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</si>
  <si>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</si>
  <si>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</si>
  <si>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</si>
  <si>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</si>
  <si>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</si>
  <si>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</si>
  <si>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</si>
  <si>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</si>
  <si>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</si>
  <si>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</si>
  <si>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</si>
  <si>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</si>
  <si>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</si>
  <si>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</si>
  <si>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</si>
  <si>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</si>
  <si>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</si>
  <si>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</si>
  <si>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</si>
  <si>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</si>
  <si>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</si>
  <si>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</si>
  <si>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</si>
  <si>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</si>
  <si>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</si>
  <si>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</si>
  <si>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</si>
  <si>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</si>
  <si>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</si>
  <si>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</si>
  <si>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</si>
  <si>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</si>
  <si>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</si>
  <si>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</si>
  <si>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</si>
  <si>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</si>
  <si>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</si>
  <si>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</si>
  <si>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</si>
  <si>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</si>
  <si>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</si>
  <si>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</si>
  <si>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</si>
  <si>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</si>
  <si>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</si>
  <si>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</si>
  <si>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</si>
  <si>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</si>
  <si>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</si>
  <si>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</si>
  <si>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</si>
  <si>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</si>
  <si>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</si>
  <si>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</si>
  <si>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</si>
  <si>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</si>
  <si>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</si>
  <si>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</si>
  <si>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</si>
  <si>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</si>
  <si>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</si>
  <si>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</si>
  <si>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</si>
  <si>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</si>
  <si>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</si>
  <si>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</si>
  <si>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</si>
  <si>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</si>
  <si>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</si>
  <si>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</si>
  <si>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</si>
  <si>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</si>
  <si>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</si>
  <si>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</si>
  <si>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</si>
  <si>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</si>
  <si>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</si>
  <si>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</si>
  <si>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</si>
  <si>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</si>
  <si>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</si>
  <si>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</si>
  <si>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</si>
  <si>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</si>
  <si>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</si>
  <si>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</si>
  <si>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</si>
  <si>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</si>
  <si>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</si>
  <si>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</si>
  <si>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</si>
  <si>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</si>
  <si>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</si>
  <si>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</si>
  <si>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</si>
  <si>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</si>
  <si>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</si>
  <si>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</si>
  <si>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</si>
  <si>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</si>
  <si>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</si>
  <si>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</si>
  <si>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</si>
  <si>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</si>
  <si>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</si>
  <si>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</si>
  <si>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</si>
  <si>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</si>
  <si>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</si>
  <si>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</si>
  <si>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</si>
  <si>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</si>
  <si>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</si>
  <si>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</si>
  <si>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</si>
  <si>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</si>
  <si>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</si>
  <si>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</si>
  <si>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</si>
  <si>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</si>
  <si>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</si>
  <si>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</si>
  <si>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</si>
  <si>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</si>
  <si>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</si>
  <si>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</si>
  <si>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</si>
  <si>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</si>
  <si>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</si>
  <si>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</si>
  <si>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</si>
  <si>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</si>
  <si>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</si>
  <si>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</si>
  <si>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</si>
  <si>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</si>
  <si>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</si>
  <si>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</si>
  <si>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</si>
  <si>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</si>
  <si>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</si>
  <si>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</si>
  <si>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</si>
  <si>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</si>
  <si>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</si>
  <si>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</si>
  <si>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</si>
  <si>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</si>
  <si>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</si>
  <si>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</si>
  <si>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</si>
  <si>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</si>
  <si>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</si>
  <si>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</si>
  <si>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</si>
  <si>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</si>
  <si>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</si>
  <si>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</si>
  <si>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</si>
  <si>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</si>
  <si>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</si>
  <si>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</si>
  <si>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</si>
  <si>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</si>
  <si>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</si>
  <si>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</si>
  <si>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</si>
  <si>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</si>
  <si>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</si>
  <si>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</si>
  <si>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</si>
  <si>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</si>
  <si>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</si>
  <si>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</si>
  <si>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</si>
  <si>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</si>
  <si>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</si>
  <si>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</si>
  <si>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</si>
  <si>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</si>
  <si>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</si>
  <si>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</si>
  <si>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</si>
  <si>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</si>
  <si>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</si>
  <si>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</si>
  <si>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</si>
  <si>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</si>
  <si>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</si>
  <si>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</si>
  <si>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</si>
  <si>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</si>
  <si>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</si>
  <si>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</si>
  <si>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</si>
  <si>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</si>
  <si>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</si>
  <si>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</si>
  <si>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</si>
  <si>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</si>
  <si>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</si>
  <si>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</si>
  <si>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</si>
  <si>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</si>
  <si>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</si>
  <si>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</si>
  <si>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</si>
  <si>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</si>
  <si>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</si>
  <si>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</si>
  <si>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</si>
  <si>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</si>
  <si>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</si>
  <si>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</si>
  <si>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</si>
  <si>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</si>
  <si>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</si>
  <si>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</si>
  <si>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</si>
  <si>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</si>
  <si>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</si>
  <si>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</si>
  <si>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</si>
  <si>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</si>
  <si>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</si>
  <si>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</si>
  <si>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</si>
  <si>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</si>
  <si>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</si>
  <si>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</si>
  <si>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</si>
  <si>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</si>
  <si>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</si>
  <si>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</si>
  <si>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</si>
  <si>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</si>
  <si>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</si>
  <si>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</si>
  <si>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</si>
  <si>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</si>
  <si>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</si>
  <si>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Count of state</t>
  </si>
  <si>
    <t>Column Labels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</si>
  <si>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</si>
  <si>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</si>
  <si>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</si>
  <si>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</si>
  <si>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</si>
  <si>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</si>
  <si>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</si>
  <si>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</si>
  <si>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</si>
  <si>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</si>
  <si>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</si>
  <si>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</si>
  <si>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</si>
  <si>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</si>
  <si>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</si>
  <si>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</si>
  <si>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</si>
  <si>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</si>
  <si>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</si>
  <si>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</si>
  <si>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</si>
  <si>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</si>
  <si>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</si>
  <si>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</si>
  <si>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</si>
  <si>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</si>
  <si>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</si>
  <si>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</si>
  <si>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</si>
  <si>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</si>
  <si>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</si>
  <si>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</si>
  <si>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</si>
  <si>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</t>
  </si>
  <si>
    <t>% of total</t>
  </si>
  <si>
    <t>% successful</t>
  </si>
  <si>
    <t>ROW</t>
  </si>
  <si>
    <t>2010</t>
  </si>
  <si>
    <t>2011</t>
  </si>
  <si>
    <t>2012</t>
  </si>
  <si>
    <t>2013</t>
  </si>
  <si>
    <t>2014</t>
  </si>
  <si>
    <t>2015</t>
  </si>
  <si>
    <t>2016</t>
  </si>
  <si>
    <t>Outcome</t>
  </si>
  <si>
    <t>Mean</t>
  </si>
  <si>
    <t>Median</t>
  </si>
  <si>
    <t>Min</t>
  </si>
  <si>
    <t>Max</t>
  </si>
  <si>
    <t>Q1</t>
  </si>
  <si>
    <t>Q3</t>
  </si>
  <si>
    <t>IQR</t>
  </si>
  <si>
    <t>Lower Bound</t>
  </si>
  <si>
    <t>Upper Bound</t>
  </si>
  <si>
    <t>Failed Outcome</t>
  </si>
  <si>
    <t>Successful Outcome</t>
  </si>
  <si>
    <t>Summary Statistics Table</t>
  </si>
  <si>
    <t>Std Deviation P</t>
  </si>
  <si>
    <t>Std Deviation S</t>
  </si>
  <si>
    <t>Mode</t>
  </si>
  <si>
    <t>Standard Deviation</t>
  </si>
  <si>
    <t>Greater than 50000</t>
  </si>
  <si>
    <t>Goal Conv to USD</t>
  </si>
  <si>
    <t>Pledged Conv to USD</t>
  </si>
  <si>
    <t>Sum of Goal Conv to USD</t>
  </si>
  <si>
    <t>Sum of Pledged Conv to USD</t>
  </si>
  <si>
    <t>outliers</t>
  </si>
  <si>
    <t>distort the mean figure</t>
  </si>
  <si>
    <t>to inform an investor I think that the Median is more meaningfull</t>
  </si>
  <si>
    <t>for successful campain</t>
  </si>
  <si>
    <t>for successful campaigns the low qty of high numbers of backers</t>
  </si>
  <si>
    <t>for unsuccessfull campaings the high qty of campaigns with 0 backers</t>
  </si>
  <si>
    <t>Z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</si>
</sst>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%"/>
    <numFmt numFmtId="166" formatCode="[$$-409]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9" fontId="0" fillId="0" borderId="0" xfId="0" applyNumberFormat="1"/>
    <xf numFmtId="0" fontId="0" fillId="2" borderId="0" xfId="0" applyFill="1"/>
    <xf numFmtId="0" fontId="2" fillId="0" borderId="0" xfId="0" applyFont="1"/>
    <xf numFmtId="165" fontId="0" fillId="3" borderId="0" xfId="0" applyNumberFormat="1" applyFill="1"/>
    <xf numFmtId="165" fontId="1" fillId="3" borderId="0" xfId="0" applyNumberFormat="1" applyFont="1" applyFill="1"/>
    <xf numFmtId="165" fontId="0" fillId="0" borderId="0" xfId="0" applyNumberFormat="1" applyAlignment="1">
      <alignment horizontal="center"/>
    </xf>
    <xf numFmtId="0" fontId="0" fillId="3" borderId="0" xfId="0" applyFill="1"/>
    <xf numFmtId="0" fontId="1" fillId="3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cap="all" spc="0" baseline="0">
                <a:gradFill>
                  <a:gsLst>
                    <a:gs pos="0">
                      <a:schemeClr val="dk1">
                        <a:lumMod val="50000"/>
                        <a:lumOff val="50000"/>
                      </a:schemeClr>
                    </a:gs>
                    <a:gs pos="100000">
                      <a:schemeClr val="dk1">
                        <a:lumMod val="85000"/>
                        <a:lumOff val="15000"/>
                      </a:schemeClr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  <a:r>
              <a:rPr lang="en-GB"/>
              <a:t>Outcomes Based on Goal VALUE USD @ CURRENT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cap="all" spc="0" baseline="0">
              <a:gradFill>
                <a:gsLst>
                  <a:gs pos="0">
                    <a:schemeClr val="dk1">
                      <a:lumMod val="50000"/>
                      <a:lumOff val="50000"/>
                    </a:schemeClr>
                  </a:gs>
                  <a:gs pos="100000">
                    <a:schemeClr val="dk1">
                      <a:lumMod val="85000"/>
                      <a:lumOff val="15000"/>
                    </a:schemeClr>
                  </a:gs>
                </a:gsLst>
                <a:lin ang="5400000" scaled="0"/>
              </a:gra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(USD)'!$F$1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19050" cap="rnd" cmpd="sng" algn="ctr">
              <a:solidFill>
                <a:schemeClr val="accent1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'Bonus (USD)'!$A$2:$A$13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(USD)'!$F$2:$F$13</c:f>
              <c:numCache>
                <c:formatCode>0%</c:formatCode>
                <c:ptCount val="12"/>
                <c:pt idx="0">
                  <c:v>0.70419426048565126</c:v>
                </c:pt>
                <c:pt idx="1">
                  <c:v>0.65287517531556805</c:v>
                </c:pt>
                <c:pt idx="2">
                  <c:v>0.52884615384615385</c:v>
                </c:pt>
                <c:pt idx="3">
                  <c:v>0.49421965317919075</c:v>
                </c:pt>
                <c:pt idx="4">
                  <c:v>0.45812807881773399</c:v>
                </c:pt>
                <c:pt idx="5">
                  <c:v>0.3783783783783784</c:v>
                </c:pt>
                <c:pt idx="6">
                  <c:v>0.43571428571428572</c:v>
                </c:pt>
                <c:pt idx="7">
                  <c:v>0.43037974683544306</c:v>
                </c:pt>
                <c:pt idx="8">
                  <c:v>0.44444444444444442</c:v>
                </c:pt>
                <c:pt idx="9">
                  <c:v>0.45833333333333331</c:v>
                </c:pt>
                <c:pt idx="10">
                  <c:v>0.375</c:v>
                </c:pt>
                <c:pt idx="11">
                  <c:v>0.19277108433734941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1-487A-8322-241ECB322D29}"/>
            </c:ext>
          </c:extLst>
        </c:ser>
        <c:ser>
          <c:idx val="1"/>
          <c:order val="1"/>
          <c:tx>
            <c:strRef>
              <c:f>'Bonus (USD)'!$G$1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19050" cap="rnd" cmpd="sng" algn="ctr">
              <a:solidFill>
                <a:schemeClr val="accent2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'Bonus (USD)'!$A$2:$A$13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(USD)'!$G$2:$G$13</c:f>
              <c:numCache>
                <c:formatCode>0%</c:formatCode>
                <c:ptCount val="12"/>
                <c:pt idx="0">
                  <c:v>0.25386313465783666</c:v>
                </c:pt>
                <c:pt idx="1">
                  <c:v>0.30154277699859749</c:v>
                </c:pt>
                <c:pt idx="2">
                  <c:v>0.39697802197802196</c:v>
                </c:pt>
                <c:pt idx="3">
                  <c:v>0.39884393063583817</c:v>
                </c:pt>
                <c:pt idx="4">
                  <c:v>0.46305418719211822</c:v>
                </c:pt>
                <c:pt idx="5">
                  <c:v>0.49324324324324326</c:v>
                </c:pt>
                <c:pt idx="6">
                  <c:v>0.45714285714285713</c:v>
                </c:pt>
                <c:pt idx="7">
                  <c:v>0.4050632911392405</c:v>
                </c:pt>
                <c:pt idx="8">
                  <c:v>0.44444444444444442</c:v>
                </c:pt>
                <c:pt idx="9">
                  <c:v>0.4375</c:v>
                </c:pt>
                <c:pt idx="10">
                  <c:v>0.41666666666666669</c:v>
                </c:pt>
                <c:pt idx="11">
                  <c:v>0.57831325301204817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41-487A-8322-241ECB322D29}"/>
            </c:ext>
          </c:extLst>
        </c:ser>
        <c:ser>
          <c:idx val="2"/>
          <c:order val="2"/>
          <c:tx>
            <c:strRef>
              <c:f>'Bonus (USD)'!$H$1</c:f>
              <c:strCache>
                <c:ptCount val="1"/>
                <c:pt idx="0">
                  <c:v>Percentage Cancel</c:v>
                </c:pt>
              </c:strCache>
            </c:strRef>
          </c:tx>
          <c:spPr>
            <a:ln w="19050" cap="rnd" cmpd="sng" algn="ctr">
              <a:solidFill>
                <a:schemeClr val="accent3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'Bonus (USD)'!$A$2:$A$13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(USD)'!$H$2:$H$13</c:f>
              <c:numCache>
                <c:formatCode>0%</c:formatCode>
                <c:ptCount val="12"/>
                <c:pt idx="0">
                  <c:v>4.194260485651214E-2</c:v>
                </c:pt>
                <c:pt idx="1">
                  <c:v>4.5582047685834501E-2</c:v>
                </c:pt>
                <c:pt idx="2">
                  <c:v>7.4175824175824176E-2</c:v>
                </c:pt>
                <c:pt idx="3">
                  <c:v>0.1069364161849711</c:v>
                </c:pt>
                <c:pt idx="4">
                  <c:v>7.8817733990147784E-2</c:v>
                </c:pt>
                <c:pt idx="5">
                  <c:v>0.12837837837837837</c:v>
                </c:pt>
                <c:pt idx="6">
                  <c:v>0.10714285714285714</c:v>
                </c:pt>
                <c:pt idx="7">
                  <c:v>0.16455696202531644</c:v>
                </c:pt>
                <c:pt idx="8">
                  <c:v>0.1111111111111111</c:v>
                </c:pt>
                <c:pt idx="9">
                  <c:v>0.10416666666666667</c:v>
                </c:pt>
                <c:pt idx="10">
                  <c:v>0.20833333333333334</c:v>
                </c:pt>
                <c:pt idx="11">
                  <c:v>0.2289156626506024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41-487A-8322-241ECB322D2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04359704"/>
        <c:axId val="604362656"/>
      </c:lineChart>
      <c:catAx>
        <c:axId val="604359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354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362656"/>
        <c:crosses val="autoZero"/>
        <c:auto val="1"/>
        <c:lblAlgn val="ctr"/>
        <c:lblOffset val="100"/>
        <c:tickLblSkip val="1"/>
        <c:noMultiLvlLbl val="0"/>
      </c:catAx>
      <c:valAx>
        <c:axId val="60436265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604359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[StarterBook.xlsx]Year Created Pivot!PivotTable2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'Year Created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'Year Created Pivot'!$A$6:$A$13</c:f>
              <c:strCache>
                <c:ptCount val="7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</c:strCache>
            </c:strRef>
          </c:cat>
          <c:val>
            <c:numRef>
              <c:f>'Year Created Pivot'!$B$6:$B$13</c:f>
              <c:numCache>
                <c:formatCode>General</c:formatCode>
                <c:ptCount val="7"/>
                <c:pt idx="0">
                  <c:v>49</c:v>
                </c:pt>
                <c:pt idx="1">
                  <c:v>136</c:v>
                </c:pt>
                <c:pt idx="2">
                  <c:v>216</c:v>
                </c:pt>
                <c:pt idx="3">
                  <c:v>200</c:v>
                </c:pt>
                <c:pt idx="4">
                  <c:v>474</c:v>
                </c:pt>
                <c:pt idx="5">
                  <c:v>567</c:v>
                </c:pt>
                <c:pt idx="6">
                  <c:v>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87-44C1-9394-5D9D78AB8815}"/>
            </c:ext>
          </c:extLst>
        </c:ser>
        <c:ser>
          <c:idx val="1"/>
          <c:order val="1"/>
          <c:tx>
            <c:strRef>
              <c:f>'Year Created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'Year Created Pivot'!$A$6:$A$13</c:f>
              <c:strCache>
                <c:ptCount val="7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</c:strCache>
            </c:strRef>
          </c:cat>
          <c:val>
            <c:numRef>
              <c:f>'Year Created Pivot'!$C$6:$C$13</c:f>
              <c:numCache>
                <c:formatCode>General</c:formatCode>
                <c:ptCount val="7"/>
                <c:pt idx="0">
                  <c:v>15</c:v>
                </c:pt>
                <c:pt idx="1">
                  <c:v>28</c:v>
                </c:pt>
                <c:pt idx="2">
                  <c:v>60</c:v>
                </c:pt>
                <c:pt idx="3">
                  <c:v>67</c:v>
                </c:pt>
                <c:pt idx="4">
                  <c:v>422</c:v>
                </c:pt>
                <c:pt idx="5">
                  <c:v>527</c:v>
                </c:pt>
                <c:pt idx="6">
                  <c:v>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87-44C1-9394-5D9D78AB8815}"/>
            </c:ext>
          </c:extLst>
        </c:ser>
        <c:ser>
          <c:idx val="2"/>
          <c:order val="2"/>
          <c:tx>
            <c:strRef>
              <c:f>'Year Created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'Year Created Pivot'!$A$6:$A$13</c:f>
              <c:strCache>
                <c:ptCount val="7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</c:strCache>
            </c:strRef>
          </c:cat>
          <c:val>
            <c:numRef>
              <c:f>'Year Created Pivot'!$D$6:$D$13</c:f>
              <c:numCache>
                <c:formatCode>General</c:formatCode>
                <c:ptCount val="7"/>
                <c:pt idx="0">
                  <c:v>1</c:v>
                </c:pt>
                <c:pt idx="1">
                  <c:v>7</c:v>
                </c:pt>
                <c:pt idx="2">
                  <c:v>6</c:v>
                </c:pt>
                <c:pt idx="3">
                  <c:v>7</c:v>
                </c:pt>
                <c:pt idx="4">
                  <c:v>80</c:v>
                </c:pt>
                <c:pt idx="5">
                  <c:v>131</c:v>
                </c:pt>
                <c:pt idx="6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87-44C1-9394-5D9D78AB88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9692344"/>
        <c:axId val="332767720"/>
      </c:lineChart>
      <c:catAx>
        <c:axId val="599692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767720"/>
        <c:crosses val="autoZero"/>
        <c:auto val="1"/>
        <c:lblAlgn val="ctr"/>
        <c:lblOffset val="100"/>
        <c:noMultiLvlLbl val="0"/>
      </c:catAx>
      <c:valAx>
        <c:axId val="332767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692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[StarterBook.xlsx]Country Pivot (2)!PivotTable2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'Country Pivot (2)'!$B$4:$B$5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'Country Pivot (2)'!$A$6:$A$27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'Country Pivot (2)'!$B$6:$B$27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4E-4971-AE26-1ED5CAD3F8F7}"/>
            </c:ext>
          </c:extLst>
        </c:ser>
        <c:ser>
          <c:idx val="1"/>
          <c:order val="1"/>
          <c:tx>
            <c:strRef>
              <c:f>'Country Pivot (2)'!$C$4:$C$5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'Country Pivot (2)'!$A$6:$A$27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'Country Pivot (2)'!$C$6:$C$27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4E-4971-AE26-1ED5CAD3F8F7}"/>
            </c:ext>
          </c:extLst>
        </c:ser>
        <c:ser>
          <c:idx val="2"/>
          <c:order val="2"/>
          <c:tx>
            <c:strRef>
              <c:f>'Country Pivot (2)'!$D$4:$D$5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'Country Pivot (2)'!$A$6:$A$27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'Country Pivot (2)'!$D$6:$D$27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4E-4971-AE26-1ED5CAD3F8F7}"/>
            </c:ext>
          </c:extLst>
        </c:ser>
        <c:ser>
          <c:idx val="3"/>
          <c:order val="3"/>
          <c:tx>
            <c:strRef>
              <c:f>'Country Pivot (2)'!$E$4:$E$5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'Country Pivot (2)'!$A$6:$A$27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'Country Pivot (2)'!$E$6:$E$27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4E-4971-AE26-1ED5CAD3F8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99692344"/>
        <c:axId val="332767720"/>
      </c:barChart>
      <c:catAx>
        <c:axId val="599692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767720"/>
        <c:crosses val="autoZero"/>
        <c:auto val="1"/>
        <c:lblAlgn val="ctr"/>
        <c:lblOffset val="100"/>
        <c:noMultiLvlLbl val="0"/>
      </c:catAx>
      <c:valAx>
        <c:axId val="332767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692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[StarterBook.xlsx]Pledge v Goal by country!PivotTable1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'Pledge v Goal by country'!$B$4</c:f>
              <c:strCache>
                <c:ptCount val="1"/>
                <c:pt idx="0">
                  <c:v>Sum of Goal Conv to USD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'Pledge v Goal by country'!$A$5:$A$24</c:f>
              <c:strCache>
                <c:ptCount val="19"/>
                <c:pt idx="0">
                  <c:v>US</c:v>
                </c:pt>
                <c:pt idx="1">
                  <c:v>GB</c:v>
                </c:pt>
                <c:pt idx="2">
                  <c:v>DE</c:v>
                </c:pt>
                <c:pt idx="3">
                  <c:v>ES</c:v>
                </c:pt>
                <c:pt idx="4">
                  <c:v>CA</c:v>
                </c:pt>
                <c:pt idx="5">
                  <c:v>AT</c:v>
                </c:pt>
                <c:pt idx="6">
                  <c:v>AU</c:v>
                </c:pt>
                <c:pt idx="7">
                  <c:v>IT</c:v>
                </c:pt>
                <c:pt idx="8">
                  <c:v>IE</c:v>
                </c:pt>
                <c:pt idx="9">
                  <c:v>NL</c:v>
                </c:pt>
                <c:pt idx="10">
                  <c:v>NO</c:v>
                </c:pt>
                <c:pt idx="11">
                  <c:v>FR</c:v>
                </c:pt>
                <c:pt idx="12">
                  <c:v>SE</c:v>
                </c:pt>
                <c:pt idx="13">
                  <c:v>NZ</c:v>
                </c:pt>
                <c:pt idx="14">
                  <c:v>DK</c:v>
                </c:pt>
                <c:pt idx="15">
                  <c:v>LU</c:v>
                </c:pt>
                <c:pt idx="16">
                  <c:v>SG</c:v>
                </c:pt>
                <c:pt idx="17">
                  <c:v>CH</c:v>
                </c:pt>
                <c:pt idx="18">
                  <c:v>BE</c:v>
                </c:pt>
              </c:strCache>
            </c:strRef>
          </c:cat>
          <c:val>
            <c:numRef>
              <c:f>'Pledge v Goal by country'!$B$5:$B$24</c:f>
              <c:numCache>
                <c:formatCode>[$$-409]#,##0</c:formatCode>
                <c:ptCount val="19"/>
                <c:pt idx="0">
                  <c:v>17424291.810000002</c:v>
                </c:pt>
                <c:pt idx="1">
                  <c:v>2051685.8699999996</c:v>
                </c:pt>
                <c:pt idx="2">
                  <c:v>640101</c:v>
                </c:pt>
                <c:pt idx="3">
                  <c:v>224434</c:v>
                </c:pt>
                <c:pt idx="4">
                  <c:v>360956.25</c:v>
                </c:pt>
                <c:pt idx="5">
                  <c:v>69972</c:v>
                </c:pt>
                <c:pt idx="6">
                  <c:v>262908</c:v>
                </c:pt>
                <c:pt idx="7">
                  <c:v>145037.20000000001</c:v>
                </c:pt>
                <c:pt idx="8">
                  <c:v>121915.5</c:v>
                </c:pt>
                <c:pt idx="9">
                  <c:v>67830</c:v>
                </c:pt>
                <c:pt idx="10">
                  <c:v>37800</c:v>
                </c:pt>
                <c:pt idx="11">
                  <c:v>30868.6</c:v>
                </c:pt>
                <c:pt idx="12">
                  <c:v>27660</c:v>
                </c:pt>
                <c:pt idx="13">
                  <c:v>24150</c:v>
                </c:pt>
                <c:pt idx="14">
                  <c:v>25440</c:v>
                </c:pt>
                <c:pt idx="15">
                  <c:v>16124.5</c:v>
                </c:pt>
                <c:pt idx="16">
                  <c:v>6660</c:v>
                </c:pt>
                <c:pt idx="17">
                  <c:v>5450</c:v>
                </c:pt>
                <c:pt idx="18">
                  <c:v>4462.5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66-4A23-97B6-ABF4694BBAFE}"/>
            </c:ext>
          </c:extLst>
        </c:ser>
        <c:ser>
          <c:idx val="1"/>
          <c:order val="1"/>
          <c:tx>
            <c:strRef>
              <c:f>'Pledge v Goal by country'!$C$4</c:f>
              <c:strCache>
                <c:ptCount val="1"/>
                <c:pt idx="0">
                  <c:v>Sum of Pledged Conv to USD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'Pledge v Goal by country'!$A$5:$A$24</c:f>
              <c:strCache>
                <c:ptCount val="19"/>
                <c:pt idx="0">
                  <c:v>US</c:v>
                </c:pt>
                <c:pt idx="1">
                  <c:v>GB</c:v>
                </c:pt>
                <c:pt idx="2">
                  <c:v>DE</c:v>
                </c:pt>
                <c:pt idx="3">
                  <c:v>ES</c:v>
                </c:pt>
                <c:pt idx="4">
                  <c:v>CA</c:v>
                </c:pt>
                <c:pt idx="5">
                  <c:v>AT</c:v>
                </c:pt>
                <c:pt idx="6">
                  <c:v>AU</c:v>
                </c:pt>
                <c:pt idx="7">
                  <c:v>IT</c:v>
                </c:pt>
                <c:pt idx="8">
                  <c:v>IE</c:v>
                </c:pt>
                <c:pt idx="9">
                  <c:v>NL</c:v>
                </c:pt>
                <c:pt idx="10">
                  <c:v>NO</c:v>
                </c:pt>
                <c:pt idx="11">
                  <c:v>FR</c:v>
                </c:pt>
                <c:pt idx="12">
                  <c:v>SE</c:v>
                </c:pt>
                <c:pt idx="13">
                  <c:v>NZ</c:v>
                </c:pt>
                <c:pt idx="14">
                  <c:v>DK</c:v>
                </c:pt>
                <c:pt idx="15">
                  <c:v>LU</c:v>
                </c:pt>
                <c:pt idx="16">
                  <c:v>SG</c:v>
                </c:pt>
                <c:pt idx="17">
                  <c:v>CH</c:v>
                </c:pt>
                <c:pt idx="18">
                  <c:v>BE</c:v>
                </c:pt>
              </c:strCache>
            </c:strRef>
          </c:cat>
          <c:val>
            <c:numRef>
              <c:f>'Pledge v Goal by country'!$C$5:$C$24</c:f>
              <c:numCache>
                <c:formatCode>[$$-409]#,##0</c:formatCode>
                <c:ptCount val="19"/>
                <c:pt idx="0">
                  <c:v>31910402.960000001</c:v>
                </c:pt>
                <c:pt idx="1">
                  <c:v>4515151.8868999993</c:v>
                </c:pt>
                <c:pt idx="2">
                  <c:v>2235722.7697000001</c:v>
                </c:pt>
                <c:pt idx="3">
                  <c:v>558992.98</c:v>
                </c:pt>
                <c:pt idx="4">
                  <c:v>503283.61800000007</c:v>
                </c:pt>
                <c:pt idx="5">
                  <c:v>498508.85</c:v>
                </c:pt>
                <c:pt idx="6">
                  <c:v>378811.14</c:v>
                </c:pt>
                <c:pt idx="7">
                  <c:v>325136.41719999997</c:v>
                </c:pt>
                <c:pt idx="8">
                  <c:v>165649.46370000002</c:v>
                </c:pt>
                <c:pt idx="9">
                  <c:v>79941.820000000007</c:v>
                </c:pt>
                <c:pt idx="10">
                  <c:v>58472.04</c:v>
                </c:pt>
                <c:pt idx="11">
                  <c:v>38541.315399999999</c:v>
                </c:pt>
                <c:pt idx="12">
                  <c:v>34079.826000000001</c:v>
                </c:pt>
                <c:pt idx="13">
                  <c:v>29526</c:v>
                </c:pt>
                <c:pt idx="14">
                  <c:v>29315.52</c:v>
                </c:pt>
                <c:pt idx="15">
                  <c:v>19117.945</c:v>
                </c:pt>
                <c:pt idx="16">
                  <c:v>6751.76</c:v>
                </c:pt>
                <c:pt idx="17">
                  <c:v>5767.1900000000005</c:v>
                </c:pt>
                <c:pt idx="18">
                  <c:v>4814.6566999999995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66-4A23-97B6-ABF4694BBA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29535440"/>
        <c:axId val="1629539704"/>
      </c:barChart>
      <c:catAx>
        <c:axId val="162953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539704"/>
        <c:crosses val="autoZero"/>
        <c:auto val="1"/>
        <c:lblAlgn val="ctr"/>
        <c:lblOffset val="100"/>
        <c:noMultiLvlLbl val="0"/>
      </c:catAx>
      <c:valAx>
        <c:axId val="1629539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53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98-461C-B7B4-A0BFB7FFCB1E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98-461C-B7B4-A0BFB7FFCB1E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98-461C-B7B4-A0BFB7FFCB1E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798-461C-B7B4-A0BFB7FFC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99692344"/>
        <c:axId val="332767720"/>
      </c:barChart>
      <c:catAx>
        <c:axId val="599692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767720"/>
        <c:crosses val="autoZero"/>
        <c:auto val="1"/>
        <c:lblAlgn val="ctr"/>
        <c:lblOffset val="100"/>
        <c:noMultiLvlLbl val="0"/>
      </c:catAx>
      <c:valAx>
        <c:axId val="332767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692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[StarterBook.xlsx]Country Pivot!PivotTable2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'Country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93-4D81-9620-F83D0FB7EA45}"/>
            </c:ext>
          </c:extLst>
        </c:ser>
        <c:ser>
          <c:idx val="1"/>
          <c:order val="1"/>
          <c:tx>
            <c:strRef>
              <c:f>'Country Pivot'!$C$4:$C$5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'Country Pivot'!$C$6:$C$47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93-4D81-9620-F83D0FB7EA45}"/>
            </c:ext>
          </c:extLst>
        </c:ser>
        <c:ser>
          <c:idx val="2"/>
          <c:order val="2"/>
          <c:tx>
            <c:strRef>
              <c:f>'Country Pivot'!$D$4:$D$5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'Country Pivot'!$D$6:$D$47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93-4D81-9620-F83D0FB7EA45}"/>
            </c:ext>
          </c:extLst>
        </c:ser>
        <c:ser>
          <c:idx val="3"/>
          <c:order val="3"/>
          <c:tx>
            <c:strRef>
              <c:f>'Country Pivot'!$E$4:$E$5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'Country Pivot'!$E$6:$E$47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93-4D81-9620-F83D0FB7E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99692344"/>
        <c:axId val="332767720"/>
      </c:barChart>
      <c:catAx>
        <c:axId val="599692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767720"/>
        <c:crosses val="autoZero"/>
        <c:auto val="1"/>
        <c:lblAlgn val="ctr"/>
        <c:lblOffset val="100"/>
        <c:noMultiLvlLbl val="0"/>
      </c:catAx>
      <c:valAx>
        <c:axId val="332767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692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 Pivot!PivotTable2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2C-4401-956C-F35CE548554A}"/>
            </c:ext>
          </c:extLst>
        </c:ser>
        <c:ser>
          <c:idx val="1"/>
          <c:order val="1"/>
          <c:tx>
            <c:strRef>
              <c:f>'Date Created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2C-4401-956C-F35CE548554A}"/>
            </c:ext>
          </c:extLst>
        </c:ser>
        <c:ser>
          <c:idx val="2"/>
          <c:order val="2"/>
          <c:tx>
            <c:strRef>
              <c:f>'Date Created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2C-4401-956C-F35CE54855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9692344"/>
        <c:axId val="332767720"/>
      </c:lineChart>
      <c:catAx>
        <c:axId val="599692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767720"/>
        <c:crosses val="autoZero"/>
        <c:auto val="1"/>
        <c:lblAlgn val="ctr"/>
        <c:lblOffset val="100"/>
        <c:noMultiLvlLbl val="0"/>
      </c:catAx>
      <c:valAx>
        <c:axId val="332767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692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cap="all" spc="0" baseline="0">
                <a:gradFill>
                  <a:gsLst>
                    <a:gs pos="0">
                      <a:schemeClr val="dk1">
                        <a:lumMod val="50000"/>
                        <a:lumOff val="50000"/>
                      </a:schemeClr>
                    </a:gs>
                    <a:gs pos="100000">
                      <a:schemeClr val="dk1">
                        <a:lumMod val="85000"/>
                        <a:lumOff val="15000"/>
                      </a:schemeClr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  <a:r>
              <a:rPr lang="en-GB"/>
              <a:t>Outcomes Based on Goal VALUE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cap="all" spc="0" baseline="0">
              <a:gradFill>
                <a:gsLst>
                  <a:gs pos="0">
                    <a:schemeClr val="dk1">
                      <a:lumMod val="50000"/>
                      <a:lumOff val="50000"/>
                    </a:schemeClr>
                  </a:gs>
                  <a:gs pos="100000">
                    <a:schemeClr val="dk1">
                      <a:lumMod val="85000"/>
                      <a:lumOff val="15000"/>
                    </a:schemeClr>
                  </a:gs>
                </a:gsLst>
                <a:lin ang="5400000" scaled="0"/>
              </a:gra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19050" cap="rnd" cmpd="sng" algn="ctr">
              <a:solidFill>
                <a:schemeClr val="accent1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0.46268656716417911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A8-47CC-AB20-0FE00A68016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19050" cap="rnd" cmpd="sng" algn="ctr">
              <a:solidFill>
                <a:schemeClr val="accent2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0.53731343283582089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A8-47CC-AB20-0FE00A68016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</c:v>
                </c:pt>
              </c:strCache>
            </c:strRef>
          </c:tx>
          <c:spPr>
            <a:ln w="19050" cap="rnd" cmpd="sng" algn="ctr">
              <a:solidFill>
                <a:schemeClr val="accent3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l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0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A8-47CC-AB20-0FE00A68016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04359704"/>
        <c:axId val="604362656"/>
      </c:lineChart>
      <c:catAx>
        <c:axId val="604359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354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362656"/>
        <c:crosses val="autoZero"/>
        <c:auto val="1"/>
        <c:lblAlgn val="ctr"/>
        <c:lblOffset val="100"/>
        <c:tickLblSkip val="1"/>
        <c:noMultiLvlLbl val="0"/>
      </c:catAx>
      <c:valAx>
        <c:axId val="60436265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604359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142875</xdr:rowOff>
    </xdr:from>
    <xdr:to>
      <xdr:col>8</xdr:col>
      <xdr:colOff>123825</xdr:colOff>
      <xdr:row>40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13CA15-B45D-4F19-8E6C-3045EA14BB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447675</xdr:colOff>
      <xdr:row>1</xdr:row>
      <xdr:rowOff>9524</xdr:rowOff>
    </xdr:from>
    <xdr:to>
      <xdr:col>18</xdr:col>
      <xdr:colOff>504825</xdr:colOff>
      <xdr:row>22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E3DD41-B1D0-4F5C-8320-47315EDA7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552450</xdr:colOff>
      <xdr:row>1</xdr:row>
      <xdr:rowOff>28574</xdr:rowOff>
    </xdr:from>
    <xdr:to>
      <xdr:col>22</xdr:col>
      <xdr:colOff>85725</xdr:colOff>
      <xdr:row>26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413AD6-91F6-4194-908C-F770B46A74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428625</xdr:colOff>
      <xdr:row>3</xdr:row>
      <xdr:rowOff>152400</xdr:rowOff>
    </xdr:from>
    <xdr:to>
      <xdr:col>19</xdr:col>
      <xdr:colOff>38100</xdr:colOff>
      <xdr:row>24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45DBD8-0A44-4BDE-BF1B-1E4A718FEF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190499</xdr:rowOff>
    </xdr:from>
    <xdr:to>
      <xdr:col>17</xdr:col>
      <xdr:colOff>57150</xdr:colOff>
      <xdr:row>22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C3B9DD-8977-4284-B083-974209F9D1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190499</xdr:rowOff>
    </xdr:from>
    <xdr:to>
      <xdr:col>17</xdr:col>
      <xdr:colOff>57150</xdr:colOff>
      <xdr:row>22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B2F7BD-A612-4619-ADAE-137264D355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447675</xdr:colOff>
      <xdr:row>1</xdr:row>
      <xdr:rowOff>9524</xdr:rowOff>
    </xdr:from>
    <xdr:to>
      <xdr:col>17</xdr:col>
      <xdr:colOff>504825</xdr:colOff>
      <xdr:row>22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D7C913-FC14-468B-A7F5-10B9524CA6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142875</xdr:rowOff>
    </xdr:from>
    <xdr:to>
      <xdr:col>8</xdr:col>
      <xdr:colOff>123825</xdr:colOff>
      <xdr:row>40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E347FD-A6D8-461B-9945-948214E792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369.270689351855" createdVersion="7" refreshedVersion="7" minRefreshableVersion="3" recordCount="4114" xr:uid="{37EFEC30-A158-4F4D-9480-7C1291B83C9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369.279811689812" createdVersion="7" refreshedVersion="7" minRefreshableVersion="3" recordCount="4115" xr:uid="{1E3E112F-9FC7-4C51-8BA7-B6DC593725DC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369.69269398148" createdVersion="7" refreshedVersion="7" minRefreshableVersion="3" recordCount="4115" xr:uid="{B4FB683F-004C-4F57-BC6D-EF0B4D6B97BA}">
  <cacheSource type="worksheet">
    <worksheetSource ref="A1:V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/>
    </cacheField>
    <cacheField name="Date Ended Conversion" numFmtId="0">
      <sharedItems containsNonDate="0" containsDate="1" containsString="0" containsBlank="1" minDate="2009-08-10T19:26:00" maxDate="2017-05-03T19:12:00"/>
    </cacheField>
    <cacheField name="Goal Conv to USD" numFmtId="0">
      <sharedItems containsString="0" containsBlank="1" containsNumber="1" minValue="1" maxValue="100000000"/>
    </cacheField>
    <cacheField name="Pledged Conv to USD" numFmtId="0">
      <sharedItems containsString="0" containsBlank="1" containsNumber="1" minValue="0" maxValue="2344134.6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  <r>
    <m/>
    <m/>
    <m/>
    <m/>
    <m/>
    <x v="4"/>
    <x v="21"/>
    <m/>
    <m/>
    <m/>
    <m/>
    <m/>
    <m/>
    <m/>
    <m/>
    <m/>
    <x v="9"/>
    <x v="41"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.3685882352941177"/>
    <n v="63.917582417582416"/>
    <s v="film &amp; video"/>
    <s v="television"/>
    <d v="2015-06-22T00:10:11"/>
    <d v="2015-07-23T03:00:00"/>
    <n v="8500"/>
    <n v="11633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.4260827250608272"/>
    <n v="185.48101265822785"/>
    <s v="film &amp; video"/>
    <s v="television"/>
    <d v="2017-01-31T14:24:43"/>
    <d v="2017-03-02T14:24:43"/>
    <n v="10275"/>
    <n v="14653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.05"/>
    <n v="15"/>
    <s v="film &amp; video"/>
    <s v="television"/>
    <d v="2016-02-05T16:51:23"/>
    <d v="2016-02-15T16:51:23"/>
    <n v="695"/>
    <n v="729.75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.0389999999999999"/>
    <n v="69.266666666666666"/>
    <s v="film &amp; video"/>
    <s v="television"/>
    <d v="2014-07-08T12:21:47"/>
    <d v="2014-08-07T12:21:47"/>
    <n v="10000"/>
    <n v="1039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.2299154545454545"/>
    <n v="190.55028169014085"/>
    <s v="film &amp; video"/>
    <s v="television"/>
    <d v="2015-11-19T20:01:19"/>
    <d v="2015-12-19T20:01:19"/>
    <n v="44000"/>
    <n v="54116.2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.0977744436109027"/>
    <n v="93.40425531914893"/>
    <s v="film &amp; video"/>
    <s v="television"/>
    <d v="2016-07-12T22:23:27"/>
    <d v="2016-07-29T05:35:00"/>
    <n v="3999"/>
    <n v="439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.064875"/>
    <n v="146.87931034482759"/>
    <s v="film &amp; video"/>
    <s v="television"/>
    <d v="2014-06-04T01:44:10"/>
    <d v="2014-06-14T01:44:10"/>
    <n v="8000"/>
    <n v="851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.0122222222222221"/>
    <n v="159.82456140350877"/>
    <s v="film &amp; video"/>
    <s v="television"/>
    <d v="2016-05-26T01:07:47"/>
    <d v="2016-07-05T01:07:47"/>
    <n v="9000"/>
    <n v="911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.0004342857142856"/>
    <n v="291.79333333333335"/>
    <s v="film &amp; video"/>
    <s v="television"/>
    <d v="2016-04-08T22:40:12"/>
    <d v="2016-04-15T21:00:00"/>
    <n v="3500"/>
    <n v="3501.5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.2599800000000001"/>
    <n v="31.499500000000001"/>
    <s v="film &amp; video"/>
    <s v="television"/>
    <d v="2016-03-18T02:29:04"/>
    <d v="2016-04-17T02:29:04"/>
    <n v="500"/>
    <n v="629.9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.0049999999999999"/>
    <n v="158.68421052631578"/>
    <s v="film &amp; video"/>
    <s v="television"/>
    <d v="2014-05-21T01:37:59"/>
    <d v="2014-06-25T01:37:59"/>
    <n v="3000"/>
    <n v="301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.2050000000000001"/>
    <n v="80.333333333333329"/>
    <s v="film &amp; video"/>
    <s v="television"/>
    <d v="2016-07-21T18:41:02"/>
    <d v="2016-08-22T03:00:00"/>
    <n v="5000"/>
    <n v="602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.6529333333333334"/>
    <n v="59.961305925030231"/>
    <s v="film &amp; video"/>
    <s v="television"/>
    <d v="2014-06-01T17:07:05"/>
    <d v="2014-07-16T03:00:00"/>
    <n v="30000"/>
    <n v="49588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.5997142857142856"/>
    <n v="109.78431372549019"/>
    <s v="film &amp; video"/>
    <s v="television"/>
    <d v="2016-05-18T16:15:09"/>
    <d v="2016-06-23T20:27:00"/>
    <n v="3500"/>
    <n v="5599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.0093333333333334"/>
    <n v="147.70731707317074"/>
    <s v="film &amp; video"/>
    <s v="television"/>
    <d v="2014-06-18T00:38:08"/>
    <d v="2014-07-13T13:59:00"/>
    <n v="4500"/>
    <n v="4542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.0660000000000001"/>
    <n v="21.755102040816325"/>
    <s v="film &amp; video"/>
    <s v="television"/>
    <d v="2015-09-09T09:24:18"/>
    <d v="2015-09-27T20:14:00"/>
    <n v="2380"/>
    <n v="2537.0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.0024166666666667"/>
    <n v="171.84285714285716"/>
    <s v="film &amp; video"/>
    <s v="television"/>
    <d v="2014-05-01T19:06:51"/>
    <d v="2014-06-16T05:30:00"/>
    <n v="12000"/>
    <n v="12029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.0066666666666666"/>
    <n v="41.944444444444443"/>
    <s v="film &amp; video"/>
    <s v="television"/>
    <d v="2014-10-05T17:33:42"/>
    <d v="2014-11-04T18:33:42"/>
    <n v="2085"/>
    <n v="2098.8999999999996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.0632110000000001"/>
    <n v="93.264122807017543"/>
    <s v="film &amp; video"/>
    <s v="television"/>
    <d v="2014-08-18T13:00:56"/>
    <d v="2014-09-17T13:00:56"/>
    <n v="30000"/>
    <n v="31896.3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.4529411764705882"/>
    <n v="56.136363636363633"/>
    <s v="film &amp; video"/>
    <s v="television"/>
    <d v="2015-06-20T19:35:34"/>
    <d v="2015-07-20T19:35:34"/>
    <n v="850"/>
    <n v="1235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.002"/>
    <n v="80.16"/>
    <s v="film &amp; video"/>
    <s v="television"/>
    <d v="2015-07-15T18:11:52"/>
    <d v="2015-09-13T18:11:52"/>
    <n v="2000"/>
    <n v="200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.0913513513513513"/>
    <n v="199.9009900990099"/>
    <s v="film &amp; video"/>
    <s v="television"/>
    <d v="2014-08-27T15:03:09"/>
    <d v="2014-09-26T15:03:09"/>
    <n v="18500"/>
    <n v="2019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.1714285714285715"/>
    <n v="51.25"/>
    <s v="film &amp; video"/>
    <s v="television"/>
    <d v="2014-12-16T21:52:20"/>
    <d v="2015-01-01T07:59:00"/>
    <n v="350"/>
    <n v="41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.1850000000000001"/>
    <n v="103.04347826086956"/>
    <s v="film &amp; video"/>
    <s v="television"/>
    <d v="2015-04-03T18:41:41"/>
    <d v="2015-04-30T15:20:00"/>
    <n v="2000"/>
    <n v="237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.0880768571428572"/>
    <n v="66.346149825783982"/>
    <s v="film &amp; video"/>
    <s v="television"/>
    <d v="2015-08-13T19:41:03"/>
    <d v="2015-09-15T19:39:00"/>
    <n v="35000"/>
    <n v="38082.6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.3333333333333333"/>
    <n v="57.142857142857146"/>
    <s v="film &amp; video"/>
    <s v="television"/>
    <d v="2015-11-10T00:36:01"/>
    <d v="2016-01-09T00:36:01"/>
    <n v="600"/>
    <n v="80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.552"/>
    <n v="102.10526315789474"/>
    <s v="film &amp; video"/>
    <s v="television"/>
    <d v="2014-07-08T12:22:24"/>
    <d v="2014-08-17T12:22:24"/>
    <n v="1250"/>
    <n v="194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.1172500000000001"/>
    <n v="148.96666666666667"/>
    <s v="film &amp; video"/>
    <s v="television"/>
    <d v="2014-10-17T03:57:13"/>
    <d v="2014-11-16T04:57:13"/>
    <n v="14000"/>
    <n v="15641.499999999998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.0035000000000001"/>
    <n v="169.6056338028169"/>
    <s v="film &amp; video"/>
    <s v="television"/>
    <d v="2015-11-16T23:08:04"/>
    <d v="2015-12-16T23:08:04"/>
    <n v="12000"/>
    <n v="12042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.2333333333333334"/>
    <n v="31.623931623931625"/>
    <s v="film &amp; video"/>
    <s v="television"/>
    <d v="2014-06-22T16:09:28"/>
    <d v="2014-07-22T16:09:28"/>
    <n v="4170"/>
    <n v="5143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.0129975"/>
    <n v="76.45264150943396"/>
    <s v="film &amp; video"/>
    <s v="television"/>
    <d v="2014-07-22T07:01:55"/>
    <d v="2014-08-21T07:01:55"/>
    <n v="4000"/>
    <n v="4051.99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"/>
    <n v="13"/>
    <s v="film &amp; video"/>
    <s v="television"/>
    <d v="2016-01-07T19:00:34"/>
    <d v="2016-01-25T19:00:34"/>
    <n v="13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.0024604569420035"/>
    <n v="320.44943820224717"/>
    <s v="film &amp; video"/>
    <s v="television"/>
    <d v="2016-04-01T15:03:37"/>
    <d v="2016-05-13T03:59:00"/>
    <n v="28450"/>
    <n v="285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.0209523809523811"/>
    <n v="83.75"/>
    <s v="film &amp; video"/>
    <s v="television"/>
    <d v="2015-10-09T15:51:41"/>
    <d v="2015-11-08T16:51:41"/>
    <n v="5250"/>
    <n v="536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.3046153846153845"/>
    <n v="49.882352941176471"/>
    <s v="film &amp; video"/>
    <s v="television"/>
    <d v="2014-07-21T07:43:21"/>
    <d v="2014-08-05T07:43:21"/>
    <n v="2600"/>
    <n v="339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.665"/>
    <n v="59.464285714285715"/>
    <s v="film &amp; video"/>
    <s v="television"/>
    <d v="2015-04-04T07:00:14"/>
    <d v="2015-04-28T00:00:00"/>
    <n v="1000"/>
    <n v="1665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.4215"/>
    <n v="193.84090909090909"/>
    <s v="film &amp; video"/>
    <s v="television"/>
    <d v="2015-03-05T07:22:05"/>
    <d v="2015-04-04T06:22:05"/>
    <n v="6000"/>
    <n v="852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.8344090909090909"/>
    <n v="159.51383399209487"/>
    <s v="film &amp; video"/>
    <s v="television"/>
    <d v="2015-01-28T16:37:59"/>
    <d v="2015-02-27T16:37:59"/>
    <n v="22000"/>
    <n v="40357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.1004"/>
    <n v="41.68181818181818"/>
    <s v="film &amp; video"/>
    <s v="television"/>
    <d v="2013-04-11T01:22:24"/>
    <d v="2013-05-11T01:22:24"/>
    <n v="2500"/>
    <n v="2751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.3098000000000001"/>
    <n v="150.89861751152074"/>
    <s v="film &amp; video"/>
    <s v="television"/>
    <d v="2014-04-25T01:07:48"/>
    <d v="2014-05-25T22:59:00"/>
    <n v="34750"/>
    <n v="45515.54999999999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.0135000000000001"/>
    <n v="126.6875"/>
    <s v="film &amp; video"/>
    <s v="television"/>
    <d v="2014-05-30T05:08:08"/>
    <d v="2014-06-19T04:00:00"/>
    <n v="2000"/>
    <n v="202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"/>
    <n v="105.26315789473684"/>
    <s v="film &amp; video"/>
    <s v="television"/>
    <d v="2014-09-05T13:39:14"/>
    <d v="2014-10-05T13:39:14"/>
    <n v="2000"/>
    <n v="200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.4185714285714286"/>
    <n v="117.51479289940828"/>
    <s v="film &amp; video"/>
    <s v="television"/>
    <d v="2014-11-28T15:20:26"/>
    <d v="2014-12-28T15:20:26"/>
    <n v="14000"/>
    <n v="1986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.0865999999999998"/>
    <n v="117.36121673003802"/>
    <s v="film &amp; video"/>
    <s v="television"/>
    <d v="2014-06-12T18:58:06"/>
    <d v="2014-07-13T00:00:00"/>
    <n v="10000"/>
    <n v="3086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"/>
    <n v="133.33333333333334"/>
    <s v="film &amp; video"/>
    <s v="television"/>
    <d v="2014-08-23T02:22:17"/>
    <d v="2014-10-07T02:22:17"/>
    <n v="2000"/>
    <n v="20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.2"/>
    <n v="98.360655737704917"/>
    <s v="film &amp; video"/>
    <s v="television"/>
    <d v="2016-03-28T14:58:27"/>
    <d v="2016-04-27T14:58:27"/>
    <n v="5000"/>
    <n v="600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.0416666666666667"/>
    <n v="194.44444444444446"/>
    <s v="film &amp; video"/>
    <s v="television"/>
    <d v="2015-11-15T23:09:34"/>
    <d v="2015-12-15T23:09:34"/>
    <n v="6300"/>
    <n v="6562.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.0761100000000001"/>
    <n v="76.865000000000009"/>
    <s v="film &amp; video"/>
    <s v="television"/>
    <d v="2014-10-20T19:40:07"/>
    <d v="2014-12-19T20:40:07"/>
    <n v="5000"/>
    <n v="5380.5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.0794999999999999"/>
    <n v="56.815789473684212"/>
    <s v="film &amp; video"/>
    <s v="television"/>
    <d v="2015-01-29T12:24:20"/>
    <d v="2015-03-01T12:00:00"/>
    <n v="2780"/>
    <n v="3001.0099999999998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"/>
    <n v="137.93103448275863"/>
    <s v="film &amp; video"/>
    <s v="television"/>
    <d v="2015-09-24T04:14:05"/>
    <d v="2015-10-24T04:14:05"/>
    <n v="12000"/>
    <n v="1200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"/>
    <n v="27.272727272727273"/>
    <s v="film &amp; video"/>
    <s v="television"/>
    <d v="2014-12-22T18:04:18"/>
    <d v="2015-01-30T17:00:00"/>
    <n v="833.99999999999989"/>
    <n v="833.99999999999989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.2801818181818181"/>
    <n v="118.33613445378151"/>
    <s v="film &amp; video"/>
    <s v="television"/>
    <d v="2015-07-11T22:17:17"/>
    <d v="2015-08-10T22:17:17"/>
    <n v="11000"/>
    <n v="14082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.1620999999999999"/>
    <n v="223.48076923076923"/>
    <s v="film &amp; video"/>
    <s v="television"/>
    <d v="2014-06-17T16:50:46"/>
    <d v="2014-07-17T16:50:46"/>
    <n v="10000"/>
    <n v="11621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.0963333333333334"/>
    <n v="28.111111111111111"/>
    <s v="film &amp; video"/>
    <s v="television"/>
    <d v="2014-03-21T13:10:45"/>
    <d v="2014-04-04T22:00:00"/>
    <n v="3000"/>
    <n v="328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.01"/>
    <n v="194.23076923076923"/>
    <s v="film &amp; video"/>
    <s v="television"/>
    <d v="2015-11-25T17:07:01"/>
    <d v="2015-12-25T17:07:01"/>
    <n v="10000"/>
    <n v="101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.2895348837209302"/>
    <n v="128.95348837209303"/>
    <s v="film &amp; video"/>
    <s v="television"/>
    <d v="2016-05-06T23:15:16"/>
    <d v="2016-05-27T23:15:16"/>
    <n v="8600"/>
    <n v="1109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.0726249999999999"/>
    <n v="49.316091954022987"/>
    <s v="film &amp; video"/>
    <s v="television"/>
    <d v="2015-05-25T13:10:24"/>
    <d v="2015-06-08T16:00:00"/>
    <n v="11120"/>
    <n v="11927.58999999999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.0189999999999999"/>
    <n v="221.52173913043478"/>
    <s v="film &amp; video"/>
    <s v="television"/>
    <d v="2015-03-26T19:59:22"/>
    <d v="2015-04-25T19:59:22"/>
    <n v="15000"/>
    <n v="15285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.0290999999999999"/>
    <n v="137.21333333333334"/>
    <s v="film &amp; video"/>
    <s v="television"/>
    <d v="2014-10-20T17:52:52"/>
    <d v="2014-11-19T18:52:52"/>
    <n v="10000"/>
    <n v="1029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.0012570000000001"/>
    <n v="606.82242424242418"/>
    <s v="film &amp; video"/>
    <s v="television"/>
    <d v="2015-08-14T05:39:36"/>
    <d v="2015-09-14T21:00:00"/>
    <n v="20000"/>
    <n v="20025.14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.0329622222222221"/>
    <n v="43.040092592592593"/>
    <s v="film &amp; video"/>
    <s v="shorts"/>
    <d v="2014-03-03T21:38:37"/>
    <d v="2014-03-23T00:00:00"/>
    <n v="6255"/>
    <n v="6461.1786999999995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.4830000000000001"/>
    <n v="322.39130434782606"/>
    <s v="film &amp; video"/>
    <s v="shorts"/>
    <d v="2013-05-15T19:32:37"/>
    <d v="2013-06-06T19:32:37"/>
    <n v="5000"/>
    <n v="741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.5473333333333332"/>
    <n v="96.708333333333329"/>
    <s v="film &amp; video"/>
    <s v="shorts"/>
    <d v="2013-02-06T19:11:18"/>
    <d v="2013-03-03T19:11:18"/>
    <n v="3000"/>
    <n v="4642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.1351849999999999"/>
    <n v="35.474531249999998"/>
    <s v="film &amp; video"/>
    <s v="shorts"/>
    <d v="2013-12-04T21:53:33"/>
    <d v="2013-12-28T04:59:00"/>
    <n v="2000"/>
    <n v="2270.3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.7333333333333334"/>
    <n v="86.666666666666671"/>
    <s v="film &amp; video"/>
    <s v="shorts"/>
    <d v="2013-06-08T00:26:21"/>
    <d v="2013-07-08T00:26:21"/>
    <n v="1200"/>
    <n v="2080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.0752857142857142"/>
    <n v="132.05263157894737"/>
    <s v="film &amp; video"/>
    <s v="shorts"/>
    <d v="2014-07-15T19:42:34"/>
    <d v="2014-08-11T05:59:00"/>
    <n v="5670"/>
    <n v="6096.8700000000008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.1859999999999999"/>
    <n v="91.230769230769226"/>
    <s v="film &amp; video"/>
    <s v="shorts"/>
    <d v="2016-06-18T20:23:40"/>
    <d v="2016-07-18T20:23:40"/>
    <n v="2000"/>
    <n v="237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.1625000000000001"/>
    <n v="116.25"/>
    <s v="film &amp; video"/>
    <s v="shorts"/>
    <d v="2012-06-15T14:00:04"/>
    <d v="2012-07-15T14:00:04"/>
    <n v="2000"/>
    <n v="23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.2716666666666667"/>
    <n v="21.194444444444443"/>
    <s v="film &amp; video"/>
    <s v="shorts"/>
    <d v="2014-01-24T13:39:51"/>
    <d v="2014-02-23T13:39:51"/>
    <n v="833.99999999999989"/>
    <n v="1060.57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.109423"/>
    <n v="62.327134831460668"/>
    <s v="film &amp; video"/>
    <s v="shorts"/>
    <d v="2011-08-31T04:30:25"/>
    <d v="2011-10-02T06:59:00"/>
    <n v="10000"/>
    <n v="11094.23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.272"/>
    <n v="37.411764705882355"/>
    <s v="film &amp; video"/>
    <s v="shorts"/>
    <d v="2011-07-06T21:30:45"/>
    <d v="2011-09-04T21:30:45"/>
    <n v="500"/>
    <n v="63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.2394444444444443"/>
    <n v="69.71875"/>
    <s v="film &amp; video"/>
    <s v="shorts"/>
    <d v="2012-03-29T06:30:57"/>
    <d v="2012-05-28T06:30:57"/>
    <n v="1800"/>
    <n v="223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.084090909090909"/>
    <n v="58.170731707317074"/>
    <s v="film &amp; video"/>
    <s v="shorts"/>
    <d v="2012-10-26T00:14:41"/>
    <d v="2012-11-15T00:00:00"/>
    <n v="2200"/>
    <n v="238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"/>
    <n v="50"/>
    <s v="film &amp; video"/>
    <s v="shorts"/>
    <d v="2011-02-13T18:09:44"/>
    <d v="2011-05-03T03:59:00"/>
    <n v="900"/>
    <n v="9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.1293199999999999"/>
    <n v="19.471034482758618"/>
    <s v="film &amp; video"/>
    <s v="shorts"/>
    <d v="2015-12-22T11:41:35"/>
    <d v="2016-01-21T11:41:35"/>
    <n v="595"/>
    <n v="671.94539999999995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.1542857142857144"/>
    <n v="85.957446808510639"/>
    <s v="film &amp; video"/>
    <s v="shorts"/>
    <d v="2013-03-24T05:01:12"/>
    <d v="2013-04-23T05:01:12"/>
    <n v="3500"/>
    <n v="4040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.5333333333333334"/>
    <n v="30.666666666666668"/>
    <s v="film &amp; video"/>
    <s v="shorts"/>
    <d v="2011-10-28T16:35:58"/>
    <d v="2011-12-27T17:35:58"/>
    <n v="300"/>
    <n v="460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.9249999999999998"/>
    <n v="60.384615384615387"/>
    <s v="film &amp; video"/>
    <s v="shorts"/>
    <d v="2012-03-29T03:28:37"/>
    <d v="2012-05-21T02:59:00"/>
    <n v="400"/>
    <n v="157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.02"/>
    <n v="38.6"/>
    <s v="film &amp; video"/>
    <s v="shorts"/>
    <d v="2016-08-22T17:32:01"/>
    <d v="2016-09-01T17:32:01"/>
    <n v="59.5"/>
    <n v="1607.689999999999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.27"/>
    <n v="40.268292682926827"/>
    <s v="film &amp; video"/>
    <s v="shorts"/>
    <d v="2014-03-26T18:38:13"/>
    <d v="2014-04-25T18:38:13"/>
    <n v="1806.9999999999998"/>
    <n v="2294.89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.0725"/>
    <n v="273.82978723404256"/>
    <s v="film &amp; video"/>
    <s v="shorts"/>
    <d v="2013-11-05T02:00:56"/>
    <d v="2013-12-10T02:00:56"/>
    <n v="12000"/>
    <n v="1287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.98"/>
    <n v="53.035714285714285"/>
    <s v="film &amp; video"/>
    <s v="shorts"/>
    <d v="2012-07-10T03:48:47"/>
    <d v="2012-07-14T03:02:00"/>
    <n v="750"/>
    <n v="148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.0001249999999999"/>
    <n v="40.005000000000003"/>
    <s v="film &amp; video"/>
    <s v="shorts"/>
    <d v="2011-09-09T19:41:01"/>
    <d v="2011-10-09T19:41:01"/>
    <n v="4000"/>
    <n v="4000.5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.0249999999999999"/>
    <n v="15.76923076923077"/>
    <s v="film &amp; video"/>
    <s v="shorts"/>
    <d v="2015-02-07T14:46:29"/>
    <d v="2015-02-22T11:30:00"/>
    <n v="278"/>
    <n v="284.95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"/>
    <n v="71.428571428571431"/>
    <s v="film &amp; video"/>
    <s v="shorts"/>
    <d v="2011-04-15T18:11:26"/>
    <d v="2011-05-15T18:11:26"/>
    <n v="500"/>
    <n v="5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.2549999999999999"/>
    <n v="71.714285714285708"/>
    <s v="film &amp; video"/>
    <s v="shorts"/>
    <d v="2011-08-24T03:00:37"/>
    <d v="2011-09-23T03:00:37"/>
    <n v="1200"/>
    <n v="150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.0646666666666667"/>
    <n v="375.76470588235293"/>
    <s v="film &amp; video"/>
    <s v="shorts"/>
    <d v="2015-10-14T13:20:45"/>
    <d v="2015-12-27T14:20:45"/>
    <n v="7140"/>
    <n v="7601.719999999999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.046"/>
    <n v="104.6"/>
    <s v="film &amp; video"/>
    <s v="shorts"/>
    <d v="2010-05-24T12:56:43"/>
    <d v="2010-06-03T01:41:00"/>
    <n v="2500"/>
    <n v="261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.0285714285714285"/>
    <n v="60"/>
    <s v="film &amp; video"/>
    <s v="shorts"/>
    <d v="2014-05-27T15:48:51"/>
    <d v="2014-06-22T15:48:51"/>
    <n v="3500"/>
    <n v="36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.1506666666666667"/>
    <n v="123.28571428571429"/>
    <s v="film &amp; video"/>
    <s v="shorts"/>
    <d v="2013-05-08T18:03:12"/>
    <d v="2013-06-02T18:03:12"/>
    <n v="6000"/>
    <n v="6904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.004"/>
    <n v="31.375"/>
    <s v="film &amp; video"/>
    <s v="shorts"/>
    <d v="2011-06-12T07:08:19"/>
    <d v="2011-07-12T07:08:19"/>
    <n v="500"/>
    <n v="50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.2"/>
    <n v="78.260869565217391"/>
    <s v="film &amp; video"/>
    <s v="shorts"/>
    <d v="2011-03-17T09:39:24"/>
    <d v="2011-05-17T09:39:24"/>
    <n v="3000"/>
    <n v="3600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.052"/>
    <n v="122.32558139534883"/>
    <s v="film &amp; video"/>
    <s v="shorts"/>
    <d v="2016-12-17T04:46:23"/>
    <d v="2017-02-01T08:00:00"/>
    <n v="4050.0000000000005"/>
    <n v="4260.600000000000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.1060000000000001"/>
    <n v="73.733333333333334"/>
    <s v="film &amp; video"/>
    <s v="shorts"/>
    <d v="2012-06-05T20:35:37"/>
    <d v="2012-07-03T21:00:00"/>
    <n v="1000"/>
    <n v="110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.04"/>
    <n v="21.666666666666668"/>
    <s v="film &amp; video"/>
    <s v="shorts"/>
    <d v="2014-03-18T17:13:42"/>
    <d v="2014-04-07T17:13:42"/>
    <n v="347.5"/>
    <n v="361.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.3142857142857143"/>
    <n v="21.904761904761905"/>
    <s v="film &amp; video"/>
    <s v="shorts"/>
    <d v="2012-01-27T00:07:21"/>
    <d v="2012-02-26T00:07:21"/>
    <n v="350"/>
    <n v="46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.1466666666666667"/>
    <n v="50.588235294117645"/>
    <s v="film &amp; video"/>
    <s v="shorts"/>
    <d v="2010-05-26T15:54:01"/>
    <d v="2010-08-01T03:00:00"/>
    <n v="1500"/>
    <n v="172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.0625"/>
    <n v="53.125"/>
    <s v="film &amp; video"/>
    <s v="shorts"/>
    <d v="2011-06-12T03:14:42"/>
    <d v="2011-07-12T03:14:42"/>
    <n v="400"/>
    <n v="425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.0625"/>
    <n v="56.666666666666664"/>
    <s v="film &amp; video"/>
    <s v="shorts"/>
    <d v="2012-11-01T19:04:34"/>
    <d v="2012-12-07T23:30:00"/>
    <n v="3200"/>
    <n v="3400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.0601933333333333"/>
    <n v="40.776666666666664"/>
    <s v="film &amp; video"/>
    <s v="shorts"/>
    <d v="2013-12-23T21:39:59"/>
    <d v="2014-01-22T21:39:59"/>
    <n v="1500"/>
    <n v="1590.29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"/>
    <n v="192.30769230769232"/>
    <s v="film &amp; video"/>
    <s v="shorts"/>
    <d v="2012-10-15T18:04:46"/>
    <d v="2012-11-04T19:04:46"/>
    <n v="5000"/>
    <n v="50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"/>
    <n v="100"/>
    <s v="film &amp; video"/>
    <s v="shorts"/>
    <d v="2012-12-31T18:38:30"/>
    <d v="2013-01-24T18:38:30"/>
    <n v="3500"/>
    <n v="3500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.2775000000000001"/>
    <n v="117.92307692307692"/>
    <s v="film &amp; video"/>
    <s v="shorts"/>
    <d v="2010-11-23T03:08:53"/>
    <d v="2010-12-23T03:08:53"/>
    <n v="6000"/>
    <n v="7665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.0515384615384615"/>
    <n v="27.897959183673468"/>
    <s v="film &amp; video"/>
    <s v="shorts"/>
    <d v="2014-02-12T19:20:30"/>
    <d v="2014-03-07T19:20:30"/>
    <n v="1806.9999999999998"/>
    <n v="1900.1299999999999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.2"/>
    <n v="60"/>
    <s v="film &amp; video"/>
    <s v="shorts"/>
    <d v="2011-03-10T16:41:06"/>
    <d v="2011-04-03T01:00:00"/>
    <n v="500"/>
    <n v="6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.074090909090909"/>
    <n v="39.383333333333333"/>
    <s v="film &amp; video"/>
    <s v="shorts"/>
    <d v="2016-04-25T17:23:40"/>
    <d v="2016-05-14T00:00:00"/>
    <n v="2200"/>
    <n v="2363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.0049999999999999"/>
    <n v="186.11111111111111"/>
    <s v="film &amp; video"/>
    <s v="shorts"/>
    <d v="2012-03-19T18:38:21"/>
    <d v="2012-04-02T18:38:21"/>
    <n v="5000"/>
    <n v="502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.0246666666666666"/>
    <n v="111.37681159420291"/>
    <s v="film &amp; video"/>
    <s v="shorts"/>
    <d v="2011-04-02T23:34:47"/>
    <d v="2011-04-24T23:34:47"/>
    <n v="7500"/>
    <n v="7685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.4666666666666668"/>
    <n v="78.723404255319153"/>
    <s v="film &amp; video"/>
    <s v="shorts"/>
    <d v="2013-04-01T14:42:50"/>
    <d v="2013-05-31T14:42:50"/>
    <n v="1500"/>
    <n v="37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.1949999999999998"/>
    <n v="46.702127659574465"/>
    <s v="film &amp; video"/>
    <s v="shorts"/>
    <d v="2011-01-27T00:37:10"/>
    <d v="2011-02-26T00:37:10"/>
    <n v="1000"/>
    <n v="2195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.3076923076923077"/>
    <n v="65.384615384615387"/>
    <s v="film &amp; video"/>
    <s v="shorts"/>
    <d v="2013-10-10T22:47:33"/>
    <d v="2013-11-14T05:59:00"/>
    <n v="1300"/>
    <n v="1700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.5457142857142858"/>
    <n v="102.0754716981132"/>
    <s v="film &amp; video"/>
    <s v="shorts"/>
    <d v="2015-05-01T07:59:47"/>
    <d v="2015-05-31T07:59:47"/>
    <n v="2625"/>
    <n v="4057.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.04"/>
    <n v="64.197530864197532"/>
    <s v="film &amp; video"/>
    <s v="shorts"/>
    <d v="2014-03-20T01:01:58"/>
    <d v="2014-04-13T02:00:00"/>
    <n v="5000"/>
    <n v="5200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.41"/>
    <n v="90.384615384615387"/>
    <s v="film &amp; video"/>
    <s v="shorts"/>
    <d v="2011-07-29T18:12:08"/>
    <d v="2011-08-06T15:00:00"/>
    <n v="5000"/>
    <n v="70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.0333333333333334"/>
    <n v="88.571428571428569"/>
    <s v="film &amp; video"/>
    <s v="shorts"/>
    <d v="2011-11-14T06:34:48"/>
    <d v="2012-01-13T06:34:48"/>
    <n v="3000"/>
    <n v="3100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.4044444444444444"/>
    <n v="28.727272727272727"/>
    <s v="film &amp; video"/>
    <s v="shorts"/>
    <d v="2012-01-10T17:44:04"/>
    <d v="2012-02-04T17:44:04"/>
    <n v="450"/>
    <n v="632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.1365714285714286"/>
    <n v="69.78947368421052"/>
    <s v="film &amp; video"/>
    <s v="shorts"/>
    <d v="2011-02-21T11:55:55"/>
    <d v="2011-04-08T10:55:55"/>
    <n v="3500"/>
    <n v="397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.0049377777777779"/>
    <n v="167.48962962962963"/>
    <s v="film &amp; video"/>
    <s v="shorts"/>
    <d v="2010-03-11T20:02:24"/>
    <d v="2010-06-09T19:00:00"/>
    <n v="4500"/>
    <n v="4522.22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.1303159999999999"/>
    <n v="144.91230769230768"/>
    <s v="film &amp; video"/>
    <s v="shorts"/>
    <d v="2011-06-29T01:17:16"/>
    <d v="2011-07-29T01:17:16"/>
    <n v="5000"/>
    <n v="5651.5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.0455692307692308"/>
    <n v="91.840540540540545"/>
    <s v="film &amp; video"/>
    <s v="shorts"/>
    <d v="2011-07-15T01:39:46"/>
    <d v="2011-08-13T23:00:00"/>
    <n v="3250"/>
    <n v="3398.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4"/>
    <n v="10"/>
    <s v="film &amp; video"/>
    <s v="science fiction"/>
    <d v="2016-09-03T01:11:47"/>
    <d v="2016-10-03T01:11:47"/>
    <n v="910"/>
    <n v="0.13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2E-4"/>
    <n v="1"/>
    <s v="film &amp; video"/>
    <s v="science fiction"/>
    <d v="2015-04-02T16:55:10"/>
    <d v="2015-04-18T10:16:00"/>
    <n v="3000"/>
    <n v="1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s v="film &amp; video"/>
    <s v="science fiction"/>
    <d v="2016-08-11T10:21:47"/>
    <d v="2016-10-10T10:21:47"/>
    <n v="10000000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2.7454545454545453E-3"/>
    <n v="25.166666666666668"/>
    <s v="film &amp; video"/>
    <s v="science fiction"/>
    <d v="2014-09-22T18:46:04"/>
    <d v="2014-10-28T22:00:00"/>
    <n v="55000"/>
    <n v="15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s v="film &amp; video"/>
    <s v="science fiction"/>
    <d v="2015-04-20T22:17:22"/>
    <d v="2015-05-15T22:17:22"/>
    <n v="400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0.14000000000000001"/>
    <n v="11.666666666666666"/>
    <s v="film &amp; video"/>
    <s v="science fiction"/>
    <d v="2016-12-05T23:51:20"/>
    <d v="2017-02-03T23:51:20"/>
    <n v="405"/>
    <n v="56.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0000000000002E-2"/>
    <n v="106.69230769230769"/>
    <s v="film &amp; video"/>
    <s v="science fiction"/>
    <d v="2015-05-11T14:08:57"/>
    <d v="2015-06-11T02:00:00"/>
    <n v="25000"/>
    <n v="138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E-2"/>
    <n v="47.5"/>
    <s v="film &amp; video"/>
    <s v="science fiction"/>
    <d v="2015-03-04T14:59:01"/>
    <d v="2015-04-03T13:59:01"/>
    <n v="8000"/>
    <n v="190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69999999999999E-2"/>
    <n v="311.16666666666669"/>
    <s v="film &amp; video"/>
    <s v="science fiction"/>
    <d v="2016-09-15T05:28:13"/>
    <d v="2016-10-20T05:28:13"/>
    <n v="100000"/>
    <n v="186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s v="film &amp; video"/>
    <s v="science fiction"/>
    <d v="2014-08-31T22:29:43"/>
    <d v="2014-10-30T22:29:43"/>
    <n v="2000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s v="film &amp; video"/>
    <s v="science fiction"/>
    <d v="2014-05-19T21:58:12"/>
    <d v="2014-06-16T20:16:00"/>
    <n v="833.99999999999989"/>
    <n v="0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e v="#DIV/0!"/>
    <s v="film &amp; video"/>
    <s v="science fiction"/>
    <d v="2016-06-20T20:06:01"/>
    <d v="2016-07-06T00:00:00"/>
    <n v="120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5E-2"/>
    <n v="94.506172839506178"/>
    <s v="film &amp; video"/>
    <s v="science fiction"/>
    <d v="2014-09-23T19:30:07"/>
    <d v="2014-11-07T20:30:07"/>
    <n v="80000"/>
    <n v="7655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s v="film &amp; video"/>
    <s v="science fiction"/>
    <d v="2016-05-01T19:23:04"/>
    <d v="2016-05-31T17:31:00"/>
    <n v="71764"/>
    <n v="0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s v="film &amp; video"/>
    <s v="science fiction"/>
    <d v="2015-08-05T21:50:18"/>
    <d v="2015-09-04T17:00:00"/>
    <n v="500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0.13433333333333333"/>
    <n v="80.599999999999994"/>
    <s v="film &amp; video"/>
    <s v="science fiction"/>
    <d v="2014-05-29T09:09:57"/>
    <d v="2014-07-01T19:00:00"/>
    <n v="3000"/>
    <n v="40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s v="film &amp; video"/>
    <s v="science fiction"/>
    <d v="2015-04-02T09:50:34"/>
    <d v="2015-05-16T10:16:00"/>
    <n v="300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s v="film &amp; video"/>
    <s v="science fiction"/>
    <d v="2015-08-23T13:46:33"/>
    <d v="2015-10-12T13:46:33"/>
    <n v="880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5E-2"/>
    <n v="81.241379310344826"/>
    <s v="film &amp; video"/>
    <s v="science fiction"/>
    <d v="2015-07-01T06:10:41"/>
    <d v="2015-08-01T04:59:00"/>
    <n v="150000"/>
    <n v="471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"/>
    <n v="500"/>
    <s v="film &amp; video"/>
    <s v="science fiction"/>
    <d v="2015-07-02T22:06:12"/>
    <d v="2015-07-12T22:06:12"/>
    <n v="5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s v="film &amp; video"/>
    <s v="science fiction"/>
    <d v="2015-02-18T04:45:32"/>
    <d v="2015-03-20T03:45:32"/>
    <n v="20000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0.10775"/>
    <n v="46.178571428571431"/>
    <s v="film &amp; video"/>
    <s v="science fiction"/>
    <d v="2015-04-16T03:40:23"/>
    <d v="2015-05-31T03:40:23"/>
    <n v="12000"/>
    <n v="129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3.3333333333333335E-3"/>
    <n v="10"/>
    <s v="film &amp; video"/>
    <s v="science fiction"/>
    <d v="2014-10-26T21:26:18"/>
    <d v="2014-11-16T22:26:18"/>
    <n v="300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s v="film &amp; video"/>
    <s v="science fiction"/>
    <d v="2016-07-08T01:32:22"/>
    <d v="2016-09-03T05:55:00"/>
    <n v="4125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0.27600000000000002"/>
    <n v="55.945945945945944"/>
    <s v="film &amp; video"/>
    <s v="science fiction"/>
    <d v="2015-02-12T18:17:52"/>
    <d v="2015-04-13T17:17:52"/>
    <n v="6075"/>
    <n v="1676.7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5E-2"/>
    <n v="37.555555555555557"/>
    <s v="film &amp; video"/>
    <s v="science fiction"/>
    <d v="2015-07-15T13:00:52"/>
    <d v="2015-08-11T13:00:52"/>
    <n v="4500"/>
    <n v="33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5.7499999999999999E-3"/>
    <n v="38.333333333333336"/>
    <s v="film &amp; video"/>
    <s v="science fiction"/>
    <d v="2016-11-19T00:23:18"/>
    <d v="2017-01-18T00:23:18"/>
    <n v="20000"/>
    <n v="115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s v="film &amp; video"/>
    <s v="science fiction"/>
    <d v="2014-11-26T18:25:40"/>
    <d v="2015-01-08T18:18:00"/>
    <n v="973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8.0000000000000004E-4"/>
    <n v="20"/>
    <s v="film &amp; video"/>
    <s v="science fiction"/>
    <d v="2016-01-28T06:45:36"/>
    <d v="2016-02-27T06:45:36"/>
    <n v="50000"/>
    <n v="4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9.1999999999999998E-3"/>
    <n v="15.333333333333334"/>
    <s v="film &amp; video"/>
    <s v="science fiction"/>
    <d v="2014-11-25T04:07:50"/>
    <d v="2014-12-25T08:00:00"/>
    <n v="10000"/>
    <n v="9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0.23163076923076922"/>
    <n v="449.43283582089555"/>
    <s v="film &amp; video"/>
    <s v="science fiction"/>
    <d v="2015-03-27T03:53:02"/>
    <d v="2015-05-26T03:53:02"/>
    <n v="130000"/>
    <n v="3011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5E-4"/>
    <n v="28"/>
    <s v="film &amp; video"/>
    <s v="science fiction"/>
    <d v="2015-04-19T13:13:11"/>
    <d v="2015-06-18T13:13:11"/>
    <n v="187500"/>
    <n v="105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3E-5"/>
    <n v="15"/>
    <s v="film &amp; video"/>
    <s v="science fiction"/>
    <d v="2014-08-24T01:51:40"/>
    <d v="2014-09-23T01:51:40"/>
    <n v="380000"/>
    <n v="30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7.1799999999999998E-3"/>
    <n v="35.9"/>
    <s v="film &amp; video"/>
    <s v="science fiction"/>
    <d v="2014-10-21T14:04:04"/>
    <d v="2014-12-02T15:04:04"/>
    <n v="50000"/>
    <n v="35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68E-2"/>
    <n v="13.333333333333334"/>
    <s v="film &amp; video"/>
    <s v="science fiction"/>
    <d v="2015-04-21T13:08:15"/>
    <d v="2015-06-03T13:08:15"/>
    <n v="1500"/>
    <n v="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2E-5"/>
    <n v="20.25"/>
    <s v="film &amp; video"/>
    <s v="science fiction"/>
    <d v="2015-06-13T13:25:35"/>
    <d v="2015-07-23T13:25:35"/>
    <n v="1350000"/>
    <n v="8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7E-2"/>
    <n v="119"/>
    <s v="film &amp; video"/>
    <s v="science fiction"/>
    <d v="2014-06-04T02:59:56"/>
    <d v="2014-08-03T02:59:56"/>
    <n v="28350.000000000004"/>
    <n v="1445.8500000000001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2.671118530884808E-3"/>
    <n v="4"/>
    <s v="film &amp; video"/>
    <s v="science fiction"/>
    <d v="2016-01-27T21:52:52"/>
    <d v="2016-02-26T21:52:52"/>
    <n v="2995"/>
    <n v="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s v="film &amp; video"/>
    <s v="science fiction"/>
    <d v="2014-09-22T01:50:28"/>
    <d v="2014-10-22T01:50:28"/>
    <n v="500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.0000000000000002E-5"/>
    <n v="10"/>
    <s v="film &amp; video"/>
    <s v="science fiction"/>
    <d v="2016-05-24T10:25:45"/>
    <d v="2016-07-03T10:25:45"/>
    <n v="50000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s v="film &amp; video"/>
    <s v="drama"/>
    <d v="2015-06-16T21:54:51"/>
    <d v="2015-08-15T21:54:51"/>
    <n v="500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1E-4"/>
    <n v="5"/>
    <s v="film &amp; video"/>
    <s v="drama"/>
    <d v="2014-06-02T16:29:55"/>
    <d v="2014-07-02T16:29:55"/>
    <n v="5000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0.15535714285714286"/>
    <n v="43.5"/>
    <s v="film &amp; video"/>
    <s v="drama"/>
    <d v="2014-07-15T03:02:36"/>
    <d v="2014-08-16T23:42:00"/>
    <n v="2800"/>
    <n v="43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s v="film &amp; video"/>
    <s v="drama"/>
    <d v="2015-08-27T23:04:14"/>
    <d v="2015-10-01T00:00:00"/>
    <n v="200000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5.3333333333333332E-3"/>
    <n v="91.428571428571431"/>
    <s v="film &amp; video"/>
    <s v="drama"/>
    <d v="2014-07-21T18:18:21"/>
    <d v="2014-09-19T18:18:21"/>
    <n v="120000"/>
    <n v="640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s v="film &amp; video"/>
    <s v="drama"/>
    <d v="2015-12-13T15:48:44"/>
    <d v="2016-01-12T15:48:44"/>
    <n v="23630"/>
    <n v="0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0.6"/>
    <n v="3000"/>
    <s v="film &amp; video"/>
    <s v="drama"/>
    <d v="2016-12-17T01:49:22"/>
    <d v="2017-01-16T01:49:22"/>
    <n v="500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1E-4"/>
    <n v="5.5"/>
    <s v="film &amp; video"/>
    <s v="drama"/>
    <d v="2015-06-05T22:15:35"/>
    <d v="2015-08-04T22:15:35"/>
    <n v="110000"/>
    <n v="11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000000000001E-2"/>
    <n v="108.33333333333333"/>
    <s v="film &amp; video"/>
    <s v="drama"/>
    <d v="2015-02-17T20:02:50"/>
    <d v="2015-03-19T19:02:50"/>
    <n v="8000"/>
    <n v="325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0.224"/>
    <n v="56"/>
    <s v="film &amp; video"/>
    <s v="drama"/>
    <d v="2014-09-18T12:07:39"/>
    <d v="2014-10-18T12:07:39"/>
    <n v="3474.9999999999995"/>
    <n v="778.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00000000000001E-2"/>
    <n v="32.5"/>
    <s v="film &amp; video"/>
    <s v="drama"/>
    <d v="2015-07-31T23:28:03"/>
    <d v="2015-08-30T05:28:00"/>
    <n v="10000"/>
    <n v="325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.0000000000000002E-5"/>
    <n v="1"/>
    <s v="film &amp; video"/>
    <s v="drama"/>
    <d v="2016-06-13T04:20:14"/>
    <d v="2016-08-12T04:20:14"/>
    <n v="50000"/>
    <n v="1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s v="film &amp; video"/>
    <s v="drama"/>
    <d v="2015-02-12T09:28:43"/>
    <d v="2015-03-19T08:28:43"/>
    <n v="95000"/>
    <n v="0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s v="film &amp; video"/>
    <s v="drama"/>
    <d v="2015-01-29T13:45:08"/>
    <d v="2015-02-28T13:45:08"/>
    <n v="1542.8999999999999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s v="film &amp; video"/>
    <s v="drama"/>
    <d v="2015-03-09T18:12:56"/>
    <d v="2015-05-08T18:12:56"/>
    <n v="714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5E-2"/>
    <n v="49.884615384615387"/>
    <s v="film &amp; video"/>
    <s v="drama"/>
    <d v="2014-08-04T18:40:11"/>
    <d v="2014-08-29T18:40:11"/>
    <n v="27799.999999999996"/>
    <n v="1802.8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s v="film &amp; video"/>
    <s v="drama"/>
    <d v="2015-07-06T19:46:39"/>
    <d v="2015-08-05T19:46:39"/>
    <n v="1500"/>
    <n v="0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0.4"/>
    <n v="25.714285714285715"/>
    <s v="film &amp; video"/>
    <s v="drama"/>
    <d v="2015-03-07T01:08:46"/>
    <d v="2015-03-24T00:08:46"/>
    <n v="450"/>
    <n v="180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s v="film &amp; video"/>
    <s v="drama"/>
    <d v="2015-10-27T22:55:45"/>
    <d v="2015-11-26T23:55:45"/>
    <n v="595000"/>
    <n v="0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0.2"/>
    <n v="100"/>
    <s v="film &amp; video"/>
    <s v="drama"/>
    <d v="2016-02-03T01:55:55"/>
    <d v="2016-03-04T01:55:55"/>
    <n v="1000"/>
    <n v="2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0.33416666666666667"/>
    <n v="30.846153846153847"/>
    <s v="film &amp; video"/>
    <s v="drama"/>
    <d v="2015-03-04T23:47:23"/>
    <d v="2015-04-13T19:00:00"/>
    <n v="1667.9999999999998"/>
    <n v="557.39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0.21092608822670172"/>
    <n v="180.5"/>
    <s v="film &amp; video"/>
    <s v="drama"/>
    <d v="2015-05-23T17:48:15"/>
    <d v="2015-06-22T17:48:15"/>
    <n v="4757.9699999999993"/>
    <n v="1003.5799999999999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s v="film &amp; video"/>
    <s v="drama"/>
    <d v="2016-12-08T00:17:12"/>
    <d v="2017-01-07T00:17:12"/>
    <n v="1000"/>
    <n v="0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0.35855999999999999"/>
    <n v="373.5"/>
    <s v="film &amp; video"/>
    <s v="drama"/>
    <d v="2014-10-27T19:26:50"/>
    <d v="2014-11-26T20:26:50"/>
    <n v="17375"/>
    <n v="6229.98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2E-2"/>
    <n v="25.5"/>
    <s v="film &amp; video"/>
    <s v="drama"/>
    <d v="2014-07-05T18:59:22"/>
    <d v="2014-09-01T03:59:00"/>
    <n v="1215"/>
    <n v="41.31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E-2"/>
    <n v="220"/>
    <s v="film &amp; video"/>
    <s v="drama"/>
    <d v="2016-07-19T21:52:19"/>
    <d v="2016-08-18T21:52:19"/>
    <n v="4800"/>
    <n v="264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s v="film &amp; video"/>
    <s v="drama"/>
    <d v="2017-02-01T19:30:34"/>
    <d v="2017-03-03T20:00:00"/>
    <n v="500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0.16"/>
    <n v="160"/>
    <s v="film &amp; video"/>
    <s v="drama"/>
    <d v="2015-06-27T05:37:37"/>
    <d v="2015-07-21T06:59:00"/>
    <n v="5000"/>
    <n v="8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s v="film &amp; video"/>
    <s v="drama"/>
    <d v="2014-08-06T04:23:35"/>
    <d v="2014-09-05T04:23:35"/>
    <n v="150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7E-4"/>
    <n v="69"/>
    <s v="film &amp; video"/>
    <s v="drama"/>
    <d v="2016-07-05T16:34:37"/>
    <d v="2016-09-03T16:34:37"/>
    <n v="500000"/>
    <n v="345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4.1666666666666666E-3"/>
    <n v="50"/>
    <s v="film &amp; video"/>
    <s v="drama"/>
    <d v="2016-06-06T15:37:26"/>
    <d v="2016-06-16T15:37:26"/>
    <n v="1200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0.05"/>
    <n v="83.333333333333329"/>
    <s v="film &amp; video"/>
    <s v="drama"/>
    <d v="2015-08-23T10:35:38"/>
    <d v="2015-10-02T10:35:38"/>
    <n v="3750"/>
    <n v="187.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7E-5"/>
    <n v="5.666666666666667"/>
    <s v="film &amp; video"/>
    <s v="drama"/>
    <d v="2014-09-17T19:00:32"/>
    <d v="2014-10-17T19:00:32"/>
    <n v="1000000"/>
    <n v="1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s v="film &amp; video"/>
    <s v="drama"/>
    <d v="2014-09-29T22:26:06"/>
    <d v="2014-11-28T23:26:06"/>
    <n v="139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1.1999999999999999E-3"/>
    <n v="1"/>
    <s v="film &amp; video"/>
    <s v="drama"/>
    <d v="2016-01-06T23:55:31"/>
    <d v="2016-03-06T23:55:31"/>
    <n v="3474.9999999999995"/>
    <n v="4.17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s v="film &amp; video"/>
    <s v="drama"/>
    <d v="2015-05-11T16:05:32"/>
    <d v="2015-07-10T16:05:32"/>
    <n v="200000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0.41857142857142859"/>
    <n v="77.10526315789474"/>
    <s v="film &amp; video"/>
    <s v="drama"/>
    <d v="2015-09-12T13:01:38"/>
    <d v="2015-10-10T21:00:00"/>
    <n v="4865"/>
    <n v="2036.3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0.1048"/>
    <n v="32.75"/>
    <s v="film &amp; video"/>
    <s v="drama"/>
    <d v="2017-01-06T20:21:40"/>
    <d v="2017-02-17T21:00:00"/>
    <n v="3474.9999999999995"/>
    <n v="364.17999999999995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6E-2"/>
    <n v="46.5"/>
    <s v="film &amp; video"/>
    <s v="drama"/>
    <d v="2014-09-05T09:12:02"/>
    <d v="2014-10-05T09:12:02"/>
    <n v="25000"/>
    <n v="27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s v="film &amp; video"/>
    <s v="drama"/>
    <d v="2016-08-02T02:58:22"/>
    <d v="2016-09-01T02:58:22"/>
    <n v="10000"/>
    <n v="0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0.26192500000000002"/>
    <n v="87.308333333333337"/>
    <s v="film &amp; video"/>
    <s v="drama"/>
    <d v="2014-08-16T02:00:03"/>
    <d v="2014-09-15T02:00:03"/>
    <n v="6000"/>
    <n v="1571.55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0.58461538461538465"/>
    <n v="54.285714285714285"/>
    <s v="film &amp; video"/>
    <s v="drama"/>
    <d v="2015-01-19T19:38:49"/>
    <d v="2015-02-08T19:38:49"/>
    <n v="650"/>
    <n v="380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s v="film &amp; video"/>
    <s v="drama"/>
    <d v="2015-09-08T22:16:04"/>
    <d v="2015-10-08T20:59:00"/>
    <n v="6000"/>
    <n v="0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0.2984"/>
    <n v="93.25"/>
    <s v="film &amp; video"/>
    <s v="drama"/>
    <d v="2014-11-30T20:21:04"/>
    <d v="2015-01-29T20:21:04"/>
    <n v="3474.9999999999995"/>
    <n v="1036.939999999999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0.50721666666666665"/>
    <n v="117.68368136117556"/>
    <s v="film &amp; video"/>
    <s v="drama"/>
    <d v="2016-07-05T14:00:03"/>
    <d v="2016-08-04T14:00:03"/>
    <n v="225000"/>
    <n v="114123.7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0.16250000000000001"/>
    <n v="76.470588235294116"/>
    <s v="film &amp; video"/>
    <s v="drama"/>
    <d v="2015-09-01T15:10:22"/>
    <d v="2015-10-06T15:10:22"/>
    <n v="8000"/>
    <n v="1300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s v="film &amp; video"/>
    <s v="drama"/>
    <d v="2016-07-16T00:06:23"/>
    <d v="2016-08-06T00:06:23"/>
    <n v="1270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0.15214285714285714"/>
    <n v="163.84615384615384"/>
    <s v="film &amp; video"/>
    <s v="drama"/>
    <d v="2014-12-05T04:43:58"/>
    <d v="2015-01-04T04:43:58"/>
    <n v="11340"/>
    <n v="1725.3000000000002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s v="film &amp; video"/>
    <s v="drama"/>
    <d v="2014-11-16T08:52:47"/>
    <d v="2014-12-16T08:52:47"/>
    <n v="3750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s v="film &amp; video"/>
    <s v="drama"/>
    <d v="2015-06-10T22:08:55"/>
    <d v="2015-07-10T22:08:55"/>
    <n v="2500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0.2525"/>
    <n v="91.818181818181813"/>
    <s v="film &amp; video"/>
    <s v="drama"/>
    <d v="2015-09-02T01:33:12"/>
    <d v="2015-10-01T05:00:00"/>
    <n v="12000"/>
    <n v="303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0.44600000000000001"/>
    <n v="185.83333333333334"/>
    <s v="film &amp; video"/>
    <s v="drama"/>
    <d v="2015-08-20T03:50:17"/>
    <d v="2015-09-19T03:50:17"/>
    <n v="5000"/>
    <n v="2230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3E-4"/>
    <n v="1"/>
    <s v="film &amp; video"/>
    <s v="drama"/>
    <d v="2016-02-16T21:08:40"/>
    <d v="2016-04-16T20:08:40"/>
    <n v="630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4.0000000000000002E-4"/>
    <n v="20"/>
    <s v="film &amp; video"/>
    <s v="drama"/>
    <d v="2015-07-17T14:15:47"/>
    <d v="2015-08-16T14:06:41"/>
    <n v="5000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7E-5"/>
    <n v="1"/>
    <s v="film &amp; video"/>
    <s v="drama"/>
    <d v="2015-01-05T15:22:29"/>
    <d v="2015-03-06T15:22:29"/>
    <n v="1250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2.2727272727272726E-3"/>
    <n v="10"/>
    <s v="film &amp; video"/>
    <s v="drama"/>
    <d v="2016-01-06T05:31:22"/>
    <d v="2016-02-17T23:59:00"/>
    <n v="6116"/>
    <n v="13.89999999999999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0.55698440000000005"/>
    <n v="331.53833333333336"/>
    <s v="film &amp; video"/>
    <s v="drama"/>
    <d v="2015-03-03T23:00:37"/>
    <d v="2015-04-22T22:00:37"/>
    <n v="50000"/>
    <n v="27849.22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0.11942999999999999"/>
    <n v="314.28947368421052"/>
    <s v="film &amp; video"/>
    <s v="drama"/>
    <d v="2014-11-27T15:22:29"/>
    <d v="2014-12-28T15:22:29"/>
    <n v="12000"/>
    <n v="1433.159999999999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0.02"/>
    <n v="100"/>
    <s v="film &amp; video"/>
    <s v="drama"/>
    <d v="2015-03-16T15:04:49"/>
    <d v="2015-05-15T15:04:49"/>
    <n v="5000"/>
    <n v="100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0.17630000000000001"/>
    <n v="115.98684210526316"/>
    <s v="film &amp; video"/>
    <s v="drama"/>
    <d v="2016-02-29T07:50:25"/>
    <d v="2016-04-01T06:59:00"/>
    <n v="50000"/>
    <n v="8815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7.1999999999999998E-3"/>
    <n v="120"/>
    <s v="film &amp; video"/>
    <s v="drama"/>
    <d v="2015-07-10T15:27:10"/>
    <d v="2015-08-20T20:06:00"/>
    <n v="50000"/>
    <n v="360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s v="film &amp; video"/>
    <s v="drama"/>
    <d v="2015-01-27T20:06:04"/>
    <d v="2015-03-28T19:06:04"/>
    <n v="5000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0.13"/>
    <n v="65"/>
    <s v="film &amp; video"/>
    <s v="drama"/>
    <d v="2015-01-27T18:28:38"/>
    <d v="2015-03-27T02:39:00"/>
    <n v="1000"/>
    <n v="130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s v="film &amp; video"/>
    <s v="drama"/>
    <d v="2016-04-22T01:09:10"/>
    <d v="2016-05-22T01:05:00"/>
    <n v="150000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s v="film &amp; video"/>
    <s v="drama"/>
    <d v="2015-05-11T05:38:46"/>
    <d v="2015-07-10T05:38:46"/>
    <n v="450000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s v="film &amp; video"/>
    <s v="drama"/>
    <d v="2016-03-09T23:04:14"/>
    <d v="2016-04-08T22:04:14"/>
    <n v="200"/>
    <n v="0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8.6206896551724137E-3"/>
    <n v="125"/>
    <s v="film &amp; video"/>
    <s v="drama"/>
    <d v="2015-04-12T15:59:04"/>
    <d v="2015-05-31T09:29:00"/>
    <n v="40310"/>
    <n v="347.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s v="film &amp; video"/>
    <s v="drama"/>
    <d v="2015-06-09T21:27:21"/>
    <d v="2015-07-09T21:27:21"/>
    <n v="28000"/>
    <n v="0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s v="film &amp; video"/>
    <s v="drama"/>
    <d v="2015-04-02T16:28:25"/>
    <d v="2015-06-01T16:28:25"/>
    <n v="1112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s v="film &amp; video"/>
    <s v="drama"/>
    <d v="2016-01-14T22:24:57"/>
    <d v="2016-02-13T22:24:57"/>
    <n v="357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4.0000000000000001E-3"/>
    <n v="30"/>
    <s v="film &amp; video"/>
    <s v="drama"/>
    <d v="2015-05-05T18:39:11"/>
    <d v="2015-06-04T18:39:11"/>
    <n v="15000"/>
    <n v="6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s v="film &amp; video"/>
    <s v="drama"/>
    <d v="2015-12-03T23:00:51"/>
    <d v="2016-01-02T23:00:51"/>
    <n v="150000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E-2"/>
    <n v="15.714285714285714"/>
    <s v="film &amp; video"/>
    <s v="drama"/>
    <d v="2015-01-28T19:49:06"/>
    <d v="2015-02-27T19:49:06"/>
    <n v="5560"/>
    <n v="152.89999999999998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s v="film &amp; video"/>
    <s v="drama"/>
    <d v="2016-08-30T21:52:52"/>
    <d v="2016-09-29T21:52:52"/>
    <n v="35000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0.40100000000000002"/>
    <n v="80.2"/>
    <s v="film &amp; video"/>
    <s v="drama"/>
    <d v="2015-05-12T00:50:59"/>
    <d v="2015-06-21T00:50:59"/>
    <n v="1000"/>
    <n v="401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s v="film &amp; video"/>
    <s v="drama"/>
    <d v="2015-06-09T21:48:17"/>
    <d v="2015-07-09T21:48:17"/>
    <n v="1000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s v="film &amp; video"/>
    <s v="drama"/>
    <d v="2015-11-13T02:01:39"/>
    <d v="2016-01-05T00:00:00"/>
    <n v="150000"/>
    <n v="0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3.3333333333333335E-3"/>
    <n v="50"/>
    <s v="film &amp; video"/>
    <s v="drama"/>
    <d v="2016-01-08T13:51:09"/>
    <d v="2016-03-08T13:51:09"/>
    <n v="1500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s v="film &amp; video"/>
    <s v="drama"/>
    <d v="2016-12-09T23:06:00"/>
    <d v="2016-12-30T09:00:00"/>
    <n v="2600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0.25"/>
    <n v="50"/>
    <s v="film &amp; video"/>
    <s v="drama"/>
    <d v="2015-10-20T02:38:50"/>
    <d v="2015-11-08T12:00:00"/>
    <n v="750"/>
    <n v="187.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.0763413333333334"/>
    <n v="117.84759124087591"/>
    <s v="film &amp; video"/>
    <s v="documentary"/>
    <d v="2013-03-21T17:00:11"/>
    <d v="2013-05-05T17:00:11"/>
    <n v="15000"/>
    <n v="16145.1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.1263736263736264"/>
    <n v="109.04255319148936"/>
    <s v="film &amp; video"/>
    <s v="documentary"/>
    <d v="2014-11-06T16:45:04"/>
    <d v="2014-12-21T16:45:04"/>
    <n v="36400"/>
    <n v="41000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.1346153846153846"/>
    <n v="73.019801980198025"/>
    <s v="film &amp; video"/>
    <s v="documentary"/>
    <d v="2011-11-15T11:49:50"/>
    <d v="2011-12-20T11:49:50"/>
    <n v="13000"/>
    <n v="147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.0259199999999999"/>
    <n v="78.195121951219505"/>
    <s v="film &amp; video"/>
    <s v="documentary"/>
    <d v="2014-01-23T01:08:24"/>
    <d v="2014-02-22T01:08:24"/>
    <n v="25000"/>
    <n v="25648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.1375714285714287"/>
    <n v="47.398809523809526"/>
    <s v="film &amp; video"/>
    <s v="documentary"/>
    <d v="2010-02-04T07:45:59"/>
    <d v="2010-03-16T07:06:00"/>
    <n v="3500"/>
    <n v="3981.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.0371999999999999"/>
    <n v="54.020833333333336"/>
    <s v="film &amp; video"/>
    <s v="documentary"/>
    <d v="2012-07-17T01:16:25"/>
    <d v="2012-08-16T01:16:25"/>
    <n v="5000"/>
    <n v="5186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.0546000000000002"/>
    <n v="68.488789237668158"/>
    <s v="film &amp; video"/>
    <s v="documentary"/>
    <d v="2010-10-29T08:43:25"/>
    <d v="2010-12-18T09:43:25"/>
    <n v="5000"/>
    <n v="15273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.341"/>
    <n v="108.14516129032258"/>
    <s v="film &amp; video"/>
    <s v="documentary"/>
    <d v="2010-09-09T14:30:14"/>
    <d v="2010-10-16T03:39:00"/>
    <n v="5000"/>
    <n v="670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.0133294117647058"/>
    <n v="589.95205479452056"/>
    <s v="film &amp; video"/>
    <s v="documentary"/>
    <d v="2011-11-23T18:35:09"/>
    <d v="2012-01-07T18:35:09"/>
    <n v="85000"/>
    <n v="8613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.1292"/>
    <n v="48.051063829787232"/>
    <s v="film &amp; video"/>
    <s v="documentary"/>
    <d v="2010-06-03T22:10:20"/>
    <d v="2010-08-22T17:40:00"/>
    <n v="10000"/>
    <n v="1129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.0558333333333334"/>
    <n v="72.482837528604122"/>
    <s v="film &amp; video"/>
    <s v="documentary"/>
    <d v="2013-05-07T13:34:51"/>
    <d v="2013-06-06T13:34:51"/>
    <n v="30000"/>
    <n v="3167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.2557142857142858"/>
    <n v="57.077922077922075"/>
    <s v="film &amp; video"/>
    <s v="documentary"/>
    <d v="2012-04-14T18:54:06"/>
    <d v="2012-05-16T19:00:00"/>
    <n v="3500"/>
    <n v="439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.8455999999999999"/>
    <n v="85.444444444444443"/>
    <s v="film &amp; video"/>
    <s v="documentary"/>
    <d v="2010-03-29T15:54:18"/>
    <d v="2010-06-01T03:59:00"/>
    <n v="5000"/>
    <n v="922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.0073333333333334"/>
    <n v="215.85714285714286"/>
    <s v="film &amp; video"/>
    <s v="documentary"/>
    <d v="2012-01-16T15:37:15"/>
    <d v="2012-02-15T15:37:15"/>
    <n v="1500"/>
    <n v="151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.1694724999999999"/>
    <n v="89.38643312101911"/>
    <s v="film &amp; video"/>
    <s v="documentary"/>
    <d v="2015-09-16T22:51:50"/>
    <d v="2015-10-17T02:00:00"/>
    <n v="24000"/>
    <n v="28067.3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.0673325"/>
    <n v="45.418404255319146"/>
    <s v="film &amp; video"/>
    <s v="documentary"/>
    <d v="2011-02-14T12:38:02"/>
    <d v="2011-03-16T11:38:02"/>
    <n v="8000"/>
    <n v="8538.6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.391"/>
    <n v="65.756363636363631"/>
    <s v="film &amp; video"/>
    <s v="documentary"/>
    <d v="2013-02-14T18:27:47"/>
    <d v="2013-03-16T18:27:47"/>
    <n v="13000"/>
    <n v="1808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.0672648571428571"/>
    <n v="66.70405357142856"/>
    <s v="film &amp; video"/>
    <s v="documentary"/>
    <d v="2016-04-19T15:02:42"/>
    <d v="2016-05-19T15:02:42"/>
    <n v="35000"/>
    <n v="37354.26999999999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.9114"/>
    <n v="83.345930232558146"/>
    <s v="film &amp; video"/>
    <s v="documentary"/>
    <d v="2011-05-19T01:14:26"/>
    <d v="2011-06-18T01:14:26"/>
    <n v="30000"/>
    <n v="5734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.3193789333333332"/>
    <n v="105.04609341825902"/>
    <s v="film &amp; video"/>
    <s v="documentary"/>
    <d v="2015-03-09T17:42:49"/>
    <d v="2015-04-08T17:42:49"/>
    <n v="75000"/>
    <n v="98953.4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.0640000000000001"/>
    <n v="120.90909090909091"/>
    <s v="film &amp; video"/>
    <s v="documentary"/>
    <d v="2010-06-01T18:07:59"/>
    <d v="2010-07-17T09:59:00"/>
    <n v="10000"/>
    <n v="10640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.0740000000000001"/>
    <n v="97.63636363636364"/>
    <s v="film &amp; video"/>
    <s v="documentary"/>
    <d v="2012-04-18T21:15:04"/>
    <d v="2012-06-07T14:55:00"/>
    <n v="20000"/>
    <n v="21480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.4"/>
    <n v="41.379310344827587"/>
    <s v="film &amp; video"/>
    <s v="documentary"/>
    <d v="2011-01-12T05:57:08"/>
    <d v="2011-02-26T05:57:08"/>
    <n v="2500"/>
    <n v="60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.1808107999999999"/>
    <n v="30.654485981308412"/>
    <s v="film &amp; video"/>
    <s v="documentary"/>
    <d v="2012-08-28T22:54:54"/>
    <d v="2012-09-27T22:54:54"/>
    <n v="25000"/>
    <n v="29520.2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.1819999999999999"/>
    <n v="64.945054945054949"/>
    <s v="film &amp; video"/>
    <s v="documentary"/>
    <d v="2012-04-11T14:53:15"/>
    <d v="2012-05-11T14:53:15"/>
    <n v="5000"/>
    <n v="591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.111"/>
    <n v="95.775862068965523"/>
    <s v="film &amp; video"/>
    <s v="documentary"/>
    <d v="2010-03-30T05:53:50"/>
    <d v="2010-05-10T20:16:00"/>
    <n v="5000"/>
    <n v="555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.4550000000000001"/>
    <n v="40.416666666666664"/>
    <s v="film &amp; video"/>
    <s v="documentary"/>
    <d v="2010-01-27T04:11:47"/>
    <d v="2010-04-23T03:51:00"/>
    <n v="1000"/>
    <n v="1455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.3162883248730965"/>
    <n v="78.578424242424248"/>
    <s v="film &amp; video"/>
    <s v="documentary"/>
    <d v="2014-05-26T10:51:39"/>
    <d v="2014-06-25T10:51:39"/>
    <n v="13691.499999999998"/>
    <n v="18021.96159999999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.1140000000000001"/>
    <n v="50.18018018018018"/>
    <s v="film &amp; video"/>
    <s v="documentary"/>
    <d v="2011-09-23T03:39:38"/>
    <d v="2011-11-07T04:39:38"/>
    <n v="5000"/>
    <n v="557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.4723377"/>
    <n v="92.251735588972423"/>
    <s v="film &amp; video"/>
    <s v="documentary"/>
    <d v="2017-01-23T04:43:42"/>
    <d v="2017-02-22T04:43:42"/>
    <n v="75000"/>
    <n v="110425.3274999999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.5260869565217392"/>
    <n v="57.540983606557376"/>
    <s v="film &amp; video"/>
    <s v="documentary"/>
    <d v="2011-04-04T20:47:50"/>
    <d v="2011-05-25T04:00:00"/>
    <n v="2300"/>
    <n v="351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.0468"/>
    <n v="109.42160278745645"/>
    <s v="film &amp; video"/>
    <s v="documentary"/>
    <d v="2013-12-04T02:24:21"/>
    <d v="2014-01-02T08:00:00"/>
    <n v="30000"/>
    <n v="3140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.7743366666666667"/>
    <n v="81.892461538461546"/>
    <s v="film &amp; video"/>
    <s v="documentary"/>
    <d v="2010-02-26T21:36:31"/>
    <d v="2010-04-28T18:49:00"/>
    <n v="3000"/>
    <n v="5323.0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.077758"/>
    <n v="45.667711864406776"/>
    <s v="film &amp; video"/>
    <s v="documentary"/>
    <d v="2011-06-03T11:57:46"/>
    <d v="2011-07-03T11:57:46"/>
    <n v="5000"/>
    <n v="5388.7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.56"/>
    <n v="55.221238938053098"/>
    <s v="film &amp; video"/>
    <s v="documentary"/>
    <d v="2012-03-01T21:53:49"/>
    <d v="2012-04-05T06:59:00"/>
    <n v="4000"/>
    <n v="6240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.08395"/>
    <n v="65.298192771084331"/>
    <s v="film &amp; video"/>
    <s v="documentary"/>
    <d v="2012-10-11T00:46:06"/>
    <d v="2012-11-10T01:46:06"/>
    <n v="20000"/>
    <n v="21679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.476"/>
    <n v="95.225806451612897"/>
    <s v="film &amp; video"/>
    <s v="documentary"/>
    <d v="2012-02-28T01:57:54"/>
    <d v="2012-04-28T00:57:54"/>
    <n v="4000"/>
    <n v="590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.1038153846153846"/>
    <n v="75.444794952681391"/>
    <s v="film &amp; video"/>
    <s v="documentary"/>
    <d v="2015-04-23T21:23:39"/>
    <d v="2015-05-23T21:23:39"/>
    <n v="65000"/>
    <n v="71748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.5034814814814814"/>
    <n v="97.816867469879512"/>
    <s v="film &amp; video"/>
    <s v="documentary"/>
    <d v="2012-09-12T00:58:59"/>
    <d v="2012-10-12T00:58:59"/>
    <n v="27000"/>
    <n v="4059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.5731829411764706"/>
    <n v="87.685606557377056"/>
    <s v="film &amp; video"/>
    <s v="documentary"/>
    <d v="2017-01-24T05:51:36"/>
    <d v="2017-02-27T02:01:00"/>
    <n v="17000"/>
    <n v="26744.1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.5614399999999999"/>
    <n v="54.748948106591868"/>
    <s v="film &amp; video"/>
    <s v="documentary"/>
    <d v="2014-04-15T14:10:35"/>
    <d v="2014-05-30T14:10:35"/>
    <n v="75000"/>
    <n v="11710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.2058763636363636"/>
    <n v="83.953417721518989"/>
    <s v="film &amp; video"/>
    <s v="documentary"/>
    <d v="2009-05-17T03:55:13"/>
    <d v="2009-08-10T19:26:00"/>
    <n v="5500"/>
    <n v="6632.32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.0118888888888888"/>
    <n v="254.38547486033519"/>
    <s v="film &amp; video"/>
    <s v="documentary"/>
    <d v="2010-01-16T22:04:52"/>
    <d v="2010-02-22T22:00:00"/>
    <n v="45000"/>
    <n v="45535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.142725"/>
    <n v="101.8269801980198"/>
    <s v="film &amp; video"/>
    <s v="documentary"/>
    <d v="2011-05-12T17:02:24"/>
    <d v="2011-06-01T04:59:00"/>
    <n v="18000"/>
    <n v="20569.05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.0462615"/>
    <n v="55.066394736842106"/>
    <s v="film &amp; video"/>
    <s v="documentary"/>
    <d v="2011-12-27T17:43:00"/>
    <d v="2012-01-21T17:43:00"/>
    <n v="40000"/>
    <n v="41850.4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.2882507142857142"/>
    <n v="56.901438721136763"/>
    <s v="film &amp; video"/>
    <s v="documentary"/>
    <d v="2013-08-20T18:08:48"/>
    <d v="2013-09-19T18:08:48"/>
    <n v="14000"/>
    <n v="32035.5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.0915333333333332"/>
    <n v="121.28148148148148"/>
    <s v="film &amp; video"/>
    <s v="documentary"/>
    <d v="2013-02-08T19:35:24"/>
    <d v="2013-03-25T18:35:24"/>
    <n v="15000"/>
    <n v="16373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.7629999999999999"/>
    <n v="91.189655172413794"/>
    <s v="film &amp; video"/>
    <s v="documentary"/>
    <d v="2012-10-02T06:40:18"/>
    <d v="2012-11-02T04:00:00"/>
    <n v="15000"/>
    <n v="2644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.0321061999999999"/>
    <n v="115.44812080536913"/>
    <s v="film &amp; video"/>
    <s v="documentary"/>
    <d v="2012-05-22T04:03:13"/>
    <d v="2012-06-26T04:03:13"/>
    <n v="50000"/>
    <n v="51605.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.0482"/>
    <n v="67.771551724137936"/>
    <s v="film &amp; video"/>
    <s v="documentary"/>
    <d v="2013-10-03T10:57:14"/>
    <d v="2013-11-02T10:57:14"/>
    <n v="20850"/>
    <n v="21854.969999999998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.0668444444444445"/>
    <n v="28.576190476190476"/>
    <s v="film &amp; video"/>
    <s v="documentary"/>
    <d v="2010-12-14T08:51:37"/>
    <d v="2011-02-02T07:59:00"/>
    <n v="4500"/>
    <n v="4800.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.2001999999999999"/>
    <n v="46.8828125"/>
    <s v="film &amp; video"/>
    <s v="documentary"/>
    <d v="2013-04-12T18:27:26"/>
    <d v="2013-05-01T00:01:00"/>
    <n v="5000"/>
    <n v="600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.0150693333333334"/>
    <n v="154.42231237322514"/>
    <s v="film &amp; video"/>
    <s v="documentary"/>
    <d v="2011-09-26T19:16:39"/>
    <d v="2011-10-29T03:59:00"/>
    <n v="75000"/>
    <n v="76130.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.0138461538461538"/>
    <n v="201.22137404580153"/>
    <s v="film &amp; video"/>
    <s v="documentary"/>
    <d v="2014-03-21T16:01:54"/>
    <d v="2014-04-20T16:01:54"/>
    <n v="26000"/>
    <n v="2636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"/>
    <n v="100"/>
    <s v="film &amp; video"/>
    <s v="documentary"/>
    <d v="2010-06-14T02:01:34"/>
    <d v="2010-07-19T16:00:00"/>
    <n v="5000"/>
    <n v="50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.3310911999999999"/>
    <n v="100.08204511278196"/>
    <s v="film &amp; video"/>
    <s v="documentary"/>
    <d v="2013-09-02T00:06:49"/>
    <d v="2013-11-01T00:00:00"/>
    <n v="50000"/>
    <n v="66554.559999999998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.187262"/>
    <n v="230.08953488372092"/>
    <s v="film &amp; video"/>
    <s v="documentary"/>
    <d v="2012-08-13T11:24:43"/>
    <d v="2012-09-07T11:24:43"/>
    <n v="25000"/>
    <n v="29681.55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.0064"/>
    <n v="141.74647887323943"/>
    <s v="film &amp; video"/>
    <s v="documentary"/>
    <d v="2015-03-26T17:28:21"/>
    <d v="2015-05-01T03:59:00"/>
    <n v="20000"/>
    <n v="20128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.089324126984127"/>
    <n v="56.344351395730705"/>
    <s v="film &amp; video"/>
    <s v="documentary"/>
    <d v="2014-03-11T11:07:28"/>
    <d v="2014-05-09T21:00:00"/>
    <n v="126000"/>
    <n v="137254.8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.789525"/>
    <n v="73.341188524590166"/>
    <s v="film &amp; video"/>
    <s v="documentary"/>
    <d v="2010-10-18T05:24:20"/>
    <d v="2010-11-17T06:24:20"/>
    <n v="10000"/>
    <n v="17895.25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.0172264"/>
    <n v="85.337785234899329"/>
    <s v="film &amp; video"/>
    <s v="documentary"/>
    <d v="2011-03-24T23:02:18"/>
    <d v="2011-04-24T23:02:18"/>
    <n v="25000"/>
    <n v="25430.66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.1873499999999999"/>
    <n v="61.496215139442228"/>
    <s v="film &amp; video"/>
    <s v="documentary"/>
    <d v="2013-02-07T17:42:15"/>
    <d v="2013-03-19T16:42:15"/>
    <n v="13000"/>
    <n v="15435.5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.0045999999999999"/>
    <n v="93.018518518518519"/>
    <s v="film &amp; video"/>
    <s v="documentary"/>
    <d v="2012-01-25T20:33:58"/>
    <d v="2012-02-24T20:33:58"/>
    <n v="10000"/>
    <n v="1004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.3746666666666667"/>
    <n v="50.292682926829265"/>
    <s v="film &amp; video"/>
    <s v="documentary"/>
    <d v="2012-05-03T01:42:26"/>
    <d v="2012-06-02T01:42:26"/>
    <n v="3000"/>
    <n v="412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.3164705882352941"/>
    <n v="106.43243243243244"/>
    <s v="film &amp; video"/>
    <s v="documentary"/>
    <d v="2012-07-24T02:16:37"/>
    <d v="2012-09-01T02:00:00"/>
    <n v="3400"/>
    <n v="7876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.3033333333333332"/>
    <n v="51.719576719576722"/>
    <s v="film &amp; video"/>
    <s v="documentary"/>
    <d v="2012-02-09T15:07:29"/>
    <d v="2012-03-10T15:07:29"/>
    <n v="7500"/>
    <n v="9775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.9289999999999998"/>
    <n v="36.612499999999997"/>
    <s v="film &amp; video"/>
    <s v="documentary"/>
    <d v="2013-02-28T20:05:33"/>
    <d v="2013-03-20T19:05:33"/>
    <n v="1000"/>
    <n v="2929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.1131818181818183"/>
    <n v="42.517361111111114"/>
    <s v="film &amp; video"/>
    <s v="documentary"/>
    <d v="2013-01-08T22:40:01"/>
    <d v="2013-02-07T22:40:01"/>
    <n v="22000"/>
    <n v="2449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.0556666666666668"/>
    <n v="62.712871287128714"/>
    <s v="film &amp; video"/>
    <s v="documentary"/>
    <d v="2011-01-24T16:40:10"/>
    <d v="2011-03-10T16:40:10"/>
    <n v="12000"/>
    <n v="1266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.1894444444444445"/>
    <n v="89.957983193277315"/>
    <s v="film &amp; video"/>
    <s v="documentary"/>
    <d v="2012-08-13T18:02:14"/>
    <d v="2012-09-03T18:02:14"/>
    <n v="18000"/>
    <n v="2141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.04129"/>
    <n v="28.924722222222222"/>
    <s v="film &amp; video"/>
    <s v="documentary"/>
    <d v="2011-10-05T04:23:43"/>
    <d v="2011-10-20T02:00:00"/>
    <n v="1000"/>
    <n v="1041.29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.0410165"/>
    <n v="138.8022"/>
    <s v="film &amp; video"/>
    <s v="documentary"/>
    <d v="2011-11-21T05:16:32"/>
    <d v="2012-01-01T07:59:00"/>
    <n v="20000"/>
    <n v="20820.33000000000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.1187499999999999"/>
    <n v="61.301369863013697"/>
    <s v="film &amp; video"/>
    <s v="documentary"/>
    <d v="2013-03-15T21:03:52"/>
    <d v="2013-04-14T21:03:52"/>
    <n v="8000"/>
    <n v="89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.0473529411764706"/>
    <n v="80.202702702702709"/>
    <s v="film &amp; video"/>
    <s v="documentary"/>
    <d v="2010-06-28T05:28:14"/>
    <d v="2010-08-11T15:59:00"/>
    <n v="17000"/>
    <n v="1780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.8515000000000001"/>
    <n v="32.095833333333331"/>
    <s v="film &amp; video"/>
    <s v="documentary"/>
    <d v="2013-01-30T19:59:48"/>
    <d v="2013-03-01T19:59:48"/>
    <n v="1000"/>
    <n v="3851.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.01248"/>
    <n v="200.88888888888889"/>
    <s v="film &amp; video"/>
    <s v="documentary"/>
    <d v="2012-07-23T18:32:14"/>
    <d v="2012-08-22T18:32:14"/>
    <n v="25000"/>
    <n v="25312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.1377333333333333"/>
    <n v="108.01265822784811"/>
    <s v="film &amp; video"/>
    <s v="documentary"/>
    <d v="2014-11-07T22:09:57"/>
    <d v="2014-12-11T04:59:00"/>
    <n v="12150"/>
    <n v="13823.460000000001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.0080333333333333"/>
    <n v="95.699367088607602"/>
    <s v="film &amp; video"/>
    <s v="documentary"/>
    <d v="2013-11-11T16:14:43"/>
    <d v="2013-12-11T16:14:43"/>
    <n v="30000"/>
    <n v="3024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.8332000000000002"/>
    <n v="49.880281690140848"/>
    <s v="film &amp; video"/>
    <s v="documentary"/>
    <d v="2013-02-25T00:55:51"/>
    <d v="2013-03-26T23:55:51"/>
    <n v="5000"/>
    <n v="1416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.1268"/>
    <n v="110.47058823529412"/>
    <s v="film &amp; video"/>
    <s v="documentary"/>
    <d v="2009-11-06T20:07:09"/>
    <d v="2010-02-02T07:59:00"/>
    <n v="5000"/>
    <n v="563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.0658000000000001"/>
    <n v="134.91139240506328"/>
    <s v="film &amp; video"/>
    <s v="documentary"/>
    <d v="2015-11-23T13:13:53"/>
    <d v="2015-12-22T23:00:00"/>
    <n v="27799.999999999996"/>
    <n v="29629.239999999998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.0266285714285714"/>
    <n v="106.62314540059347"/>
    <s v="film &amp; video"/>
    <s v="documentary"/>
    <d v="2016-10-04T10:43:06"/>
    <d v="2016-11-08T11:43:06"/>
    <n v="41650"/>
    <n v="42759.07999999999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.0791200000000001"/>
    <n v="145.04301075268816"/>
    <s v="film &amp; video"/>
    <s v="documentary"/>
    <d v="2016-04-13T13:40:48"/>
    <d v="2016-05-13T13:40:48"/>
    <n v="25000"/>
    <n v="2697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.2307407407407407"/>
    <n v="114.58620689655173"/>
    <s v="film &amp; video"/>
    <s v="documentary"/>
    <d v="2016-11-23T07:42:46"/>
    <d v="2016-12-21T07:59:00"/>
    <n v="5400"/>
    <n v="6646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.016"/>
    <n v="105.3170731707317"/>
    <s v="film &amp; video"/>
    <s v="documentary"/>
    <d v="2015-06-29T15:01:48"/>
    <d v="2015-08-01T15:01:48"/>
    <n v="8500"/>
    <n v="863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.04396"/>
    <n v="70.921195652173907"/>
    <s v="film &amp; video"/>
    <s v="documentary"/>
    <d v="2016-11-15T04:30:33"/>
    <d v="2016-12-20T04:30:33"/>
    <n v="50000"/>
    <n v="5219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.1292973333333334"/>
    <n v="147.17167680278018"/>
    <s v="film &amp; video"/>
    <s v="documentary"/>
    <d v="2017-02-09T07:33:26"/>
    <d v="2017-03-14T22:57:00"/>
    <n v="150000"/>
    <n v="169394.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.3640000000000001"/>
    <n v="160.47058823529412"/>
    <s v="film &amp; video"/>
    <s v="documentary"/>
    <d v="2015-02-23T05:38:49"/>
    <d v="2015-03-22T08:00:00"/>
    <n v="4000"/>
    <n v="5456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.036144"/>
    <n v="156.04578313253012"/>
    <s v="film &amp; video"/>
    <s v="documentary"/>
    <d v="2015-10-01T22:43:08"/>
    <d v="2015-11-01T04:00:00"/>
    <n v="75000"/>
    <n v="77710.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.0549999999999999"/>
    <n v="63.17365269461078"/>
    <s v="film &amp; video"/>
    <s v="documentary"/>
    <d v="2015-10-14T11:12:07"/>
    <d v="2015-11-07T04:00:00"/>
    <n v="10000"/>
    <n v="1055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.0182857142857142"/>
    <n v="104.82352941176471"/>
    <s v="film &amp; video"/>
    <s v="documentary"/>
    <d v="2013-04-15T12:22:43"/>
    <d v="2013-05-17T03:59:00"/>
    <n v="35000"/>
    <n v="3564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.0660499999999999"/>
    <n v="97.356164383561648"/>
    <s v="film &amp; video"/>
    <s v="documentary"/>
    <d v="2016-05-17T13:57:14"/>
    <d v="2016-06-17T13:57:14"/>
    <n v="40000"/>
    <n v="4264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.13015"/>
    <n v="203.63063063063063"/>
    <s v="film &amp; video"/>
    <s v="documentary"/>
    <d v="2015-09-16T16:19:37"/>
    <d v="2015-10-28T08:00:00"/>
    <n v="100000"/>
    <n v="113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.252275"/>
    <n v="188.31203007518798"/>
    <s v="film &amp; video"/>
    <s v="documentary"/>
    <d v="2016-03-08T15:16:31"/>
    <d v="2016-04-07T14:16:31"/>
    <n v="40000"/>
    <n v="5009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.0119"/>
    <n v="146.65217391304347"/>
    <s v="film &amp; video"/>
    <s v="documentary"/>
    <d v="2015-04-07T16:22:37"/>
    <d v="2015-05-15T19:00:00"/>
    <n v="10000"/>
    <n v="1011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.0276470588235294"/>
    <n v="109.1875"/>
    <s v="film &amp; video"/>
    <s v="documentary"/>
    <d v="2015-04-07T17:41:55"/>
    <d v="2015-05-08T22:00:00"/>
    <n v="8500"/>
    <n v="87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.1683911999999999"/>
    <n v="59.249046653144013"/>
    <s v="film &amp; video"/>
    <s v="documentary"/>
    <d v="2015-10-14T14:18:38"/>
    <d v="2015-11-13T15:18:38"/>
    <n v="25000"/>
    <n v="29209.7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.0116833333333335"/>
    <n v="97.904838709677421"/>
    <s v="film &amp; video"/>
    <s v="documentary"/>
    <d v="2015-02-12T03:05:08"/>
    <d v="2015-03-14T02:05:08"/>
    <n v="3000"/>
    <n v="3035.0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.1013360000000001"/>
    <n v="70.000169491525426"/>
    <s v="film &amp; video"/>
    <s v="documentary"/>
    <d v="2016-07-08T18:08:10"/>
    <d v="2016-09-03T01:00:00"/>
    <n v="15000"/>
    <n v="16520.0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.0808333333333333"/>
    <n v="72.865168539325836"/>
    <s v="film &amp; video"/>
    <s v="documentary"/>
    <d v="2015-03-30T18:14:28"/>
    <d v="2015-04-29T18:14:28"/>
    <n v="6000"/>
    <n v="6485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.2502285714285715"/>
    <n v="146.34782608695653"/>
    <s v="film &amp; video"/>
    <s v="documentary"/>
    <d v="2017-02-06T16:03:27"/>
    <d v="2017-03-08T21:00:00"/>
    <n v="35000"/>
    <n v="43758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.0671428571428572"/>
    <n v="67.909090909090907"/>
    <s v="film &amp; video"/>
    <s v="documentary"/>
    <d v="2014-09-12T21:06:38"/>
    <d v="2014-10-01T03:59:00"/>
    <n v="3500"/>
    <n v="3735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.0036639999999999"/>
    <n v="169.85083076923075"/>
    <s v="film &amp; video"/>
    <s v="documentary"/>
    <d v="2016-03-30T18:44:25"/>
    <d v="2016-04-29T18:44:25"/>
    <n v="55000"/>
    <n v="55201.5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.0202863333333334"/>
    <n v="58.413339694656486"/>
    <s v="film &amp; video"/>
    <s v="documentary"/>
    <d v="2014-10-14T17:42:25"/>
    <d v="2014-11-14T03:00:00"/>
    <n v="30000"/>
    <n v="30608.5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.0208358208955224"/>
    <n v="119.99298245614035"/>
    <s v="film &amp; video"/>
    <s v="documentary"/>
    <d v="2015-04-17T23:18:14"/>
    <d v="2015-06-01T02:20:00"/>
    <n v="33500"/>
    <n v="3419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.2327586206896552"/>
    <n v="99.860335195530723"/>
    <s v="film &amp; video"/>
    <s v="documentary"/>
    <d v="2015-04-20T22:39:50"/>
    <d v="2015-05-20T22:39:50"/>
    <n v="14500"/>
    <n v="1787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.7028880000000002"/>
    <n v="90.579148936170213"/>
    <s v="film &amp; video"/>
    <s v="documentary"/>
    <d v="2015-09-14T12:00:21"/>
    <d v="2015-10-14T12:00:21"/>
    <n v="10000"/>
    <n v="17028.8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.1159049999999999"/>
    <n v="117.77361477572559"/>
    <s v="film &amp; video"/>
    <s v="documentary"/>
    <d v="2015-10-15T11:53:29"/>
    <d v="2015-11-14T12:53:29"/>
    <n v="40000"/>
    <n v="44636.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.03"/>
    <n v="86.554621848739501"/>
    <s v="film &amp; video"/>
    <s v="documentary"/>
    <d v="2015-07-22T14:05:16"/>
    <d v="2015-08-21T14:05:16"/>
    <n v="10000"/>
    <n v="10300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.0663570159857905"/>
    <n v="71.899281437125751"/>
    <s v="film &amp; video"/>
    <s v="documentary"/>
    <d v="2017-01-25T11:58:28"/>
    <d v="2017-02-24T11:58:28"/>
    <n v="11260"/>
    <n v="12007.1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.1476"/>
    <n v="129.81900452488688"/>
    <s v="film &amp; video"/>
    <s v="documentary"/>
    <d v="2016-08-04T01:35:09"/>
    <d v="2016-09-11T03:59:00"/>
    <n v="25000"/>
    <n v="2869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.2734117647058822"/>
    <n v="44.912863070539416"/>
    <s v="film &amp; video"/>
    <s v="documentary"/>
    <d v="2016-02-27T23:09:14"/>
    <d v="2016-04-07T22:09:14"/>
    <n v="40460"/>
    <n v="51522.23999999999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.1656"/>
    <n v="40.755244755244753"/>
    <s v="film &amp; video"/>
    <s v="documentary"/>
    <d v="2014-09-08T04:01:08"/>
    <d v="2014-10-08T04:01:08"/>
    <n v="10000"/>
    <n v="1165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.0861819426615318"/>
    <n v="103.52394779771615"/>
    <s v="film &amp; video"/>
    <s v="documentary"/>
    <d v="2015-10-20T19:00:19"/>
    <d v="2015-11-19T20:00:19"/>
    <n v="58425"/>
    <n v="63460.1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.0394285714285714"/>
    <n v="125.44827586206897"/>
    <s v="film &amp; video"/>
    <s v="documentary"/>
    <d v="2016-03-09T19:52:01"/>
    <d v="2016-04-08T18:52:01"/>
    <n v="3500"/>
    <n v="3638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.1625714285714286"/>
    <n v="246.60606060606059"/>
    <s v="film &amp; video"/>
    <s v="documentary"/>
    <d v="2014-10-31T07:03:14"/>
    <d v="2014-12-01T08:03:14"/>
    <n v="35000"/>
    <n v="40690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.0269239999999999"/>
    <n v="79.401340206185566"/>
    <s v="film &amp; video"/>
    <s v="documentary"/>
    <d v="2016-02-15T19:16:33"/>
    <d v="2016-03-16T18:16:33"/>
    <n v="7500"/>
    <n v="7701.9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.74"/>
    <n v="86.138613861386133"/>
    <s v="film &amp; video"/>
    <s v="documentary"/>
    <d v="2015-03-15T05:19:57"/>
    <d v="2015-04-24T05:19:57"/>
    <n v="15000"/>
    <n v="2610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.03088"/>
    <n v="193.04868913857678"/>
    <s v="film &amp; video"/>
    <s v="documentary"/>
    <d v="2016-05-17T20:38:41"/>
    <d v="2016-06-15T15:00:00"/>
    <n v="50000"/>
    <n v="515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.0485537190082646"/>
    <n v="84.023178807947019"/>
    <s v="film &amp; video"/>
    <s v="documentary"/>
    <d v="2014-10-23T01:41:30"/>
    <d v="2014-11-14T05:12:00"/>
    <n v="24200"/>
    <n v="2537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.0137499999999999"/>
    <n v="139.82758620689654"/>
    <s v="film &amp; video"/>
    <s v="documentary"/>
    <d v="2015-06-08T21:33:00"/>
    <d v="2015-07-23T03:11:00"/>
    <n v="12000"/>
    <n v="1216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.1107699999999998"/>
    <n v="109.82189265536722"/>
    <s v="film &amp; video"/>
    <s v="documentary"/>
    <d v="2014-10-24T00:01:46"/>
    <d v="2014-11-23T01:01:46"/>
    <n v="35000"/>
    <n v="38876.949999999997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.2415933781686497"/>
    <n v="139.53488372093022"/>
    <s v="film &amp; video"/>
    <s v="documentary"/>
    <d v="2014-07-17T05:03:11"/>
    <d v="2014-08-08T00:00:00"/>
    <n v="9665"/>
    <n v="120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.0133333333333334"/>
    <n v="347.84615384615387"/>
    <s v="film &amp; video"/>
    <s v="documentary"/>
    <d v="2010-03-18T17:52:16"/>
    <d v="2010-05-02T19:22:00"/>
    <n v="8925"/>
    <n v="904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.1016142857142857"/>
    <n v="68.24159292035398"/>
    <s v="film &amp; video"/>
    <s v="documentary"/>
    <d v="2014-05-21T20:37:52"/>
    <d v="2014-06-21T03:59:00"/>
    <n v="7000"/>
    <n v="7711.3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.0397333333333334"/>
    <n v="239.93846153846152"/>
    <s v="film &amp; video"/>
    <s v="documentary"/>
    <d v="2014-01-29T14:33:19"/>
    <d v="2014-02-28T14:33:19"/>
    <n v="20850"/>
    <n v="21678.4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.013157894736842"/>
    <n v="287.31343283582089"/>
    <s v="film &amp; video"/>
    <s v="documentary"/>
    <d v="2012-04-20T19:01:58"/>
    <d v="2012-05-20T19:01:58"/>
    <n v="38000"/>
    <n v="385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.033501"/>
    <n v="86.84882352941176"/>
    <s v="film &amp; video"/>
    <s v="documentary"/>
    <d v="2013-03-22T13:51:18"/>
    <d v="2013-05-01T04:59:00"/>
    <n v="10000"/>
    <n v="10335.0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.04112"/>
    <n v="81.84905660377359"/>
    <s v="film &amp; video"/>
    <s v="documentary"/>
    <d v="2015-02-08T14:32:02"/>
    <d v="2015-03-15T13:32:02"/>
    <n v="12500"/>
    <n v="1301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.1015569230769231"/>
    <n v="42.874970059880241"/>
    <s v="film &amp; video"/>
    <s v="documentary"/>
    <d v="2011-12-16T13:14:29"/>
    <d v="2012-01-15T13:14:29"/>
    <n v="6500"/>
    <n v="7160.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.2202"/>
    <n v="709.41860465116281"/>
    <s v="film &amp; video"/>
    <s v="documentary"/>
    <d v="2016-12-07T19:05:00"/>
    <d v="2017-01-06T19:05:00"/>
    <n v="25000"/>
    <n v="30505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.1416866666666667"/>
    <n v="161.25517890772127"/>
    <s v="film &amp; video"/>
    <s v="documentary"/>
    <d v="2012-12-18T18:25:39"/>
    <d v="2013-02-01T18:25:39"/>
    <n v="150000"/>
    <n v="171253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.2533333333333334"/>
    <n v="41.777777777777779"/>
    <s v="film &amp; video"/>
    <s v="documentary"/>
    <d v="2016-02-25T13:50:44"/>
    <d v="2016-04-05T16:00:00"/>
    <n v="416.99999999999994"/>
    <n v="522.6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.0666666666666667"/>
    <n v="89.887640449438209"/>
    <s v="film &amp; video"/>
    <s v="documentary"/>
    <d v="2012-06-18T21:53:18"/>
    <d v="2012-07-18T21:53:18"/>
    <n v="7500"/>
    <n v="80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.3065"/>
    <n v="45.051724137931032"/>
    <s v="film &amp; video"/>
    <s v="documentary"/>
    <d v="2011-08-02T21:20:31"/>
    <d v="2011-09-16T21:20:31"/>
    <n v="6000"/>
    <n v="7839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.2"/>
    <n v="42.857142857142854"/>
    <s v="film &amp; video"/>
    <s v="documentary"/>
    <d v="2014-01-18T23:38:31"/>
    <d v="2014-03-01T17:18:00"/>
    <n v="500"/>
    <n v="6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.0595918367346939"/>
    <n v="54.083333333333336"/>
    <s v="film &amp; video"/>
    <s v="documentary"/>
    <d v="2016-07-25T10:51:56"/>
    <d v="2016-08-25T10:51:56"/>
    <n v="3405.4999999999995"/>
    <n v="3608.439999999999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.1439999999999999"/>
    <n v="103.21804511278195"/>
    <s v="film &amp; video"/>
    <s v="documentary"/>
    <d v="2015-10-15T06:01:08"/>
    <d v="2015-11-14T07:01:00"/>
    <n v="12000"/>
    <n v="1372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.1176666666666666"/>
    <n v="40.397590361445786"/>
    <s v="film &amp; video"/>
    <s v="documentary"/>
    <d v="2016-01-01T13:43:28"/>
    <d v="2016-01-25T23:52:00"/>
    <n v="2430"/>
    <n v="2715.9300000000003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.1608000000000001"/>
    <n v="116.85906040268456"/>
    <s v="film &amp; video"/>
    <s v="documentary"/>
    <d v="2012-03-19T16:31:12"/>
    <d v="2012-05-03T16:31:12"/>
    <n v="15000"/>
    <n v="174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.415"/>
    <n v="115.51020408163265"/>
    <s v="film &amp; video"/>
    <s v="documentary"/>
    <d v="2015-12-29T17:16:32"/>
    <d v="2016-01-23T17:16:32"/>
    <n v="4000"/>
    <n v="5660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.0472999999999999"/>
    <n v="104.31274900398407"/>
    <s v="film &amp; video"/>
    <s v="documentary"/>
    <d v="2012-06-25T16:45:17"/>
    <d v="2012-07-30T05:00:00"/>
    <n v="25000"/>
    <n v="26182.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.5583333333333331"/>
    <n v="69.772727272727266"/>
    <s v="film &amp; video"/>
    <s v="documentary"/>
    <d v="2012-08-23T17:01:40"/>
    <d v="2012-09-06T17:01:40"/>
    <n v="600"/>
    <n v="153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.0670670670670672"/>
    <n v="43.020833333333336"/>
    <s v="film &amp; video"/>
    <s v="documentary"/>
    <d v="2014-04-26T02:49:19"/>
    <d v="2014-05-19T02:49:19"/>
    <n v="999"/>
    <n v="206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.1210500000000001"/>
    <n v="58.540469973890339"/>
    <s v="film &amp; video"/>
    <s v="documentary"/>
    <d v="2014-12-07T18:45:47"/>
    <d v="2015-01-06T18:45:47"/>
    <n v="20000"/>
    <n v="2242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.05982"/>
    <n v="111.79535864978902"/>
    <s v="film &amp; video"/>
    <s v="documentary"/>
    <d v="2014-10-22T14:01:41"/>
    <d v="2014-11-21T15:01:41"/>
    <n v="25000"/>
    <n v="26495.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.0016666666666667"/>
    <n v="46.230769230769234"/>
    <s v="film &amp; video"/>
    <s v="documentary"/>
    <d v="2015-07-26T22:49:51"/>
    <d v="2015-08-10T22:49:51"/>
    <n v="600"/>
    <n v="60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.1398947368421051"/>
    <n v="144.69039145907473"/>
    <s v="film &amp; video"/>
    <s v="documentary"/>
    <d v="2015-07-15T16:14:18"/>
    <d v="2015-08-15T06:00:00"/>
    <n v="38000"/>
    <n v="81316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.2616000000000001"/>
    <n v="88.845070422535215"/>
    <s v="film &amp; video"/>
    <s v="documentary"/>
    <d v="2016-06-28T01:49:40"/>
    <d v="2016-07-28T01:49:40"/>
    <n v="5000"/>
    <n v="630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.8153547058823529"/>
    <n v="81.75107284768211"/>
    <s v="film &amp; video"/>
    <s v="documentary"/>
    <d v="2014-02-04T01:30:50"/>
    <d v="2014-03-07T22:59:00"/>
    <n v="68000"/>
    <n v="123444.1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"/>
    <n v="71.428571428571431"/>
    <s v="film &amp; video"/>
    <s v="documentary"/>
    <d v="2015-04-18T00:52:52"/>
    <d v="2015-05-08T00:52:52"/>
    <n v="1000"/>
    <n v="1000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.0061"/>
    <n v="104.25906735751295"/>
    <s v="film &amp; video"/>
    <s v="documentary"/>
    <d v="2011-11-18T01:00:51"/>
    <d v="2011-12-18T00:59:00"/>
    <n v="20000"/>
    <n v="2012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.009027027027027"/>
    <n v="90.616504854368927"/>
    <s v="film &amp; video"/>
    <s v="documentary"/>
    <d v="2011-08-08T17:12:51"/>
    <d v="2011-09-08T03:00:00"/>
    <n v="18500"/>
    <n v="18667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.10446"/>
    <n v="157.33048433048432"/>
    <s v="film &amp; video"/>
    <s v="documentary"/>
    <d v="2013-09-09T17:00:52"/>
    <d v="2013-10-10T17:00:52"/>
    <n v="50000"/>
    <n v="5522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.118936170212766"/>
    <n v="105.18"/>
    <s v="film &amp; video"/>
    <s v="documentary"/>
    <d v="2016-02-17T19:38:02"/>
    <d v="2016-04-17T18:38:02"/>
    <n v="5593"/>
    <n v="6258.2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.0804450000000001"/>
    <n v="58.719836956521746"/>
    <s v="film &amp; video"/>
    <s v="documentary"/>
    <d v="2012-03-22T21:49:20"/>
    <d v="2012-04-27T21:32:00"/>
    <n v="10000"/>
    <n v="10804.4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.0666666666666667"/>
    <n v="81.632653061224488"/>
    <s v="film &amp; video"/>
    <s v="documentary"/>
    <d v="2012-06-22T13:33:26"/>
    <d v="2012-07-07T13:33:26"/>
    <n v="15000"/>
    <n v="160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.0390027322404372"/>
    <n v="56.460043668122275"/>
    <s v="film &amp; video"/>
    <s v="documentary"/>
    <d v="2010-07-20T18:38:04"/>
    <d v="2010-09-01T03:44:00"/>
    <n v="12444"/>
    <n v="12929.3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.2516"/>
    <n v="140.1044776119403"/>
    <s v="film &amp; video"/>
    <s v="documentary"/>
    <d v="2015-03-15T19:02:06"/>
    <d v="2015-04-29T19:02:06"/>
    <n v="7500"/>
    <n v="9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.0680499999999999"/>
    <n v="224.85263157894738"/>
    <s v="film &amp; video"/>
    <s v="documentary"/>
    <d v="2016-11-13T21:01:07"/>
    <d v="2016-12-14T12:00:00"/>
    <n v="27799.999999999996"/>
    <n v="29691.78999999999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.1230249999999999"/>
    <n v="181.13306451612902"/>
    <s v="film &amp; video"/>
    <s v="documentary"/>
    <d v="2014-04-16T15:15:47"/>
    <d v="2014-05-17T03:30:00"/>
    <n v="10000"/>
    <n v="11230.2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.0381199999999999"/>
    <n v="711.04109589041093"/>
    <s v="film &amp; video"/>
    <s v="documentary"/>
    <d v="2011-07-08T20:12:50"/>
    <d v="2011-08-07T20:12:50"/>
    <n v="50000"/>
    <n v="5190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.4165000000000001"/>
    <n v="65.883720930232556"/>
    <s v="film &amp; video"/>
    <s v="documentary"/>
    <d v="2015-10-15T12:56:57"/>
    <d v="2015-11-05T13:56:57"/>
    <n v="2000"/>
    <n v="2833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.0526"/>
    <n v="75.185714285714283"/>
    <s v="film &amp; video"/>
    <s v="documentary"/>
    <d v="2011-06-24T07:27:21"/>
    <d v="2011-08-10T07:08:00"/>
    <n v="5000"/>
    <n v="526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.0309142857142857"/>
    <n v="133.14391143911439"/>
    <s v="film &amp; video"/>
    <s v="documentary"/>
    <d v="2014-01-07T15:04:22"/>
    <d v="2014-02-05T23:04:00"/>
    <n v="35000"/>
    <n v="36082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.0765957446808512"/>
    <n v="55.2"/>
    <s v="film &amp; video"/>
    <s v="documentary"/>
    <d v="2014-02-04T02:02:19"/>
    <d v="2014-03-06T02:02:19"/>
    <n v="2820"/>
    <n v="3036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.0770464285714285"/>
    <n v="86.163714285714292"/>
    <s v="film &amp; video"/>
    <s v="documentary"/>
    <d v="2011-04-05T03:53:57"/>
    <d v="2011-05-09T05:59:00"/>
    <n v="2800"/>
    <n v="3015.73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.0155000000000001"/>
    <n v="92.318181818181813"/>
    <s v="film &amp; video"/>
    <s v="documentary"/>
    <d v="2011-09-20T20:54:10"/>
    <d v="2011-11-19T21:54:10"/>
    <n v="2000"/>
    <n v="203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.0143766666666667"/>
    <n v="160.16473684210527"/>
    <s v="film &amp; video"/>
    <s v="documentary"/>
    <d v="2013-09-26T17:39:50"/>
    <d v="2013-11-05T18:39:50"/>
    <n v="6000"/>
    <n v="6086.26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.3680000000000001"/>
    <n v="45.6"/>
    <s v="film &amp; video"/>
    <s v="documentary"/>
    <d v="2016-06-22T20:42:24"/>
    <d v="2016-07-22T20:42:24"/>
    <n v="695"/>
    <n v="950.7599999999998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.2829999999999999"/>
    <n v="183.28571428571428"/>
    <s v="film &amp; video"/>
    <s v="documentary"/>
    <d v="2015-04-19T23:33:17"/>
    <d v="2015-06-18T23:33:17"/>
    <n v="810"/>
    <n v="1039.2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.0105"/>
    <n v="125.78838174273859"/>
    <s v="film &amp; video"/>
    <s v="documentary"/>
    <d v="2013-11-20T04:13:24"/>
    <d v="2013-12-22T05:00:00"/>
    <n v="30000"/>
    <n v="30315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.2684"/>
    <n v="57.654545454545456"/>
    <s v="film &amp; video"/>
    <s v="documentary"/>
    <d v="2012-07-09T17:49:38"/>
    <d v="2012-07-25T17:49:38"/>
    <n v="2500"/>
    <n v="3171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.0508593749999999"/>
    <n v="78.660818713450297"/>
    <s v="film &amp; video"/>
    <s v="documentary"/>
    <d v="2012-06-19T21:03:31"/>
    <d v="2012-07-19T21:03:31"/>
    <n v="12800"/>
    <n v="1345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.0285405405405406"/>
    <n v="91.480769230769226"/>
    <s v="film &amp; video"/>
    <s v="documentary"/>
    <d v="2013-09-12T01:31:05"/>
    <d v="2013-10-12T01:31:05"/>
    <n v="18500"/>
    <n v="1902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.0214714285714286"/>
    <n v="68.09809523809524"/>
    <s v="film &amp; video"/>
    <s v="documentary"/>
    <d v="2014-09-22T20:26:42"/>
    <d v="2014-10-17T12:00:00"/>
    <n v="1134"/>
    <n v="1158.3486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.2021700000000002"/>
    <n v="48.086800000000004"/>
    <s v="film &amp; video"/>
    <s v="documentary"/>
    <d v="2014-01-09T09:30:31"/>
    <d v="2014-02-08T09:30:31"/>
    <n v="1000"/>
    <n v="1202.1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.0024761904761905"/>
    <n v="202.42307692307693"/>
    <s v="film &amp; video"/>
    <s v="documentary"/>
    <d v="2013-03-27T23:17:40"/>
    <d v="2013-04-08T04:33:00"/>
    <n v="10500"/>
    <n v="10526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.0063392857142857"/>
    <n v="216.75"/>
    <s v="film &amp; video"/>
    <s v="documentary"/>
    <d v="2015-06-23T06:46:37"/>
    <d v="2015-07-23T06:46:37"/>
    <n v="22400"/>
    <n v="22542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.004375"/>
    <n v="110.06849315068493"/>
    <s v="film &amp; video"/>
    <s v="documentary"/>
    <d v="2013-04-30T20:13:07"/>
    <d v="2013-06-29T20:13:07"/>
    <n v="8000"/>
    <n v="803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4.3939393939393936E-3"/>
    <n v="4.833333333333333"/>
    <s v="film &amp; video"/>
    <s v="animation"/>
    <d v="2014-02-12T05:40:31"/>
    <d v="2014-03-14T04:40:31"/>
    <n v="3300"/>
    <n v="14.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7E-2"/>
    <n v="50.166666666666664"/>
    <s v="film &amp; video"/>
    <s v="animation"/>
    <d v="2015-06-22T11:47:36"/>
    <d v="2015-08-21T11:47:36"/>
    <n v="15000"/>
    <n v="30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49999999999999E-2"/>
    <n v="35.833333333333336"/>
    <s v="film &amp; video"/>
    <s v="animation"/>
    <d v="2014-08-12T06:14:57"/>
    <d v="2014-09-11T06:14:57"/>
    <n v="40000"/>
    <n v="43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7.6499999999999997E-3"/>
    <n v="11.76923076923077"/>
    <s v="film &amp; video"/>
    <s v="animation"/>
    <d v="2013-05-06T22:13:50"/>
    <d v="2013-06-05T22:13:50"/>
    <n v="20000"/>
    <n v="15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5E-2"/>
    <n v="40.78"/>
    <s v="film &amp; video"/>
    <s v="animation"/>
    <d v="2012-01-26T09:01:39"/>
    <d v="2012-03-26T08:01:39"/>
    <n v="3000"/>
    <n v="203.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4"/>
    <n v="3"/>
    <s v="film &amp; video"/>
    <s v="animation"/>
    <d v="2015-09-28T20:40:04"/>
    <d v="2015-11-27T21:40:04"/>
    <n v="50000"/>
    <n v="6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9E-2"/>
    <n v="16.625"/>
    <s v="film &amp; video"/>
    <s v="animation"/>
    <d v="2016-01-31T17:05:14"/>
    <d v="2016-03-01T17:05:14"/>
    <n v="10000"/>
    <n v="13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s v="film &amp; video"/>
    <s v="animation"/>
    <d v="2015-10-08T21:49:00"/>
    <d v="2015-10-22T18:59:00"/>
    <n v="6500"/>
    <n v="0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32E-2"/>
    <n v="52"/>
    <s v="film &amp; video"/>
    <s v="animation"/>
    <d v="2014-05-19T18:24:05"/>
    <d v="2014-06-16T22:00:00"/>
    <n v="12000"/>
    <n v="676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s v="film &amp; video"/>
    <s v="animation"/>
    <d v="2009-09-14T21:38:02"/>
    <d v="2009-11-27T04:59:00"/>
    <n v="500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E-2"/>
    <n v="4.8"/>
    <s v="film &amp; video"/>
    <s v="animation"/>
    <d v="2013-08-27T02:34:27"/>
    <d v="2013-09-11T02:34:27"/>
    <n v="1000"/>
    <n v="2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0.13833333333333334"/>
    <n v="51.875"/>
    <s v="film &amp; video"/>
    <s v="animation"/>
    <d v="2016-06-05T20:54:43"/>
    <d v="2016-07-05T20:54:43"/>
    <n v="4170"/>
    <n v="576.8499999999999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000000000000001E-2"/>
    <n v="71.25"/>
    <s v="film &amp; video"/>
    <s v="animation"/>
    <d v="2015-08-22T17:26:21"/>
    <d v="2015-10-21T17:26:21"/>
    <n v="6000"/>
    <n v="57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s v="film &amp; video"/>
    <s v="animation"/>
    <d v="2015-08-12T15:07:02"/>
    <d v="2015-10-11T15:07:02"/>
    <n v="300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0.05"/>
    <n v="62.5"/>
    <s v="film &amp; video"/>
    <s v="animation"/>
    <d v="2013-10-29T20:01:42"/>
    <d v="2013-12-01T21:01:42"/>
    <n v="2500"/>
    <n v="12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3E-5"/>
    <n v="1"/>
    <s v="film &amp; video"/>
    <s v="animation"/>
    <d v="2013-08-14T17:56:20"/>
    <d v="2013-09-13T17:56:20"/>
    <n v="110000"/>
    <n v="3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s v="film &amp; video"/>
    <s v="animation"/>
    <d v="2013-07-01T08:41:53"/>
    <d v="2013-07-31T08:41:53"/>
    <n v="100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s v="film &amp; video"/>
    <s v="animation"/>
    <d v="2016-08-09T07:38:46"/>
    <d v="2016-10-08T07:38:46"/>
    <n v="567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4E-2"/>
    <n v="170.54545454545453"/>
    <s v="film &amp; video"/>
    <s v="animation"/>
    <d v="2015-10-19T06:15:58"/>
    <d v="2015-11-18T07:15:58"/>
    <n v="20000"/>
    <n v="187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s v="film &amp; video"/>
    <s v="animation"/>
    <d v="2014-10-07T18:16:58"/>
    <d v="2014-10-17T18:16:58"/>
    <n v="450"/>
    <n v="0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1E-3"/>
    <n v="5"/>
    <s v="film &amp; video"/>
    <s v="animation"/>
    <d v="2016-02-23T23:39:13"/>
    <d v="2016-03-24T22:39:13"/>
    <n v="500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s v="film &amp; video"/>
    <s v="animation"/>
    <d v="2013-10-03T19:03:16"/>
    <d v="2013-11-02T19:03:16"/>
    <n v="556"/>
    <n v="0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0.39358823529411763"/>
    <n v="393.58823529411762"/>
    <s v="film &amp; video"/>
    <s v="animation"/>
    <d v="2015-01-20T21:19:43"/>
    <d v="2015-02-19T21:19:43"/>
    <n v="17000"/>
    <n v="6691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1E-3"/>
    <n v="5"/>
    <s v="film &amp; video"/>
    <s v="animation"/>
    <d v="2014-01-11T00:21:41"/>
    <d v="2014-02-10T00:21:41"/>
    <n v="8100.0000000000009"/>
    <n v="8.1000000000000014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0.05"/>
    <n v="50"/>
    <s v="film &amp; video"/>
    <s v="animation"/>
    <d v="2011-12-17T21:46:01"/>
    <d v="2012-02-15T21:46:01"/>
    <n v="1000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5"/>
    <n v="1"/>
    <s v="film &amp; video"/>
    <s v="animation"/>
    <d v="2015-05-06T08:02:55"/>
    <d v="2015-05-21T08:02:55"/>
    <n v="60000"/>
    <n v="2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49E-2"/>
    <n v="47.875"/>
    <s v="film &amp; video"/>
    <s v="animation"/>
    <d v="2015-02-02T02:00:20"/>
    <d v="2015-03-04T02:00:20"/>
    <n v="10500"/>
    <n v="76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4"/>
    <n v="5"/>
    <s v="film &amp; video"/>
    <s v="animation"/>
    <d v="2013-02-26T13:19:23"/>
    <d v="2013-03-23T12:19:23"/>
    <n v="41700"/>
    <n v="6.949999999999999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E-2"/>
    <n v="20.502500000000001"/>
    <s v="film &amp; video"/>
    <s v="animation"/>
    <d v="2014-04-24T18:11:35"/>
    <d v="2014-05-14T18:11:35"/>
    <n v="2500"/>
    <n v="82.0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499999999999999E-2"/>
    <n v="9"/>
    <s v="film &amp; video"/>
    <s v="animation"/>
    <d v="2013-09-17T13:38:05"/>
    <d v="2013-10-17T13:38:05"/>
    <n v="2780"/>
    <n v="62.5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7.92E-3"/>
    <n v="56.571428571428569"/>
    <s v="film &amp; video"/>
    <s v="animation"/>
    <d v="2014-01-15T22:43:20"/>
    <d v="2014-02-14T22:43:20"/>
    <n v="50000"/>
    <n v="396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s v="film &amp; video"/>
    <s v="animation"/>
    <d v="2013-12-26T17:09:51"/>
    <d v="2014-01-25T17:09:51"/>
    <n v="20000"/>
    <n v="0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0.64"/>
    <n v="40"/>
    <s v="film &amp; video"/>
    <s v="animation"/>
    <d v="2015-04-13T16:53:35"/>
    <d v="2015-05-13T16:53:35"/>
    <n v="750"/>
    <n v="48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E-4"/>
    <n v="13"/>
    <s v="film &amp; video"/>
    <s v="animation"/>
    <d v="2015-02-03T19:47:59"/>
    <d v="2015-02-19T19:47:59"/>
    <n v="94875"/>
    <n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8.2000000000000007E-3"/>
    <n v="16.399999999999999"/>
    <s v="film &amp; video"/>
    <s v="animation"/>
    <d v="2014-10-26T17:12:51"/>
    <d v="2014-11-26T13:14:00"/>
    <n v="10000"/>
    <n v="82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6E-4"/>
    <n v="22.5"/>
    <s v="film &amp; video"/>
    <s v="animation"/>
    <d v="2012-03-03T00:03:42"/>
    <d v="2012-04-17T00:31:00"/>
    <n v="65000"/>
    <n v="4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6.8631863186318634E-3"/>
    <n v="20.333333333333332"/>
    <s v="film &amp; video"/>
    <s v="animation"/>
    <d v="2013-09-30T16:40:01"/>
    <d v="2013-10-22T03:59:00"/>
    <n v="8888"/>
    <n v="6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s v="film &amp; video"/>
    <s v="animation"/>
    <d v="2014-07-17T18:25:12"/>
    <d v="2014-08-16T18:25:12"/>
    <n v="16200.000000000002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6E-2"/>
    <n v="16.755102040816325"/>
    <s v="film &amp; video"/>
    <s v="animation"/>
    <d v="2013-04-14T16:47:40"/>
    <d v="2013-05-14T16:47:40"/>
    <n v="13899.999999999998"/>
    <n v="1141.189999999999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103E-4"/>
    <n v="25"/>
    <s v="film &amp; video"/>
    <s v="animation"/>
    <d v="2011-09-14T15:22:07"/>
    <d v="2011-11-13T16:22:07"/>
    <n v="39000"/>
    <n v="2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2.9411764705882353E-3"/>
    <n v="12.5"/>
    <s v="film &amp; video"/>
    <s v="animation"/>
    <d v="2014-04-30T13:01:15"/>
    <d v="2014-06-01T04:00:00"/>
    <n v="8500"/>
    <n v="2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s v="film &amp; video"/>
    <s v="animation"/>
    <d v="2013-05-13T20:19:27"/>
    <d v="2013-06-02T20:19:27"/>
    <n v="764.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s v="film &amp; video"/>
    <s v="animation"/>
    <d v="2011-06-11T03:02:21"/>
    <d v="2011-08-10T03:02:21"/>
    <n v="10000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8E-2"/>
    <n v="113.63636363636364"/>
    <s v="film &amp; video"/>
    <s v="animation"/>
    <d v="2011-07-26T17:02:33"/>
    <d v="2011-09-24T17:02:33"/>
    <n v="55000"/>
    <n v="1250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1E-4"/>
    <n v="1"/>
    <s v="film &amp; video"/>
    <s v="animation"/>
    <d v="2016-04-28T20:22:15"/>
    <d v="2016-05-18T20:22:15"/>
    <n v="1201.8999999999999"/>
    <n v="1.19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0.26953125"/>
    <n v="17.25"/>
    <s v="film &amp; video"/>
    <s v="animation"/>
    <d v="2014-06-11T02:52:54"/>
    <d v="2014-06-27T02:52:54"/>
    <n v="512"/>
    <n v="138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7.6E-3"/>
    <n v="15.2"/>
    <s v="film &amp; video"/>
    <s v="animation"/>
    <d v="2012-08-08T22:37:44"/>
    <d v="2012-09-07T22:37:44"/>
    <n v="10000"/>
    <n v="7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0.21575"/>
    <n v="110.64102564102564"/>
    <s v="film &amp; video"/>
    <s v="animation"/>
    <d v="2012-08-14T16:18:54"/>
    <d v="2012-09-28T16:18:54"/>
    <n v="20000"/>
    <n v="431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s v="film &amp; video"/>
    <s v="animation"/>
    <d v="2012-05-12T04:01:23"/>
    <d v="2012-07-11T03:51:05"/>
    <n v="7500"/>
    <n v="0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s v="film &amp; video"/>
    <s v="animation"/>
    <d v="2014-07-07T23:45:24"/>
    <d v="2014-09-05T23:45:24"/>
    <n v="834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00000000000001E-2"/>
    <n v="25.5"/>
    <s v="film &amp; video"/>
    <s v="animation"/>
    <d v="2013-11-27T04:01:29"/>
    <d v="2014-01-16T04:00:00"/>
    <n v="5000"/>
    <n v="51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0.11892727272727273"/>
    <n v="38.476470588235294"/>
    <s v="film &amp; video"/>
    <s v="animation"/>
    <d v="2014-03-05T17:19:39"/>
    <d v="2014-04-19T16:19:39"/>
    <n v="55000"/>
    <n v="654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0.17624999999999999"/>
    <n v="28.2"/>
    <s v="film &amp; video"/>
    <s v="animation"/>
    <d v="2014-07-24T22:08:38"/>
    <d v="2014-08-23T22:08:38"/>
    <n v="800"/>
    <n v="14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E-2"/>
    <n v="61.5"/>
    <s v="film &amp; video"/>
    <s v="animation"/>
    <d v="2014-08-18T16:45:19"/>
    <d v="2014-09-17T16:45:19"/>
    <n v="30000"/>
    <n v="861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3E-4"/>
    <n v="1"/>
    <s v="film &amp; video"/>
    <s v="animation"/>
    <d v="2017-01-18T07:53:49"/>
    <d v="2017-02-17T07:53:49"/>
    <n v="330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s v="film &amp; video"/>
    <s v="animation"/>
    <d v="2015-04-06T02:04:03"/>
    <d v="2015-05-06T02:04:03"/>
    <n v="2000"/>
    <n v="0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19E-2"/>
    <n v="39.569274193548388"/>
    <s v="film &amp; video"/>
    <s v="animation"/>
    <d v="2014-04-28T23:24:01"/>
    <d v="2014-06-03T03:59:00"/>
    <n v="220000"/>
    <n v="4906.59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s v="film &amp; video"/>
    <s v="animation"/>
    <d v="2012-03-19T20:02:14"/>
    <d v="2012-05-18T20:02:14"/>
    <n v="150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s v="film &amp; video"/>
    <s v="animation"/>
    <d v="2015-03-02T21:51:49"/>
    <d v="2015-04-01T20:51:49"/>
    <n v="1000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0.3256"/>
    <n v="88.8"/>
    <s v="film &amp; video"/>
    <s v="animation"/>
    <d v="2014-09-22T09:47:15"/>
    <d v="2014-11-21T10:47:15"/>
    <n v="15000"/>
    <n v="4884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0.19409999999999999"/>
    <n v="55.457142857142856"/>
    <s v="film &amp; video"/>
    <s v="animation"/>
    <d v="2013-07-10T12:00:15"/>
    <d v="2013-08-09T12:00:15"/>
    <n v="40000"/>
    <n v="7764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0999999999999999E-2"/>
    <n v="87.142857142857139"/>
    <s v="film &amp; video"/>
    <s v="animation"/>
    <d v="2012-09-10T16:08:09"/>
    <d v="2012-10-10T16:08:09"/>
    <n v="30000"/>
    <n v="1830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1E-3"/>
    <n v="10"/>
    <s v="film &amp; video"/>
    <s v="animation"/>
    <d v="2016-03-18T21:31:30"/>
    <d v="2016-04-14T14:34:00"/>
    <n v="1000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0.502"/>
    <n v="51.224489795918366"/>
    <s v="film &amp; video"/>
    <s v="animation"/>
    <d v="2012-11-30T04:44:32"/>
    <d v="2013-01-29T04:44:32"/>
    <n v="20850"/>
    <n v="10466.69999999999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1.8625E-3"/>
    <n v="13.545454545454545"/>
    <s v="film &amp; video"/>
    <s v="animation"/>
    <d v="2015-09-25T22:32:52"/>
    <d v="2015-11-05T23:32:52"/>
    <n v="111199.99999999999"/>
    <n v="207.1099999999999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0.21906971229845085"/>
    <n v="66.520080000000007"/>
    <s v="film &amp; video"/>
    <s v="animation"/>
    <d v="2013-04-17T12:08:19"/>
    <d v="2013-05-17T12:08:19"/>
    <n v="52758.84"/>
    <n v="11557.863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4E-5"/>
    <n v="50"/>
    <s v="film &amp; video"/>
    <s v="animation"/>
    <d v="2014-05-02T22:37:19"/>
    <d v="2014-06-01T22:37:19"/>
    <n v="412500"/>
    <n v="37.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s v="film &amp; video"/>
    <s v="animation"/>
    <d v="2016-10-26T14:16:34"/>
    <d v="2016-12-25T15:16:34"/>
    <n v="4050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s v="film &amp; video"/>
    <s v="animation"/>
    <d v="2016-12-10T01:18:20"/>
    <d v="2017-01-09T01:18:20"/>
    <n v="1200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2.8667813379201833E-3"/>
    <n v="71.666666666666671"/>
    <s v="film &amp; video"/>
    <s v="animation"/>
    <d v="2011-12-05T11:33:36"/>
    <d v="2012-01-05T11:33:00"/>
    <n v="74997"/>
    <n v="21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e v="#DIV/0!"/>
    <s v="film &amp; video"/>
    <s v="animation"/>
    <d v="2012-07-23T23:14:45"/>
    <d v="2012-08-22T23:14:45"/>
    <n v="100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s v="film &amp; video"/>
    <s v="animation"/>
    <d v="2015-12-28T23:34:59"/>
    <d v="2016-01-27T23:34:59"/>
    <n v="1000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s v="film &amp; video"/>
    <s v="animation"/>
    <d v="2016-08-14T00:50:30"/>
    <d v="2016-10-13T00:50:30"/>
    <n v="120000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s v="film &amp; video"/>
    <s v="animation"/>
    <d v="2015-04-20T17:25:38"/>
    <d v="2015-05-20T17:25:38"/>
    <n v="4170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1.5499999999999999E-3"/>
    <n v="10.333333333333334"/>
    <s v="film &amp; video"/>
    <s v="animation"/>
    <d v="2014-06-09T19:56:05"/>
    <d v="2014-07-03T03:00:00"/>
    <n v="20000"/>
    <n v="31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s v="film &amp; video"/>
    <s v="animation"/>
    <d v="2015-06-16T19:51:45"/>
    <d v="2015-07-16T19:51:45"/>
    <n v="7000"/>
    <n v="0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7E-5"/>
    <n v="1"/>
    <s v="film &amp; video"/>
    <s v="animation"/>
    <d v="2013-12-12T22:21:14"/>
    <d v="2014-02-10T22:21:14"/>
    <n v="60000"/>
    <n v="1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6.6964285714285711E-3"/>
    <n v="10"/>
    <s v="film &amp; video"/>
    <s v="animation"/>
    <d v="2014-11-02T00:54:25"/>
    <d v="2014-12-25T05:00:00"/>
    <n v="4480"/>
    <n v="3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1E-2"/>
    <n v="136.09090909090909"/>
    <s v="film &amp; video"/>
    <s v="animation"/>
    <d v="2011-11-11T18:17:29"/>
    <d v="2011-12-23T18:17:29"/>
    <n v="65108"/>
    <n v="299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2E-2"/>
    <n v="73.461538461538467"/>
    <s v="film &amp; video"/>
    <s v="animation"/>
    <d v="2009-08-18T21:29:28"/>
    <d v="2009-10-12T20:59:00"/>
    <n v="20000"/>
    <n v="19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8E-2"/>
    <n v="53.75"/>
    <s v="film &amp; video"/>
    <s v="animation"/>
    <d v="2010-03-10T21:15:51"/>
    <d v="2010-05-08T22:16:00"/>
    <n v="6500"/>
    <n v="21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s v="film &amp; video"/>
    <s v="animation"/>
    <d v="2011-06-09T05:37:31"/>
    <d v="2011-07-09T05:37:31"/>
    <n v="1000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5E-2"/>
    <n v="57.5"/>
    <s v="film &amp; video"/>
    <s v="animation"/>
    <d v="2012-02-17T13:17:05"/>
    <d v="2012-03-18T12:17:05"/>
    <n v="20000"/>
    <n v="23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7E-2"/>
    <n v="12.666666666666666"/>
    <s v="film &amp; video"/>
    <s v="animation"/>
    <d v="2014-12-18T12:38:23"/>
    <d v="2015-01-17T12:38:23"/>
    <n v="9035"/>
    <n v="158.4599999999999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1E-2"/>
    <n v="67"/>
    <s v="film &amp; video"/>
    <s v="animation"/>
    <d v="2012-02-10T23:36:27"/>
    <d v="2012-04-10T22:36:27"/>
    <n v="24500"/>
    <n v="33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4.3333333333333331E-3"/>
    <n v="3.7142857142857144"/>
    <s v="film &amp; video"/>
    <s v="animation"/>
    <d v="2015-11-10T02:21:26"/>
    <d v="2015-12-25T02:21:26"/>
    <n v="12000"/>
    <n v="52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1.25E-3"/>
    <n v="250"/>
    <s v="film &amp; video"/>
    <s v="animation"/>
    <d v="2013-07-11T13:15:20"/>
    <d v="2013-08-10T13:15:20"/>
    <n v="20000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000000000000001E-2"/>
    <n v="64"/>
    <s v="film &amp; video"/>
    <s v="animation"/>
    <d v="2012-09-04T23:00:57"/>
    <d v="2012-10-19T23:00:57"/>
    <n v="20000"/>
    <n v="64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8.0000000000000002E-3"/>
    <n v="133.33333333333334"/>
    <s v="film &amp; video"/>
    <s v="animation"/>
    <d v="2012-03-27T00:35:01"/>
    <d v="2012-05-25T14:14:00"/>
    <n v="50000"/>
    <n v="400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2E-3"/>
    <n v="10"/>
    <s v="film &amp; video"/>
    <s v="animation"/>
    <d v="2015-05-29T15:09:30"/>
    <d v="2015-06-28T15:09:30"/>
    <n v="6949.9999999999991"/>
    <n v="13.899999999999999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s v="film &amp; video"/>
    <s v="animation"/>
    <d v="2016-01-31T04:13:59"/>
    <d v="2016-03-01T04:13:59"/>
    <n v="1400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0.03"/>
    <n v="30"/>
    <s v="film &amp; video"/>
    <s v="animation"/>
    <d v="2013-03-07T07:16:22"/>
    <d v="2013-04-06T06:16:22"/>
    <n v="5000"/>
    <n v="15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1.3749999999999999E-3"/>
    <n v="5.5"/>
    <s v="film &amp; video"/>
    <s v="animation"/>
    <d v="2016-10-06T17:48:47"/>
    <d v="2016-11-20T18:48:47"/>
    <n v="8000"/>
    <n v="11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0.13924"/>
    <n v="102.38235294117646"/>
    <s v="film &amp; video"/>
    <s v="animation"/>
    <d v="2016-07-01T15:41:45"/>
    <d v="2016-08-15T07:00:00"/>
    <n v="50000"/>
    <n v="6962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3E-2"/>
    <n v="16.666666666666668"/>
    <s v="film &amp; video"/>
    <s v="animation"/>
    <d v="2014-07-10T14:44:07"/>
    <d v="2014-08-09T14:44:07"/>
    <n v="1215"/>
    <n v="40.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0.25413402061855672"/>
    <n v="725.02941176470586"/>
    <s v="film &amp; video"/>
    <s v="animation"/>
    <d v="2015-11-19T11:46:41"/>
    <d v="2015-12-29T11:46:41"/>
    <n v="97000"/>
    <n v="24651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s v="film &amp; video"/>
    <s v="animation"/>
    <d v="2015-03-28T18:41:20"/>
    <d v="2015-05-27T18:41:20"/>
    <n v="6949.9999999999991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E-2"/>
    <n v="68.333333333333329"/>
    <s v="film &amp; video"/>
    <s v="animation"/>
    <d v="2017-01-03T14:46:01"/>
    <d v="2017-02-02T14:46:01"/>
    <n v="15000"/>
    <n v="20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s v="film &amp; video"/>
    <s v="animation"/>
    <d v="2015-08-07T14:47:04"/>
    <d v="2015-09-06T14:46:00"/>
    <n v="717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0.22881426547787684"/>
    <n v="39.228571428571428"/>
    <s v="film &amp; video"/>
    <s v="animation"/>
    <d v="2012-11-05T09:23:41"/>
    <d v="2012-12-05T09:23:41"/>
    <n v="12001"/>
    <n v="274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.0209999999999999"/>
    <n v="150.14705882352942"/>
    <s v="theater"/>
    <s v="plays"/>
    <d v="2015-11-10T16:51:01"/>
    <d v="2015-12-10T16:51:01"/>
    <n v="6949.9999999999991"/>
    <n v="7095.9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.0464"/>
    <n v="93.428571428571431"/>
    <s v="theater"/>
    <s v="plays"/>
    <d v="2016-10-03T02:13:39"/>
    <d v="2016-11-01T04:59:00"/>
    <n v="5000"/>
    <n v="5232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.1466666666666667"/>
    <n v="110.96774193548387"/>
    <s v="theater"/>
    <s v="plays"/>
    <d v="2016-03-01T00:58:45"/>
    <d v="2016-03-20T23:58:45"/>
    <n v="3000"/>
    <n v="344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.206"/>
    <n v="71.785714285714292"/>
    <s v="theater"/>
    <s v="plays"/>
    <d v="2015-08-22T03:11:16"/>
    <d v="2015-09-21T03:11:16"/>
    <n v="5000"/>
    <n v="6030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.0867285714285715"/>
    <n v="29.258076923076924"/>
    <s v="theater"/>
    <s v="plays"/>
    <d v="2016-05-02T17:12:49"/>
    <d v="2016-06-01T17:12:49"/>
    <n v="4865"/>
    <n v="5286.934500000000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"/>
    <n v="1000"/>
    <s v="theater"/>
    <s v="plays"/>
    <d v="2014-07-30T09:37:21"/>
    <d v="2014-09-13T09:37:21"/>
    <n v="12000"/>
    <n v="12000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.1399999999999999"/>
    <n v="74.347826086956516"/>
    <s v="theater"/>
    <s v="plays"/>
    <d v="2015-07-07T14:12:24"/>
    <d v="2015-08-07T17:00:00"/>
    <n v="2085"/>
    <n v="2376.899999999999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.0085"/>
    <n v="63.829113924050631"/>
    <s v="theater"/>
    <s v="plays"/>
    <d v="2017-01-18T04:56:06"/>
    <d v="2017-02-17T16:05:00"/>
    <n v="10000"/>
    <n v="10085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.1565217391304348"/>
    <n v="44.333333333333336"/>
    <s v="theater"/>
    <s v="plays"/>
    <d v="2015-05-31T22:05:07"/>
    <d v="2015-06-21T21:20:00"/>
    <n v="1150"/>
    <n v="133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.3041666666666667"/>
    <n v="86.944444444444443"/>
    <s v="theater"/>
    <s v="plays"/>
    <d v="2016-12-21T00:44:54"/>
    <d v="2017-01-11T05:00:00"/>
    <n v="972.00000000000011"/>
    <n v="1267.6500000000001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.0778267254038179"/>
    <n v="126.55172413793103"/>
    <s v="theater"/>
    <s v="plays"/>
    <d v="2015-06-02T14:11:08"/>
    <d v="2015-06-24T02:00:00"/>
    <n v="3405"/>
    <n v="367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"/>
    <n v="129.03225806451613"/>
    <s v="theater"/>
    <s v="plays"/>
    <d v="2016-11-02T01:33:49"/>
    <d v="2016-12-17T06:59:00"/>
    <n v="4000"/>
    <n v="40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.2324999999999999"/>
    <n v="71.242774566473983"/>
    <s v="theater"/>
    <s v="plays"/>
    <d v="2016-04-13T00:10:08"/>
    <d v="2016-05-13T00:10:08"/>
    <n v="10000"/>
    <n v="1232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.002"/>
    <n v="117.88235294117646"/>
    <s v="theater"/>
    <s v="plays"/>
    <d v="2016-04-22T10:26:05"/>
    <d v="2016-05-16T10:26:05"/>
    <n v="2780"/>
    <n v="2785.5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.0466666666666666"/>
    <n v="327.08333333333331"/>
    <s v="theater"/>
    <s v="plays"/>
    <d v="2015-09-23T19:27:50"/>
    <d v="2015-11-01T23:00:00"/>
    <n v="1800"/>
    <n v="188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.0249999999999999"/>
    <n v="34.745762711864408"/>
    <s v="theater"/>
    <s v="plays"/>
    <d v="2016-12-07T13:05:05"/>
    <d v="2017-01-06T13:05:05"/>
    <n v="2780"/>
    <n v="2849.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.1825757575757576"/>
    <n v="100.06410256410257"/>
    <s v="theater"/>
    <s v="plays"/>
    <d v="2015-06-24T08:16:47"/>
    <d v="2015-08-03T18:00:00"/>
    <n v="4587"/>
    <n v="5424.474999999999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.2050000000000001"/>
    <n v="40.847457627118644"/>
    <s v="theater"/>
    <s v="plays"/>
    <d v="2015-10-05T18:26:31"/>
    <d v="2015-11-04T19:26:31"/>
    <n v="2000"/>
    <n v="241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.0242"/>
    <n v="252.01666666666668"/>
    <s v="theater"/>
    <s v="plays"/>
    <d v="2016-04-13T19:04:23"/>
    <d v="2016-05-13T19:04:23"/>
    <n v="5000"/>
    <n v="1512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.00644"/>
    <n v="25.161000000000001"/>
    <s v="theater"/>
    <s v="plays"/>
    <d v="2016-06-14T01:11:47"/>
    <d v="2016-07-05T01:11:47"/>
    <n v="695"/>
    <n v="699.4757999999999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E-5"/>
    <n v="1"/>
    <s v="technology"/>
    <s v="web"/>
    <d v="2015-01-05T19:36:46"/>
    <d v="2015-02-04T19:36:46"/>
    <n v="15000"/>
    <n v="1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5.5555555555555558E-3"/>
    <n v="25"/>
    <s v="technology"/>
    <s v="web"/>
    <d v="2015-09-29T01:07:14"/>
    <d v="2015-10-29T01:07:14"/>
    <n v="4500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8E-6"/>
    <n v="1"/>
    <s v="technology"/>
    <s v="web"/>
    <d v="2016-03-04T17:41:56"/>
    <d v="2016-05-03T16:41:56"/>
    <n v="25000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3.1818181818181819E-3"/>
    <n v="35"/>
    <s v="technology"/>
    <s v="web"/>
    <d v="2014-10-02T02:12:42"/>
    <d v="2014-11-01T02:12:42"/>
    <n v="16500"/>
    <n v="52.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E-2"/>
    <n v="3"/>
    <s v="technology"/>
    <s v="web"/>
    <d v="2016-06-04T15:46:00"/>
    <d v="2016-07-04T15:46:00"/>
    <n v="500"/>
    <n v="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0.27383999999999997"/>
    <n v="402.70588235294116"/>
    <s v="technology"/>
    <s v="web"/>
    <d v="2015-10-06T14:13:09"/>
    <d v="2015-11-15T15:13:09"/>
    <n v="59500"/>
    <n v="16293.4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63E-4"/>
    <n v="26"/>
    <s v="technology"/>
    <s v="web"/>
    <d v="2015-09-02T16:01:55"/>
    <d v="2015-10-17T16:01:55"/>
    <n v="60000"/>
    <n v="5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s v="technology"/>
    <s v="web"/>
    <d v="2016-01-11T16:42:44"/>
    <d v="2016-02-10T16:42:44"/>
    <n v="10425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8.9999999999999998E-4"/>
    <n v="9"/>
    <s v="technology"/>
    <s v="web"/>
    <d v="2015-09-29T21:40:48"/>
    <d v="2015-10-29T21:40:48"/>
    <n v="13899.999999999998"/>
    <n v="12.5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E-2"/>
    <n v="8.5"/>
    <s v="technology"/>
    <s v="web"/>
    <d v="2015-06-08T15:17:02"/>
    <d v="2015-07-08T15:17:02"/>
    <n v="3474.9999999999995"/>
    <n v="94.5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7.0000000000000001E-3"/>
    <n v="8.75"/>
    <s v="technology"/>
    <s v="web"/>
    <d v="2017-01-18T16:17:25"/>
    <d v="2017-01-31T05:00:00"/>
    <n v="4050.0000000000005"/>
    <n v="28.3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1E-2"/>
    <n v="135.03571428571428"/>
    <s v="technology"/>
    <s v="web"/>
    <d v="2015-06-18T06:37:04"/>
    <d v="2015-08-01T17:53:00"/>
    <n v="75000"/>
    <n v="3781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s v="technology"/>
    <s v="web"/>
    <d v="2015-11-10T14:48:16"/>
    <d v="2016-01-09T14:48:16"/>
    <n v="36450"/>
    <n v="0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4.9199999999999999E-3"/>
    <n v="20.5"/>
    <s v="technology"/>
    <s v="web"/>
    <d v="2014-10-15T17:16:31"/>
    <d v="2014-11-14T18:16:31"/>
    <n v="25000"/>
    <n v="1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0.36589147286821705"/>
    <n v="64.36363636363636"/>
    <s v="technology"/>
    <s v="web"/>
    <d v="2014-09-19T16:26:12"/>
    <d v="2014-10-19T16:26:12"/>
    <n v="3870"/>
    <n v="14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s v="technology"/>
    <s v="web"/>
    <d v="2016-05-13T08:29:03"/>
    <d v="2016-06-12T08:29:03"/>
    <n v="10425"/>
    <n v="0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000000000000001E-2"/>
    <n v="200"/>
    <s v="technology"/>
    <s v="web"/>
    <d v="2015-12-07T20:38:37"/>
    <d v="2016-01-06T20:38:37"/>
    <n v="8000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9.1066666666666674E-3"/>
    <n v="68.3"/>
    <s v="technology"/>
    <s v="web"/>
    <d v="2016-11-02T22:36:43"/>
    <d v="2016-12-02T23:36:43"/>
    <n v="178500"/>
    <n v="1625.5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s v="technology"/>
    <s v="web"/>
    <d v="2015-02-22T21:11:45"/>
    <d v="2015-03-24T20:11:45"/>
    <n v="75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5E-4"/>
    <n v="50"/>
    <s v="technology"/>
    <s v="web"/>
    <d v="2015-11-13T06:47:40"/>
    <d v="2015-12-13T06:47:40"/>
    <n v="24000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4"/>
    <n v="4"/>
    <s v="technology"/>
    <s v="web"/>
    <d v="2014-11-17T18:30:45"/>
    <d v="2014-12-17T18:30:45"/>
    <n v="81000"/>
    <n v="9.7200000000000006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3.6666666666666666E-3"/>
    <n v="27.5"/>
    <s v="technology"/>
    <s v="web"/>
    <d v="2015-09-21T15:48:33"/>
    <d v="2015-10-26T15:48:33"/>
    <n v="15000"/>
    <n v="5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s v="technology"/>
    <s v="web"/>
    <d v="2016-11-18T09:20:15"/>
    <d v="2016-12-18T09:20:15"/>
    <n v="5950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62E-4"/>
    <n v="34"/>
    <s v="technology"/>
    <s v="web"/>
    <d v="2015-01-18T01:40:47"/>
    <d v="2015-02-17T01:40:47"/>
    <n v="56250"/>
    <n v="51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5"/>
    <n v="1"/>
    <s v="technology"/>
    <s v="web"/>
    <d v="2016-02-11T22:37:55"/>
    <d v="2016-03-12T22:37:55"/>
    <n v="21420"/>
    <n v="1.19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s v="technology"/>
    <s v="web"/>
    <d v="2015-06-10T18:50:49"/>
    <d v="2015-07-10T18:50:49"/>
    <n v="3475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2.0000000000000001E-4"/>
    <n v="1"/>
    <s v="technology"/>
    <s v="web"/>
    <d v="2016-06-14T16:25:33"/>
    <d v="2016-07-14T16:25:33"/>
    <n v="500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s v="technology"/>
    <s v="web"/>
    <d v="2014-12-02T20:13:14"/>
    <d v="2015-01-01T20:13:14"/>
    <n v="1000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0.01"/>
    <n v="49"/>
    <s v="technology"/>
    <s v="web"/>
    <d v="2015-12-10T22:07:03"/>
    <d v="2016-01-16T11:00:00"/>
    <n v="17150"/>
    <n v="171.5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8.0000000000000002E-3"/>
    <n v="20"/>
    <s v="technology"/>
    <s v="web"/>
    <d v="2015-12-02T20:20:12"/>
    <d v="2016-01-01T20:20:12"/>
    <n v="2025.0000000000002"/>
    <n v="16.200000000000003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1.6705882352941177E-3"/>
    <n v="142"/>
    <s v="technology"/>
    <s v="web"/>
    <d v="2016-01-19T19:09:29"/>
    <d v="2016-02-18T19:09:29"/>
    <n v="8500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4.2399999999999998E-3"/>
    <n v="53"/>
    <s v="technology"/>
    <s v="web"/>
    <d v="2015-07-07T19:35:23"/>
    <d v="2015-07-27T03:59:00"/>
    <n v="25000"/>
    <n v="10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s v="technology"/>
    <s v="web"/>
    <d v="2015-10-05T17:11:28"/>
    <d v="2015-11-04T18:11:28"/>
    <n v="250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3.892538925389254E-3"/>
    <n v="38.444444444444443"/>
    <s v="technology"/>
    <s v="web"/>
    <d v="2014-11-20T01:12:11"/>
    <d v="2015-01-18T01:12:00"/>
    <n v="88888"/>
    <n v="346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7.1556350626118068E-3"/>
    <n v="20"/>
    <s v="technology"/>
    <s v="web"/>
    <d v="2016-09-19T10:38:27"/>
    <d v="2016-10-19T10:38:27"/>
    <n v="15540.199999999999"/>
    <n v="111.1999999999999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4.3166666666666666E-3"/>
    <n v="64.75"/>
    <s v="technology"/>
    <s v="web"/>
    <d v="2015-05-14T16:37:23"/>
    <d v="2015-06-13T16:37:23"/>
    <n v="71400"/>
    <n v="308.20999999999998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00000000000001E-5"/>
    <n v="1"/>
    <s v="technology"/>
    <s v="web"/>
    <d v="2015-01-27T11:19:12"/>
    <d v="2015-03-28T10:19:12"/>
    <n v="8000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2E-3"/>
    <n v="10"/>
    <s v="technology"/>
    <s v="web"/>
    <d v="2016-03-21T14:08:22"/>
    <d v="2016-05-20T14:08:22"/>
    <n v="5000"/>
    <n v="10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4"/>
    <n v="2"/>
    <s v="technology"/>
    <s v="web"/>
    <d v="2015-08-14T13:53:13"/>
    <d v="2015-09-07T13:53:13"/>
    <n v="173750"/>
    <n v="19.45999999999999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4E-2"/>
    <n v="35"/>
    <s v="technology"/>
    <s v="web"/>
    <d v="2014-11-25T20:27:03"/>
    <d v="2014-12-25T20:27:03"/>
    <n v="12000"/>
    <n v="17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2E-4"/>
    <n v="1"/>
    <s v="technology"/>
    <s v="web"/>
    <d v="2016-08-23T21:47:47"/>
    <d v="2016-09-22T21:47:47"/>
    <n v="300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s v="technology"/>
    <s v="web"/>
    <d v="2015-07-03T00:18:24"/>
    <d v="2015-08-02T00:18:24"/>
    <n v="40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s v="technology"/>
    <s v="web"/>
    <d v="2015-02-20T17:45:19"/>
    <d v="2015-03-15T18:00:00"/>
    <n v="100000"/>
    <n v="0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4"/>
    <n v="1"/>
    <s v="technology"/>
    <s v="web"/>
    <d v="2015-02-17T22:31:27"/>
    <d v="2015-03-19T21:31:27"/>
    <n v="900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0.01"/>
    <n v="5"/>
    <s v="technology"/>
    <s v="web"/>
    <d v="2015-02-14T17:11:56"/>
    <d v="2015-03-16T16:11:56"/>
    <n v="1000"/>
    <n v="10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s v="technology"/>
    <s v="web"/>
    <d v="2015-10-06T09:22:57"/>
    <d v="2015-12-01T00:00:00"/>
    <n v="12510"/>
    <n v="0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5.5999999999999999E-3"/>
    <n v="14"/>
    <s v="technology"/>
    <s v="web"/>
    <d v="2015-01-16T20:30:07"/>
    <d v="2015-02-15T20:30:07"/>
    <n v="10000"/>
    <n v="5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5E-2"/>
    <n v="389.28571428571428"/>
    <s v="technology"/>
    <s v="web"/>
    <d v="2015-03-17T18:10:33"/>
    <d v="2015-04-16T18:10:33"/>
    <n v="24300"/>
    <n v="2207.2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3E-2"/>
    <n v="150.5"/>
    <s v="technology"/>
    <s v="web"/>
    <d v="2016-09-18T18:28:06"/>
    <d v="2016-11-17T19:28:06"/>
    <n v="10710"/>
    <n v="358.19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4"/>
    <n v="1"/>
    <s v="technology"/>
    <s v="web"/>
    <d v="2015-06-23T14:44:59"/>
    <d v="2015-07-08T14:44:59"/>
    <n v="750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00000000000001E-2"/>
    <n v="24.777777777777779"/>
    <s v="technology"/>
    <s v="web"/>
    <d v="2016-01-08T13:18:51"/>
    <d v="2016-02-08T13:01:00"/>
    <n v="6949.9999999999991"/>
    <n v="309.9699999999999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7E-4"/>
    <n v="30.5"/>
    <s v="technology"/>
    <s v="web"/>
    <d v="2015-06-22T13:02:10"/>
    <d v="2015-07-22T13:02:10"/>
    <n v="100000"/>
    <n v="61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3E-2"/>
    <n v="250"/>
    <s v="technology"/>
    <s v="web"/>
    <d v="2014-11-03T05:34:20"/>
    <d v="2014-12-03T05:34:20"/>
    <n v="7500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0.23"/>
    <n v="16.428571428571427"/>
    <s v="technology"/>
    <s v="web"/>
    <d v="2015-03-07T16:15:45"/>
    <d v="2015-04-06T15:15:45"/>
    <n v="695"/>
    <n v="159.85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1.0399999999999999E-3"/>
    <n v="13"/>
    <s v="technology"/>
    <s v="web"/>
    <d v="2016-03-17T18:43:26"/>
    <d v="2016-04-16T18:43:26"/>
    <n v="25000"/>
    <n v="26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4.2599999999999999E-3"/>
    <n v="53.25"/>
    <s v="technology"/>
    <s v="web"/>
    <d v="2015-03-20T01:40:38"/>
    <d v="2015-05-04T01:40:38"/>
    <n v="100000"/>
    <n v="426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2.9999999999999997E-4"/>
    <n v="3"/>
    <s v="technology"/>
    <s v="web"/>
    <d v="2016-10-03T21:31:32"/>
    <d v="2016-11-02T21:31:32"/>
    <n v="20000"/>
    <n v="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2.6666666666666666E-3"/>
    <n v="10"/>
    <s v="technology"/>
    <s v="web"/>
    <d v="2016-06-24T16:55:35"/>
    <d v="2016-07-31T16:00:00"/>
    <n v="7500"/>
    <n v="20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0.34"/>
    <n v="121.42857142857143"/>
    <s v="technology"/>
    <s v="web"/>
    <d v="2014-11-05T00:03:01"/>
    <d v="2014-12-05T00:03:01"/>
    <n v="2500"/>
    <n v="850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4"/>
    <n v="15.5"/>
    <s v="technology"/>
    <s v="web"/>
    <d v="2015-02-12T19:30:02"/>
    <d v="2015-03-08T15:16:00"/>
    <n v="50000"/>
    <n v="31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0.02"/>
    <n v="100"/>
    <s v="technology"/>
    <s v="web"/>
    <d v="2015-03-10T19:09:22"/>
    <d v="2015-05-09T19:09:22"/>
    <n v="5000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E-2"/>
    <n v="23.333333333333332"/>
    <s v="technology"/>
    <s v="web"/>
    <d v="2014-11-26T20:35:39"/>
    <d v="2014-12-26T20:35:39"/>
    <n v="8100.0000000000009"/>
    <n v="113.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s v="technology"/>
    <s v="web"/>
    <d v="2015-05-19T19:03:35"/>
    <d v="2015-06-18T19:03:35"/>
    <n v="7000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E-2"/>
    <n v="45.386153846153846"/>
    <s v="technology"/>
    <s v="web"/>
    <d v="2014-07-15T15:20:23"/>
    <d v="2014-08-14T15:20:23"/>
    <n v="15000"/>
    <n v="590.0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s v="technology"/>
    <s v="web"/>
    <d v="2014-07-29T00:50:56"/>
    <d v="2014-08-28T00:50:56"/>
    <n v="1500"/>
    <n v="0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00000000000001E-2"/>
    <n v="16.375"/>
    <s v="technology"/>
    <s v="web"/>
    <d v="2015-07-09T08:35:08"/>
    <d v="2015-08-23T08:35:08"/>
    <n v="5000"/>
    <n v="13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2E-3"/>
    <n v="10"/>
    <s v="technology"/>
    <s v="web"/>
    <d v="2015-04-08T15:36:49"/>
    <d v="2015-05-24T15:00:00"/>
    <n v="5950"/>
    <n v="11.89999999999999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s v="technology"/>
    <s v="web"/>
    <d v="2015-10-23T19:48:56"/>
    <d v="2015-11-22T20:48:56"/>
    <n v="25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9.7400000000000004E-3"/>
    <n v="292.2"/>
    <s v="technology"/>
    <s v="web"/>
    <d v="2015-05-16T22:06:20"/>
    <d v="2015-06-15T22:06:20"/>
    <n v="150000"/>
    <n v="146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6.41025641025641E-3"/>
    <n v="5"/>
    <s v="technology"/>
    <s v="web"/>
    <d v="2015-10-30T00:49:04"/>
    <d v="2015-11-29T01:49:04"/>
    <n v="1084.1999999999998"/>
    <n v="6.9499999999999993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s v="technology"/>
    <s v="web"/>
    <d v="2015-03-23T19:56:26"/>
    <d v="2015-04-22T19:56:26"/>
    <n v="13803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s v="technology"/>
    <s v="web"/>
    <d v="2015-11-20T13:27:17"/>
    <d v="2016-01-19T13:27:17"/>
    <n v="95200"/>
    <n v="0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s v="technology"/>
    <s v="web"/>
    <d v="2016-08-03T00:45:46"/>
    <d v="2016-09-02T00:45:46"/>
    <n v="1190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0.21363333333333334"/>
    <n v="105.93388429752066"/>
    <s v="technology"/>
    <s v="web"/>
    <d v="2015-08-31T11:55:20"/>
    <d v="2015-10-01T04:59:00"/>
    <n v="60000"/>
    <n v="1281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s v="technology"/>
    <s v="web"/>
    <d v="2016-05-25T01:29:00"/>
    <d v="2016-06-24T01:29:00"/>
    <n v="1000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s v="technology"/>
    <s v="web"/>
    <d v="2015-08-26T02:55:59"/>
    <d v="2015-09-25T02:55:59"/>
    <n v="360.5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s v="technology"/>
    <s v="web"/>
    <d v="2017-01-26T09:01:47"/>
    <d v="2017-02-25T09:01:47"/>
    <n v="595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0.03"/>
    <n v="20"/>
    <s v="technology"/>
    <s v="web"/>
    <d v="2015-03-24T08:14:03"/>
    <d v="2015-05-08T08:14:03"/>
    <n v="2780"/>
    <n v="83.399999999999991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s v="technology"/>
    <s v="web"/>
    <d v="2015-11-09T19:26:43"/>
    <d v="2015-12-09T19:26:43"/>
    <n v="400"/>
    <n v="0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8E-7"/>
    <n v="1"/>
    <s v="technology"/>
    <s v="web"/>
    <d v="2014-09-26T15:36:30"/>
    <d v="2014-11-25T16:36:30"/>
    <n v="250000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0.01"/>
    <n v="300"/>
    <s v="technology"/>
    <s v="web"/>
    <d v="2014-07-11T17:12:18"/>
    <d v="2014-08-25T17:12:18"/>
    <n v="24300"/>
    <n v="243.0000000000000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E-2"/>
    <n v="87"/>
    <s v="technology"/>
    <s v="web"/>
    <d v="2016-06-07T23:42:17"/>
    <d v="2016-07-07T23:42:17"/>
    <n v="25000"/>
    <n v="26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3E-2"/>
    <n v="37.888888888888886"/>
    <s v="technology"/>
    <s v="web"/>
    <d v="2016-06-11T18:35:38"/>
    <d v="2016-07-01T18:35:38"/>
    <n v="6000"/>
    <n v="34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s v="technology"/>
    <s v="web"/>
    <d v="2015-04-28T00:13:17"/>
    <d v="2015-05-28T00:13:17"/>
    <n v="5625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s v="technology"/>
    <s v="web"/>
    <d v="2015-04-14T23:44:01"/>
    <d v="2015-05-14T23:44:01"/>
    <n v="500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s v="technology"/>
    <s v="web"/>
    <d v="2017-02-24T21:29:37"/>
    <d v="2017-03-26T20:29:37"/>
    <n v="2025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0.17380000000000001"/>
    <n v="111.41025641025641"/>
    <s v="technology"/>
    <s v="web"/>
    <d v="2015-07-13T13:25:39"/>
    <d v="2015-08-15T13:22:00"/>
    <n v="25000"/>
    <n v="434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2.0000000000000001E-4"/>
    <n v="90"/>
    <s v="technology"/>
    <s v="web"/>
    <d v="2016-01-15T07:21:51"/>
    <d v="2016-03-14T23:00:00"/>
    <n v="54000"/>
    <n v="10.799999999999999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s v="technology"/>
    <s v="web"/>
    <d v="2014-06-13T16:37:37"/>
    <d v="2014-07-13T16:37:37"/>
    <n v="500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1.75E-3"/>
    <n v="116.66666666666667"/>
    <s v="technology"/>
    <s v="web"/>
    <d v="2016-04-14T15:18:28"/>
    <d v="2016-05-14T15:18:28"/>
    <n v="150000"/>
    <n v="262.5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08E-4"/>
    <n v="10"/>
    <s v="technology"/>
    <s v="web"/>
    <d v="2015-08-07T14:52:01"/>
    <d v="2015-09-06T05:10:00"/>
    <n v="11999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E-2"/>
    <n v="76.666666666666671"/>
    <s v="technology"/>
    <s v="web"/>
    <d v="2016-04-29T18:32:09"/>
    <d v="2016-05-28T18:32:09"/>
    <n v="40500"/>
    <n v="558.90000000000009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s v="technology"/>
    <s v="web"/>
    <d v="2015-10-26T15:49:25"/>
    <d v="2015-11-25T16:49:25"/>
    <n v="2380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0.1245"/>
    <n v="49.8"/>
    <s v="technology"/>
    <s v="web"/>
    <d v="2016-05-17T07:11:02"/>
    <d v="2016-06-17T23:00:00"/>
    <n v="10000"/>
    <n v="1245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2.0000000000000001E-4"/>
    <n v="1"/>
    <s v="technology"/>
    <s v="web"/>
    <d v="2015-01-27T22:17:09"/>
    <d v="2015-02-26T22:17:09"/>
    <n v="5000"/>
    <n v="1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7E-5"/>
    <n v="2"/>
    <s v="technology"/>
    <s v="web"/>
    <d v="2015-03-13T02:12:42"/>
    <d v="2015-04-12T02:12:42"/>
    <n v="25000"/>
    <n v="2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2E-3"/>
    <n v="4"/>
    <s v="technology"/>
    <s v="web"/>
    <d v="2015-05-07T10:55:50"/>
    <d v="2015-06-06T10:47:00"/>
    <n v="2780"/>
    <n v="5.5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s v="technology"/>
    <s v="web"/>
    <d v="2017-01-27T23:05:18"/>
    <d v="2017-02-25T23:04:00"/>
    <n v="139000"/>
    <n v="0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06E-5"/>
    <n v="3"/>
    <s v="technology"/>
    <s v="web"/>
    <d v="2017-01-24T14:14:22"/>
    <d v="2017-03-25T13:14:22"/>
    <n v="238000"/>
    <n v="21.419999999999998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5E-7"/>
    <n v="1"/>
    <s v="technology"/>
    <s v="web"/>
    <d v="2014-08-14T13:59:55"/>
    <d v="2014-10-13T13:59:55"/>
    <n v="100000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.4428571428571428"/>
    <n v="50.5"/>
    <s v="technology"/>
    <s v="wearables"/>
    <d v="2016-11-09T10:05:15"/>
    <d v="2016-11-24T23:00:00"/>
    <n v="83.3"/>
    <n v="120.1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.1916249999999999"/>
    <n v="151.31746031746033"/>
    <s v="technology"/>
    <s v="wearables"/>
    <d v="2015-07-14T13:40:48"/>
    <d v="2015-08-13T13:40:48"/>
    <n v="40000"/>
    <n v="4766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.604850000000001"/>
    <n v="134.3592456301748"/>
    <s v="technology"/>
    <s v="wearables"/>
    <d v="2015-07-14T15:37:54"/>
    <d v="2015-08-19T15:37:54"/>
    <n v="23800"/>
    <n v="347595.43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.0580799999999999"/>
    <n v="174.02631578947367"/>
    <s v="technology"/>
    <s v="wearables"/>
    <d v="2015-04-06T15:24:35"/>
    <d v="2015-05-31T15:24:35"/>
    <n v="25000"/>
    <n v="2645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.0011791999999997"/>
    <n v="73.486268364348675"/>
    <s v="technology"/>
    <s v="wearables"/>
    <d v="2014-09-16T15:58:59"/>
    <d v="2014-10-29T01:00:00"/>
    <n v="25000"/>
    <n v="75029.4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.7869999999999999"/>
    <n v="23.518987341772153"/>
    <s v="technology"/>
    <s v="wearables"/>
    <d v="2016-07-13T00:37:54"/>
    <d v="2016-08-12T00:37:54"/>
    <n v="2000"/>
    <n v="557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.3187625000000001"/>
    <n v="39.074444444444445"/>
    <s v="technology"/>
    <s v="wearables"/>
    <d v="2014-07-12T20:27:47"/>
    <d v="2014-08-11T20:27:47"/>
    <n v="800"/>
    <n v="1055.0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.0705"/>
    <n v="125.94117647058823"/>
    <s v="technology"/>
    <s v="wearables"/>
    <d v="2016-02-16T18:25:49"/>
    <d v="2016-03-17T17:25:49"/>
    <n v="1620"/>
    <n v="1734.21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.2682285714285715"/>
    <n v="1644"/>
    <s v="technology"/>
    <s v="wearables"/>
    <d v="2014-09-09T16:38:28"/>
    <d v="2014-10-14T16:38:28"/>
    <n v="35000"/>
    <n v="4438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.3996"/>
    <n v="42.670731707317074"/>
    <s v="technology"/>
    <s v="wearables"/>
    <d v="2014-08-26T21:53:33"/>
    <d v="2014-09-16T21:53:33"/>
    <n v="2500"/>
    <n v="349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.1240000000000001"/>
    <n v="35.125"/>
    <s v="technology"/>
    <s v="wearables"/>
    <d v="2014-10-20T00:53:04"/>
    <d v="2014-12-19T01:53:04"/>
    <n v="1500"/>
    <n v="168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.00528"/>
    <n v="239.35238095238094"/>
    <s v="technology"/>
    <s v="wearables"/>
    <d v="2014-11-13T00:25:11"/>
    <d v="2014-12-13T00:25:11"/>
    <n v="25000"/>
    <n v="2513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.0046666666666666"/>
    <n v="107.64285714285714"/>
    <s v="technology"/>
    <s v="wearables"/>
    <d v="2016-11-01T16:34:10"/>
    <d v="2016-12-01T17:34:10"/>
    <n v="3000"/>
    <n v="30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.4144600000000001"/>
    <n v="95.830623306233065"/>
    <s v="technology"/>
    <s v="wearables"/>
    <d v="2015-07-14T14:50:40"/>
    <d v="2015-08-20T14:50:40"/>
    <n v="75000"/>
    <n v="106084.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.6729166666666666"/>
    <n v="31.663376110562684"/>
    <s v="technology"/>
    <s v="wearables"/>
    <d v="2015-06-08T22:58:33"/>
    <d v="2015-07-08T22:58:33"/>
    <n v="12000"/>
    <n v="32075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.4688749999999999"/>
    <n v="42.886861313868614"/>
    <s v="technology"/>
    <s v="wearables"/>
    <d v="2015-02-10T22:58:32"/>
    <d v="2015-03-12T21:58:32"/>
    <n v="8000"/>
    <n v="1175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.1356000000000002"/>
    <n v="122.73563218390805"/>
    <s v="technology"/>
    <s v="wearables"/>
    <d v="2016-02-17T19:18:39"/>
    <d v="2016-04-17T18:18:39"/>
    <n v="5000"/>
    <n v="1067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.2569999999999999"/>
    <n v="190.45454545454547"/>
    <s v="technology"/>
    <s v="wearables"/>
    <d v="2015-11-23T20:17:52"/>
    <d v="2015-12-23T20:17:52"/>
    <n v="15000"/>
    <n v="1885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.0446206037108834"/>
    <n v="109.33695652173913"/>
    <s v="technology"/>
    <s v="wearables"/>
    <d v="2015-06-24T03:51:29"/>
    <d v="2015-07-26T18:00:00"/>
    <n v="28888"/>
    <n v="30177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.0056666666666667"/>
    <n v="143.66666666666666"/>
    <s v="technology"/>
    <s v="wearables"/>
    <d v="2015-07-24T14:14:55"/>
    <d v="2015-08-23T14:14:55"/>
    <n v="3000"/>
    <n v="301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8E-2"/>
    <n v="84.944444444444443"/>
    <s v="technology"/>
    <s v="wearables"/>
    <d v="2014-10-10T17:47:59"/>
    <d v="2014-11-09T18:47:59"/>
    <n v="50000"/>
    <n v="1529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9.4999999999999998E-3"/>
    <n v="10.555555555555555"/>
    <s v="technology"/>
    <s v="wearables"/>
    <d v="2016-09-23T15:29:19"/>
    <d v="2016-10-23T15:29:19"/>
    <n v="10000"/>
    <n v="95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4.0000000000000001E-3"/>
    <n v="39"/>
    <s v="technology"/>
    <s v="wearables"/>
    <d v="2014-12-17T10:30:47"/>
    <d v="2015-01-16T10:30:47"/>
    <n v="39000"/>
    <n v="156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3.5000000000000001E-3"/>
    <n v="100"/>
    <s v="technology"/>
    <s v="wearables"/>
    <d v="2015-06-18T20:14:16"/>
    <d v="2015-07-18T20:14:16"/>
    <n v="32000"/>
    <n v="112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5E-2"/>
    <n v="31.172413793103448"/>
    <s v="technology"/>
    <s v="wearables"/>
    <d v="2015-03-14T15:59:35"/>
    <d v="2015-04-13T15:59:35"/>
    <n v="12000"/>
    <n v="90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0.18640000000000001"/>
    <n v="155.33333333333334"/>
    <s v="technology"/>
    <s v="wearables"/>
    <d v="2016-11-14T17:04:21"/>
    <d v="2017-01-13T17:04:21"/>
    <n v="10000"/>
    <n v="1864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3E-5"/>
    <n v="2"/>
    <s v="technology"/>
    <s v="wearables"/>
    <d v="2014-07-18T19:58:18"/>
    <d v="2014-08-17T19:58:18"/>
    <n v="200000"/>
    <n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0.1002"/>
    <n v="178.92857142857142"/>
    <s v="technology"/>
    <s v="wearables"/>
    <d v="2016-09-19T08:57:43"/>
    <d v="2016-10-29T08:57:43"/>
    <n v="59500"/>
    <n v="5961.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2E-2"/>
    <n v="27.36"/>
    <s v="technology"/>
    <s v="wearables"/>
    <d v="2015-03-27T19:57:02"/>
    <d v="2015-05-11T19:57:02"/>
    <n v="15000"/>
    <n v="684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0.21507499999999999"/>
    <n v="1536.25"/>
    <s v="technology"/>
    <s v="wearables"/>
    <d v="2016-06-06T15:00:58"/>
    <d v="2016-07-06T15:00:58"/>
    <n v="24000"/>
    <n v="5161.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0.29276666666666668"/>
    <n v="84.99677419354839"/>
    <s v="technology"/>
    <s v="wearables"/>
    <d v="2016-05-16T17:02:00"/>
    <d v="2016-06-19T08:10:00"/>
    <n v="107100"/>
    <n v="31355.30999999999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0.39426666666666665"/>
    <n v="788.5333333333333"/>
    <s v="technology"/>
    <s v="wearables"/>
    <d v="2014-12-11T16:37:32"/>
    <d v="2015-01-14T04:00:00"/>
    <n v="30000"/>
    <n v="1182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0.21628"/>
    <n v="50.29767441860465"/>
    <s v="technology"/>
    <s v="wearables"/>
    <d v="2014-12-01T05:16:04"/>
    <d v="2015-01-01T04:59:00"/>
    <n v="50000"/>
    <n v="1081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2.0500000000000002E-3"/>
    <n v="68.333333333333329"/>
    <s v="technology"/>
    <s v="wearables"/>
    <d v="2014-07-18T20:10:17"/>
    <d v="2014-09-01T20:10:17"/>
    <n v="100000"/>
    <n v="205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2.9999999999999997E-4"/>
    <n v="7.5"/>
    <s v="technology"/>
    <s v="wearables"/>
    <d v="2014-06-13T02:47:07"/>
    <d v="2014-08-12T02:47:07"/>
    <n v="50000"/>
    <n v="1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0.14849999999999999"/>
    <n v="34.269230769230766"/>
    <s v="technology"/>
    <s v="wearables"/>
    <d v="2014-12-02T22:20:04"/>
    <d v="2015-01-01T06:59:00"/>
    <n v="6000"/>
    <n v="89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E-2"/>
    <n v="61.291666666666664"/>
    <s v="technology"/>
    <s v="wearables"/>
    <d v="2015-01-08T18:26:21"/>
    <d v="2015-02-07T18:26:21"/>
    <n v="81000"/>
    <n v="1191.5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0.25584000000000001"/>
    <n v="133.25"/>
    <s v="technology"/>
    <s v="wearables"/>
    <d v="2016-05-14T09:41:35"/>
    <d v="2016-06-28T09:41:35"/>
    <n v="59500"/>
    <n v="15222.4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6E-2"/>
    <n v="65.17647058823529"/>
    <s v="technology"/>
    <s v="wearables"/>
    <d v="2016-04-21T09:02:18"/>
    <d v="2016-05-21T09:02:18"/>
    <n v="29000"/>
    <n v="110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0.15485964912280703"/>
    <n v="93.90425531914893"/>
    <s v="technology"/>
    <s v="wearables"/>
    <d v="2016-07-05T16:41:49"/>
    <d v="2016-09-03T16:41:49"/>
    <n v="57000"/>
    <n v="882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0.25912000000000002"/>
    <n v="150.65116279069767"/>
    <s v="technology"/>
    <s v="wearables"/>
    <d v="2014-08-13T12:02:11"/>
    <d v="2014-09-17T12:02:11"/>
    <n v="75000"/>
    <n v="1943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4.0000000000000002E-4"/>
    <n v="1"/>
    <s v="technology"/>
    <s v="wearables"/>
    <d v="2016-09-26T19:20:04"/>
    <d v="2016-10-26T19:20:04"/>
    <n v="250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1.06E-3"/>
    <n v="13.25"/>
    <s v="technology"/>
    <s v="wearables"/>
    <d v="2017-02-12T18:22:02"/>
    <d v="2017-03-14T17:22:02"/>
    <n v="50000"/>
    <n v="53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8.5142857142857138E-3"/>
    <n v="99.333333333333329"/>
    <s v="technology"/>
    <s v="wearables"/>
    <d v="2016-09-21T21:36:04"/>
    <d v="2016-10-31T21:36:04"/>
    <n v="35000"/>
    <n v="29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1E-2"/>
    <n v="177.39259259259259"/>
    <s v="technology"/>
    <s v="wearables"/>
    <d v="2014-06-19T11:21:31"/>
    <d v="2014-07-25T03:00:00"/>
    <n v="320000"/>
    <n v="2394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0.27650000000000002"/>
    <n v="55.3"/>
    <s v="technology"/>
    <s v="wearables"/>
    <d v="2014-11-28T20:47:52"/>
    <d v="2015-01-12T20:47:52"/>
    <n v="2000"/>
    <n v="55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s v="technology"/>
    <s v="wearables"/>
    <d v="2015-07-04T16:09:30"/>
    <d v="2015-08-03T16:09:30"/>
    <n v="59500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499999999999997E-2"/>
    <n v="591.66666666666663"/>
    <s v="technology"/>
    <s v="wearables"/>
    <d v="2016-12-07T18:00:53"/>
    <d v="2017-02-05T18:00:53"/>
    <n v="4800"/>
    <n v="170.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0.72989999999999999"/>
    <n v="405.5"/>
    <s v="technology"/>
    <s v="wearables"/>
    <d v="2015-09-15T02:30:53"/>
    <d v="2015-10-15T02:30:53"/>
    <n v="20000"/>
    <n v="1459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0.57648750000000004"/>
    <n v="343.14732142857144"/>
    <s v="technology"/>
    <s v="wearables"/>
    <d v="2016-11-01T16:01:37"/>
    <d v="2016-12-08T04:59:00"/>
    <n v="200000"/>
    <n v="115297.5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0.1234"/>
    <n v="72.588235294117652"/>
    <s v="technology"/>
    <s v="wearables"/>
    <d v="2016-07-28T15:14:01"/>
    <d v="2016-09-09T06:00:00"/>
    <n v="20000"/>
    <n v="246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5.1999999999999998E-3"/>
    <n v="26"/>
    <s v="technology"/>
    <s v="wearables"/>
    <d v="2015-06-03T00:40:46"/>
    <d v="2015-07-01T00:40:46"/>
    <n v="50000"/>
    <n v="26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7E-2"/>
    <n v="6.4975124378109452"/>
    <s v="technology"/>
    <s v="wearables"/>
    <d v="2016-11-22T09:01:03"/>
    <d v="2016-12-22T09:01:03"/>
    <n v="27799.999999999996"/>
    <n v="1815.34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0.35338000000000003"/>
    <n v="119.38513513513513"/>
    <s v="technology"/>
    <s v="wearables"/>
    <d v="2015-03-31T19:23:47"/>
    <d v="2015-04-30T19:23:47"/>
    <n v="100000"/>
    <n v="3533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3.933333333333333E-3"/>
    <n v="84.285714285714292"/>
    <s v="technology"/>
    <s v="wearables"/>
    <d v="2017-01-02T15:55:59"/>
    <d v="2017-02-01T15:55:59"/>
    <n v="150000"/>
    <n v="59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E-2"/>
    <n v="90.857142857142861"/>
    <s v="technology"/>
    <s v="wearables"/>
    <d v="2014-10-01T12:30:20"/>
    <d v="2014-10-31T12:30:20"/>
    <n v="60000"/>
    <n v="636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5E-6"/>
    <n v="1"/>
    <s v="technology"/>
    <s v="wearables"/>
    <d v="2014-06-25T22:15:02"/>
    <d v="2014-07-25T22:15:02"/>
    <n v="208250"/>
    <n v="1.1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0.46379999999999999"/>
    <n v="20.342105263157894"/>
    <s v="technology"/>
    <s v="wearables"/>
    <d v="2016-01-19T12:33:09"/>
    <d v="2016-02-03T12:33:09"/>
    <n v="5950"/>
    <n v="2759.60999999999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0.15390000000000001"/>
    <n v="530.68965517241384"/>
    <s v="technology"/>
    <s v="wearables"/>
    <d v="2014-08-15T22:20:45"/>
    <d v="2014-09-18T02:00:00"/>
    <n v="100000"/>
    <n v="1539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0.824221076923077"/>
    <n v="120.39184269662923"/>
    <s v="technology"/>
    <s v="wearables"/>
    <d v="2013-10-16T11:39:08"/>
    <d v="2013-11-22T16:00:00"/>
    <n v="130000"/>
    <n v="107148.7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7E-2"/>
    <n v="13"/>
    <s v="technology"/>
    <s v="wearables"/>
    <d v="2016-12-11T16:31:21"/>
    <d v="2017-01-10T16:31:21"/>
    <n v="17850"/>
    <n v="479.5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0.26600000000000001"/>
    <n v="291.33333333333331"/>
    <s v="technology"/>
    <s v="wearables"/>
    <d v="2014-06-23T15:54:40"/>
    <d v="2014-07-23T15:54:40"/>
    <n v="31969.999999999996"/>
    <n v="8504.019999999998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0.30813400000000002"/>
    <n v="124.9191891891892"/>
    <s v="technology"/>
    <s v="wearables"/>
    <d v="2016-10-25T17:26:27"/>
    <d v="2016-11-24T18:26:27"/>
    <n v="15000"/>
    <n v="4622.0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00000000000002E-2"/>
    <n v="119.57142857142857"/>
    <s v="technology"/>
    <s v="wearables"/>
    <d v="2016-12-07T22:49:09"/>
    <d v="2017-01-31T23:32:00"/>
    <n v="15000"/>
    <n v="837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8.7454545454545458E-3"/>
    <n v="120.25"/>
    <s v="technology"/>
    <s v="wearables"/>
    <d v="2016-12-22T04:37:48"/>
    <d v="2017-02-20T04:37:48"/>
    <n v="44550"/>
    <n v="389.61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9.7699999999999992E-3"/>
    <n v="195.4"/>
    <s v="technology"/>
    <s v="wearables"/>
    <d v="2016-12-22T11:47:58"/>
    <d v="2017-01-21T11:47:58"/>
    <n v="119000"/>
    <n v="1162.6299999999999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s v="technology"/>
    <s v="wearables"/>
    <d v="2016-11-02T23:53:03"/>
    <d v="2016-12-14T18:39:00"/>
    <n v="11900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0.78927352941176465"/>
    <n v="117.69868421052631"/>
    <s v="technology"/>
    <s v="wearables"/>
    <d v="2016-11-22T15:55:27"/>
    <d v="2017-01-01T15:55:27"/>
    <n v="94520"/>
    <n v="74602.13399999999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0.22092500000000001"/>
    <n v="23.948509485094849"/>
    <s v="technology"/>
    <s v="wearables"/>
    <d v="2014-07-15T13:56:40"/>
    <d v="2014-09-13T13:56:40"/>
    <n v="55599.999999999993"/>
    <n v="12283.42999999999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4.0666666666666663E-3"/>
    <n v="30.5"/>
    <s v="technology"/>
    <s v="wearables"/>
    <d v="2014-11-05T00:59:19"/>
    <d v="2014-12-05T00:59:19"/>
    <n v="15000"/>
    <n v="61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s v="technology"/>
    <s v="wearables"/>
    <d v="2014-07-17T23:38:22"/>
    <d v="2014-08-20T00:44:00"/>
    <n v="972.00000000000011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0.33790999999999999"/>
    <n v="99.973372781065095"/>
    <s v="technology"/>
    <s v="wearables"/>
    <d v="2016-11-04T11:01:08"/>
    <d v="2016-12-14T12:01:08"/>
    <n v="119000"/>
    <n v="40211.2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2.1649484536082476E-3"/>
    <n v="26.25"/>
    <s v="technology"/>
    <s v="wearables"/>
    <d v="2016-01-15T16:20:32"/>
    <d v="2016-02-14T16:20:32"/>
    <n v="48500"/>
    <n v="10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7.9600000000000001E-3"/>
    <n v="199"/>
    <s v="technology"/>
    <s v="wearables"/>
    <d v="2016-05-06T12:42:12"/>
    <d v="2016-06-05T12:42:12"/>
    <n v="29750"/>
    <n v="236.81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0.14993333333333334"/>
    <n v="80.321428571428569"/>
    <s v="technology"/>
    <s v="wearables"/>
    <d v="2016-12-30T18:54:42"/>
    <d v="2017-02-28T18:54:42"/>
    <n v="15000"/>
    <n v="2249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6E-2"/>
    <n v="115.75"/>
    <s v="technology"/>
    <s v="wearables"/>
    <d v="2015-09-26T02:10:40"/>
    <d v="2015-11-05T03:10:40"/>
    <n v="27500"/>
    <n v="1389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0.10214285714285715"/>
    <n v="44.6875"/>
    <s v="technology"/>
    <s v="wearables"/>
    <d v="2014-10-28T15:48:27"/>
    <d v="2014-12-01T00:00:00"/>
    <n v="7000"/>
    <n v="715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3.0500000000000002E-3"/>
    <n v="76.25"/>
    <s v="technology"/>
    <s v="wearables"/>
    <d v="2014-08-06T20:30:02"/>
    <d v="2014-09-05T20:30:02"/>
    <n v="100000"/>
    <n v="30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7.4999999999999997E-3"/>
    <n v="22.5"/>
    <s v="technology"/>
    <s v="wearables"/>
    <d v="2017-01-17T20:17:27"/>
    <d v="2017-02-18T05:59:00"/>
    <n v="12000"/>
    <n v="9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3E-2"/>
    <n v="19.399999999999999"/>
    <s v="technology"/>
    <s v="wearables"/>
    <d v="2016-02-09T00:57:56"/>
    <d v="2016-02-23T00:57:56"/>
    <n v="15000"/>
    <n v="19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.4394736842105262"/>
    <n v="66.707317073170728"/>
    <s v="publishing"/>
    <s v="nonfiction"/>
    <d v="2012-01-01T15:34:51"/>
    <d v="2012-01-29T15:34:51"/>
    <n v="1900"/>
    <n v="273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.2210975609756098"/>
    <n v="84.142857142857139"/>
    <s v="publishing"/>
    <s v="nonfiction"/>
    <d v="2014-06-17T13:43:27"/>
    <d v="2014-08-01T13:43:27"/>
    <n v="8200"/>
    <n v="1001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.3202400000000001"/>
    <n v="215.72549019607843"/>
    <s v="publishing"/>
    <s v="nonfiction"/>
    <d v="2012-03-09T19:19:38"/>
    <d v="2012-04-08T18:19:38"/>
    <n v="25000"/>
    <n v="33006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.0938000000000001"/>
    <n v="54.69"/>
    <s v="publishing"/>
    <s v="nonfiction"/>
    <d v="2015-06-29T19:35:49"/>
    <d v="2015-07-30T03:59:00"/>
    <n v="5000"/>
    <n v="54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.0547157142857144"/>
    <n v="51.62944055944056"/>
    <s v="publishing"/>
    <s v="nonfiction"/>
    <d v="2011-05-31T15:19:23"/>
    <d v="2011-06-30T15:19:23"/>
    <n v="7000"/>
    <n v="7383.0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.0035000000000001"/>
    <n v="143.35714285714286"/>
    <s v="publishing"/>
    <s v="nonfiction"/>
    <d v="2015-11-13T15:01:52"/>
    <d v="2015-12-13T15:01:52"/>
    <n v="20000"/>
    <n v="2007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.014"/>
    <n v="72.428571428571431"/>
    <s v="publishing"/>
    <s v="nonfiction"/>
    <d v="2013-03-13T01:01:27"/>
    <d v="2013-04-12T01:01:27"/>
    <n v="2500"/>
    <n v="25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.5551428571428572"/>
    <n v="36.530201342281877"/>
    <s v="publishing"/>
    <s v="nonfiction"/>
    <d v="2012-12-04T00:29:09"/>
    <d v="2013-01-14T21:20:00"/>
    <n v="3500"/>
    <n v="5443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.05566"/>
    <n v="60.903461538461535"/>
    <s v="publishing"/>
    <s v="nonfiction"/>
    <d v="2011-07-07T20:05:57"/>
    <d v="2011-08-21T20:05:57"/>
    <n v="7500"/>
    <n v="7917.4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.3065"/>
    <n v="43.55"/>
    <s v="publishing"/>
    <s v="nonfiction"/>
    <d v="2012-07-21T04:27:41"/>
    <d v="2012-09-19T04:27:41"/>
    <n v="4000"/>
    <n v="5226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.3219000000000001"/>
    <n v="99.766037735849054"/>
    <s v="publishing"/>
    <s v="nonfiction"/>
    <d v="2011-11-07T17:53:11"/>
    <d v="2011-12-07T17:53:11"/>
    <n v="20000"/>
    <n v="26438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.26"/>
    <n v="88.732394366197184"/>
    <s v="publishing"/>
    <s v="nonfiction"/>
    <d v="2011-12-02T19:05:47"/>
    <d v="2012-01-22T06:00:00"/>
    <n v="5000"/>
    <n v="63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.6"/>
    <n v="4.9230769230769234"/>
    <s v="publishing"/>
    <s v="nonfiction"/>
    <d v="2013-07-31T10:11:01"/>
    <d v="2013-09-29T10:11:01"/>
    <n v="55.599999999999994"/>
    <n v="88.9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.2048000000000001"/>
    <n v="17.822485207100591"/>
    <s v="publishing"/>
    <s v="nonfiction"/>
    <d v="2013-11-20T10:04:52"/>
    <d v="2013-12-20T10:04:52"/>
    <n v="3474.9999999999995"/>
    <n v="4186.6799999999994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.2552941176470589"/>
    <n v="187.19298245614036"/>
    <s v="publishing"/>
    <s v="nonfiction"/>
    <d v="2015-04-08T03:57:00"/>
    <d v="2015-05-09T05:00:00"/>
    <n v="6885"/>
    <n v="8642.7000000000007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.1440638297872341"/>
    <n v="234.80786026200875"/>
    <s v="publishing"/>
    <s v="nonfiction"/>
    <d v="2014-11-03T00:42:26"/>
    <d v="2014-12-04T00:39:00"/>
    <n v="47000"/>
    <n v="5377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.151388888888889"/>
    <n v="105.04629629629629"/>
    <s v="publishing"/>
    <s v="nonfiction"/>
    <d v="2013-11-01T17:37:20"/>
    <d v="2013-11-21T04:59:00"/>
    <n v="3600"/>
    <n v="1134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.224"/>
    <n v="56.666666666666664"/>
    <s v="publishing"/>
    <s v="nonfiction"/>
    <d v="2014-01-28T06:36:27"/>
    <d v="2014-02-14T20:00:00"/>
    <n v="5000"/>
    <n v="6120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.0673333333333332"/>
    <n v="39.048780487804876"/>
    <s v="publishing"/>
    <s v="nonfiction"/>
    <d v="2014-10-31T14:29:54"/>
    <d v="2014-12-01T04:59:00"/>
    <n v="1500"/>
    <n v="160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.5833333333333333"/>
    <n v="68.345323741007192"/>
    <s v="publishing"/>
    <s v="nonfiction"/>
    <d v="2014-07-09T12:03:49"/>
    <d v="2014-08-11T12:03:49"/>
    <n v="6000"/>
    <n v="95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.0740000000000001"/>
    <n v="169.57894736842104"/>
    <s v="publishing"/>
    <s v="nonfiction"/>
    <d v="2015-06-07T03:31:22"/>
    <d v="2015-06-21T03:31:22"/>
    <n v="3000"/>
    <n v="3222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.0226"/>
    <n v="141.42340425531913"/>
    <s v="publishing"/>
    <s v="nonfiction"/>
    <d v="2013-05-07T15:33:26"/>
    <d v="2013-06-11T15:33:26"/>
    <n v="13000"/>
    <n v="13293.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.1071428571428572"/>
    <n v="67.391304347826093"/>
    <s v="publishing"/>
    <s v="nonfiction"/>
    <d v="2014-02-19T22:01:52"/>
    <d v="2014-03-21T21:01:52"/>
    <n v="1400"/>
    <n v="155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.48"/>
    <n v="54.266666666666666"/>
    <s v="publishing"/>
    <s v="nonfiction"/>
    <d v="2012-03-22T17:01:25"/>
    <d v="2012-04-16T21:00:00"/>
    <n v="550"/>
    <n v="814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.0232000000000001"/>
    <n v="82.516129032258064"/>
    <s v="publishing"/>
    <s v="nonfiction"/>
    <d v="2012-11-13T22:58:23"/>
    <d v="2012-12-13T22:58:23"/>
    <n v="5000"/>
    <n v="511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.7909909909909909"/>
    <n v="53.729729729729726"/>
    <s v="publishing"/>
    <s v="nonfiction"/>
    <d v="2013-04-03T13:44:05"/>
    <d v="2013-05-03T13:44:05"/>
    <n v="2220"/>
    <n v="3976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.1108135252761968"/>
    <n v="34.206185567010309"/>
    <s v="publishing"/>
    <s v="nonfiction"/>
    <d v="2012-09-05T01:01:49"/>
    <d v="2012-09-23T03:59:00"/>
    <n v="2987"/>
    <n v="3318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.0004285714285714"/>
    <n v="127.32727272727273"/>
    <s v="publishing"/>
    <s v="nonfiction"/>
    <d v="2014-12-15T13:10:19"/>
    <d v="2015-01-15T10:54:00"/>
    <n v="8330"/>
    <n v="8333.5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.0024999999999999"/>
    <n v="45.56818181818182"/>
    <s v="publishing"/>
    <s v="nonfiction"/>
    <d v="2014-07-11T20:19:26"/>
    <d v="2014-08-10T20:19:26"/>
    <n v="2000"/>
    <n v="2005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.0556000000000001"/>
    <n v="95.963636363636368"/>
    <s v="publishing"/>
    <s v="nonfiction"/>
    <d v="2016-12-29T22:35:30"/>
    <d v="2017-01-28T22:35:30"/>
    <n v="10000"/>
    <n v="1055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.0258775877587758"/>
    <n v="77.271186440677965"/>
    <s v="publishing"/>
    <s v="nonfiction"/>
    <d v="2013-01-25T21:04:32"/>
    <d v="2013-02-24T21:04:32"/>
    <n v="4444"/>
    <n v="455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.1850000000000001"/>
    <n v="57.338709677419352"/>
    <s v="publishing"/>
    <s v="nonfiction"/>
    <d v="2011-06-19T15:07:55"/>
    <d v="2011-08-04T15:07:55"/>
    <n v="3000"/>
    <n v="35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.117"/>
    <n v="53.19047619047619"/>
    <s v="publishing"/>
    <s v="nonfiction"/>
    <d v="2016-09-26T10:06:57"/>
    <d v="2016-10-16T11:00:00"/>
    <n v="3750"/>
    <n v="4188.7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.28"/>
    <n v="492.30769230769232"/>
    <s v="publishing"/>
    <s v="nonfiction"/>
    <d v="2015-01-15T14:09:51"/>
    <d v="2015-02-14T14:09:51"/>
    <n v="10000"/>
    <n v="128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.0375000000000001"/>
    <n v="42.346938775510203"/>
    <s v="publishing"/>
    <s v="nonfiction"/>
    <d v="2012-12-06T17:58:41"/>
    <d v="2013-01-05T17:58:41"/>
    <n v="2000"/>
    <n v="207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.0190760000000001"/>
    <n v="37.466029411764708"/>
    <s v="publishing"/>
    <s v="nonfiction"/>
    <d v="2013-04-19T14:31:17"/>
    <d v="2013-05-20T00:41:00"/>
    <n v="2500"/>
    <n v="2547.6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.177142857142857"/>
    <n v="37.454545454545453"/>
    <s v="publishing"/>
    <s v="nonfiction"/>
    <d v="2011-02-16T18:24:19"/>
    <d v="2011-04-18T17:24:19"/>
    <n v="700"/>
    <n v="82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.38"/>
    <n v="33.055555555555557"/>
    <s v="publishing"/>
    <s v="nonfiction"/>
    <d v="2012-11-22T01:18:34"/>
    <d v="2012-12-06T01:18:34"/>
    <n v="250"/>
    <n v="595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.02"/>
    <n v="134.21052631578948"/>
    <s v="publishing"/>
    <s v="nonfiction"/>
    <d v="2010-09-08T20:04:28"/>
    <d v="2010-10-08T20:04:28"/>
    <n v="2500"/>
    <n v="2550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.0192000000000001"/>
    <n v="51.474747474747474"/>
    <s v="publishing"/>
    <s v="nonfiction"/>
    <d v="2014-05-30T07:55:39"/>
    <d v="2014-07-09T07:55:39"/>
    <n v="6949.9999999999991"/>
    <n v="7083.4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s v="publishing"/>
    <s v="fiction"/>
    <d v="2016-10-27T18:20:13"/>
    <d v="2016-11-26T19:20:13"/>
    <n v="220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E-2"/>
    <n v="39.166666666666664"/>
    <s v="publishing"/>
    <s v="fiction"/>
    <d v="2014-01-03T18:02:06"/>
    <d v="2014-02-02T18:02:06"/>
    <n v="5000"/>
    <n v="2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s v="publishing"/>
    <s v="fiction"/>
    <d v="2016-11-16T20:36:10"/>
    <d v="2016-12-04T06:00:00"/>
    <n v="168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1.1655011655011655E-3"/>
    <n v="5"/>
    <s v="publishing"/>
    <s v="fiction"/>
    <d v="2013-07-16T10:43:28"/>
    <d v="2013-08-15T10:43:28"/>
    <n v="5963.0999999999995"/>
    <n v="6.9499999999999993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s v="publishing"/>
    <s v="fiction"/>
    <d v="2015-08-11T04:09:21"/>
    <d v="2015-09-10T04:09:21"/>
    <n v="500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0.36014285714285715"/>
    <n v="57.295454545454547"/>
    <s v="publishing"/>
    <s v="fiction"/>
    <d v="2014-09-19T13:01:24"/>
    <d v="2014-10-19T13:01:24"/>
    <n v="7000"/>
    <n v="25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s v="publishing"/>
    <s v="fiction"/>
    <d v="2015-01-17T18:48:03"/>
    <d v="2015-02-16T18:48:03"/>
    <n v="324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00000000000001E-2"/>
    <n v="59"/>
    <s v="publishing"/>
    <s v="fiction"/>
    <d v="2015-04-21T03:26:50"/>
    <d v="2015-05-21T03:26:50"/>
    <n v="5000"/>
    <n v="17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s v="publishing"/>
    <s v="fiction"/>
    <d v="2013-11-16T04:58:10"/>
    <d v="2013-12-16T04:58:10"/>
    <n v="250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0.41399999999999998"/>
    <n v="31.846153846153847"/>
    <s v="publishing"/>
    <s v="fiction"/>
    <d v="2013-11-26T23:54:54"/>
    <d v="2013-12-26T23:54:54"/>
    <n v="4000"/>
    <n v="165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s v="publishing"/>
    <s v="fiction"/>
    <d v="2013-01-15T23:59:29"/>
    <d v="2013-02-24T23:59:29"/>
    <n v="1750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1E-4"/>
    <n v="10"/>
    <s v="publishing"/>
    <s v="fiction"/>
    <d v="2015-12-11T19:46:42"/>
    <d v="2016-01-30T19:46:42"/>
    <n v="3800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3E-2"/>
    <n v="50"/>
    <s v="publishing"/>
    <s v="fiction"/>
    <d v="2009-09-12T01:21:59"/>
    <d v="2009-11-01T03:59:00"/>
    <n v="150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8.5129023676509714E-3"/>
    <n v="16"/>
    <s v="publishing"/>
    <s v="fiction"/>
    <d v="2015-04-06T17:39:45"/>
    <d v="2015-05-10T23:01:00"/>
    <n v="5225.0099999999993"/>
    <n v="44.4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0.70199999999999996"/>
    <n v="39"/>
    <s v="publishing"/>
    <s v="fiction"/>
    <d v="2014-01-24T18:43:38"/>
    <d v="2014-02-23T18:43:38"/>
    <n v="500"/>
    <n v="35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1E-2"/>
    <n v="34"/>
    <s v="publishing"/>
    <s v="fiction"/>
    <d v="2011-11-16T01:26:35"/>
    <d v="2011-12-16T01:26:35"/>
    <n v="10000"/>
    <n v="17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0.51400000000000001"/>
    <n v="63.122807017543863"/>
    <s v="publishing"/>
    <s v="fiction"/>
    <d v="2015-09-03T16:27:25"/>
    <d v="2015-10-11T05:00:00"/>
    <n v="7000"/>
    <n v="359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7.0000000000000001E-3"/>
    <n v="7"/>
    <s v="publishing"/>
    <s v="fiction"/>
    <d v="2013-07-01T23:32:57"/>
    <d v="2013-07-31T23:32:57"/>
    <n v="3000"/>
    <n v="2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4.0000000000000001E-3"/>
    <n v="2"/>
    <s v="publishing"/>
    <s v="fiction"/>
    <d v="2014-03-31T16:51:20"/>
    <d v="2014-04-30T16:51:20"/>
    <n v="50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68E-2"/>
    <n v="66.666666666666671"/>
    <s v="publishing"/>
    <s v="fiction"/>
    <d v="2010-09-15T16:25:05"/>
    <d v="2010-10-15T04:00:00"/>
    <n v="15000"/>
    <n v="40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.04"/>
    <n v="38.518518518518519"/>
    <s v="music"/>
    <s v="rock"/>
    <d v="2011-04-03T16:10:25"/>
    <d v="2011-05-03T16:10:25"/>
    <n v="1000"/>
    <n v="1040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.3315375"/>
    <n v="42.609200000000001"/>
    <s v="music"/>
    <s v="rock"/>
    <d v="2013-05-09T00:01:14"/>
    <d v="2013-06-08T00:01:14"/>
    <n v="800"/>
    <n v="1065.23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"/>
    <n v="50"/>
    <s v="music"/>
    <s v="rock"/>
    <d v="2012-07-26T18:11:42"/>
    <d v="2012-08-25T18:11:42"/>
    <n v="700"/>
    <n v="7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.4813333333333334"/>
    <n v="63.485714285714288"/>
    <s v="music"/>
    <s v="rock"/>
    <d v="2012-03-19T18:34:09"/>
    <d v="2012-04-27T22:00:00"/>
    <n v="1500"/>
    <n v="222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.0249999999999999"/>
    <n v="102.5"/>
    <s v="music"/>
    <s v="rock"/>
    <d v="2014-02-05T03:35:19"/>
    <d v="2014-03-17T02:35:19"/>
    <n v="1000"/>
    <n v="102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.8062799999999999"/>
    <n v="31.142758620689655"/>
    <s v="music"/>
    <s v="rock"/>
    <d v="2013-01-29T14:15:15"/>
    <d v="2013-02-28T14:15:15"/>
    <n v="500"/>
    <n v="903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.4279999999999999"/>
    <n v="162.27272727272728"/>
    <s v="music"/>
    <s v="rock"/>
    <d v="2012-03-15T01:20:34"/>
    <d v="2012-05-11T15:47:00"/>
    <n v="5000"/>
    <n v="7140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.1416666666666666"/>
    <n v="80.588235294117652"/>
    <s v="music"/>
    <s v="rock"/>
    <d v="2013-10-02T15:03:46"/>
    <d v="2013-11-01T15:03:46"/>
    <n v="1200"/>
    <n v="137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.03505"/>
    <n v="59.85441176470588"/>
    <s v="music"/>
    <s v="rock"/>
    <d v="2012-05-30T00:09:48"/>
    <d v="2012-07-07T03:59:00"/>
    <n v="1000"/>
    <n v="2035.0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.0941176470588236"/>
    <n v="132.85714285714286"/>
    <s v="music"/>
    <s v="rock"/>
    <d v="2013-01-03T04:28:00"/>
    <d v="2013-01-21T07:59:00"/>
    <n v="1700"/>
    <n v="186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.443746"/>
    <n v="92.547820512820508"/>
    <s v="music"/>
    <s v="rock"/>
    <d v="2013-01-02T01:08:59"/>
    <d v="2013-02-01T01:08:59"/>
    <n v="10000"/>
    <n v="14437.4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.0386666666666666"/>
    <n v="60.859375"/>
    <s v="music"/>
    <s v="rock"/>
    <d v="2013-10-10T18:44:06"/>
    <d v="2013-11-13T05:59:00"/>
    <n v="7500"/>
    <n v="7790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.0044440000000001"/>
    <n v="41.851833333333339"/>
    <s v="music"/>
    <s v="rock"/>
    <d v="2013-10-08T20:58:03"/>
    <d v="2013-11-07T21:58:03"/>
    <n v="2500"/>
    <n v="2511.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.0277927272727272"/>
    <n v="88.325937499999995"/>
    <s v="music"/>
    <s v="rock"/>
    <d v="2013-06-17T17:47:24"/>
    <d v="2013-07-03T04:59:00"/>
    <n v="2750"/>
    <n v="2826.43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.0531250000000001"/>
    <n v="158.96226415094338"/>
    <s v="music"/>
    <s v="rock"/>
    <d v="2011-07-12T02:45:37"/>
    <d v="2011-09-05T17:06:00"/>
    <n v="8000"/>
    <n v="842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.1178571428571429"/>
    <n v="85.054347826086953"/>
    <s v="music"/>
    <s v="rock"/>
    <d v="2012-02-24T14:42:46"/>
    <d v="2012-04-07T04:59:00"/>
    <n v="14000"/>
    <n v="1565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.0135000000000001"/>
    <n v="112.61111111111111"/>
    <s v="music"/>
    <s v="rock"/>
    <d v="2013-08-16T21:11:25"/>
    <d v="2013-09-15T21:10:00"/>
    <n v="10000"/>
    <n v="1013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.0753333333333333"/>
    <n v="45.436619718309856"/>
    <s v="music"/>
    <s v="rock"/>
    <d v="2012-03-28T23:51:28"/>
    <d v="2012-04-29T04:00:00"/>
    <n v="3000"/>
    <n v="322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.1488571428571428"/>
    <n v="46.218390804597703"/>
    <s v="music"/>
    <s v="rock"/>
    <d v="2014-08-31T14:09:47"/>
    <d v="2014-09-30T14:09:47"/>
    <n v="3500"/>
    <n v="402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.0002"/>
    <n v="178.60714285714286"/>
    <s v="music"/>
    <s v="rock"/>
    <d v="2012-03-28T16:00:46"/>
    <d v="2012-04-27T16:00:46"/>
    <n v="5000"/>
    <n v="500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.5213333333333334"/>
    <n v="40.75"/>
    <s v="music"/>
    <s v="rock"/>
    <d v="2014-08-12T10:24:14"/>
    <d v="2014-09-11T10:24:14"/>
    <n v="2085"/>
    <n v="3171.9799999999996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.1152149999999998"/>
    <n v="43.733921568627444"/>
    <s v="music"/>
    <s v="rock"/>
    <d v="2011-06-01T19:05:20"/>
    <d v="2011-07-01T19:05:20"/>
    <n v="2000"/>
    <n v="2230.429999999999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.0133333333333334"/>
    <n v="81.066666666666663"/>
    <s v="music"/>
    <s v="rock"/>
    <d v="2012-08-02T00:32:04"/>
    <d v="2012-09-17T04:05:00"/>
    <n v="6000"/>
    <n v="608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.232608695652174"/>
    <n v="74.60526315789474"/>
    <s v="music"/>
    <s v="rock"/>
    <d v="2011-05-02T22:47:58"/>
    <d v="2011-05-29T01:00:00"/>
    <n v="2300"/>
    <n v="283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"/>
    <n v="305.55555555555554"/>
    <s v="music"/>
    <s v="rock"/>
    <d v="2011-07-06T02:32:06"/>
    <d v="2011-07-23T03:59:00"/>
    <n v="5500"/>
    <n v="55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.05"/>
    <n v="58.333333333333336"/>
    <s v="music"/>
    <s v="rock"/>
    <d v="2011-05-27T19:45:12"/>
    <d v="2011-07-16T23:00:00"/>
    <n v="3000"/>
    <n v="3150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.0443750000000001"/>
    <n v="117.67605633802818"/>
    <s v="music"/>
    <s v="rock"/>
    <d v="2011-08-08T16:35:39"/>
    <d v="2011-09-07T16:35:39"/>
    <n v="8000"/>
    <n v="8355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.05125"/>
    <n v="73.771929824561397"/>
    <s v="music"/>
    <s v="rock"/>
    <d v="2017-01-24T15:05:11"/>
    <d v="2017-03-01T02:00:00"/>
    <n v="4000"/>
    <n v="420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"/>
    <n v="104.65116279069767"/>
    <s v="music"/>
    <s v="rock"/>
    <d v="2014-11-19T02:24:46"/>
    <d v="2014-12-22T04:59:00"/>
    <n v="3645.0000000000005"/>
    <n v="3645.0000000000005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.03775"/>
    <n v="79.82692307692308"/>
    <s v="music"/>
    <s v="rock"/>
    <d v="2013-12-20T20:00:30"/>
    <d v="2014-01-19T20:00:30"/>
    <n v="4000"/>
    <n v="415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.05"/>
    <n v="58.333333333333336"/>
    <s v="music"/>
    <s v="rock"/>
    <d v="2012-08-02T01:21:02"/>
    <d v="2012-09-01T01:21:02"/>
    <n v="1500"/>
    <n v="1575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.04"/>
    <n v="86.666666666666671"/>
    <s v="music"/>
    <s v="rock"/>
    <d v="2013-06-18T15:26:42"/>
    <d v="2013-07-10T16:52:00"/>
    <n v="1000"/>
    <n v="104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.5183333333333333"/>
    <n v="27.606060606060606"/>
    <s v="music"/>
    <s v="rock"/>
    <d v="2013-01-08T00:25:52"/>
    <d v="2013-03-01T13:58:00"/>
    <n v="600"/>
    <n v="9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.59996"/>
    <n v="24.999375000000001"/>
    <s v="music"/>
    <s v="rock"/>
    <d v="2012-06-20T23:02:45"/>
    <d v="2012-07-20T23:02:45"/>
    <n v="1500"/>
    <n v="2399.9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.2729999999999999"/>
    <n v="45.464285714285715"/>
    <s v="music"/>
    <s v="rock"/>
    <d v="2011-05-16T17:50:01"/>
    <d v="2011-05-31T18:04:00"/>
    <n v="1000"/>
    <n v="1273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.07"/>
    <n v="99.534883720930239"/>
    <s v="music"/>
    <s v="rock"/>
    <d v="2014-10-02T22:01:43"/>
    <d v="2014-11-01T22:01:43"/>
    <n v="4000"/>
    <n v="4280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.1512214285714286"/>
    <n v="39.31"/>
    <s v="music"/>
    <s v="rock"/>
    <d v="2013-03-08T20:54:03"/>
    <d v="2013-04-09T06:30:00"/>
    <n v="7000"/>
    <n v="8058.5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.3711066666666665"/>
    <n v="89.419999999999987"/>
    <s v="music"/>
    <s v="rock"/>
    <d v="2012-01-17T14:23:31"/>
    <d v="2012-03-11T04:59:00"/>
    <n v="1500"/>
    <n v="2056.6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.5571428571428572"/>
    <n v="28.684210526315791"/>
    <s v="music"/>
    <s v="rock"/>
    <d v="2012-07-30T21:11:21"/>
    <d v="2012-08-07T17:01:00"/>
    <n v="350"/>
    <n v="545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.0874999999999999"/>
    <n v="31.071428571428573"/>
    <s v="music"/>
    <s v="rock"/>
    <d v="2013-12-11T23:57:34"/>
    <d v="2013-12-21T04:44:00"/>
    <n v="400"/>
    <n v="43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.3405"/>
    <n v="70.55263157894737"/>
    <s v="music"/>
    <s v="rock"/>
    <d v="2014-05-09T20:12:22"/>
    <d v="2014-06-09T05:00:00"/>
    <n v="2000"/>
    <n v="268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"/>
    <n v="224.12820512820514"/>
    <s v="music"/>
    <s v="rock"/>
    <d v="2015-03-30T22:07:45"/>
    <d v="2015-05-04T04:01:00"/>
    <n v="17482"/>
    <n v="17482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.1916666666666667"/>
    <n v="51.811594202898547"/>
    <s v="music"/>
    <s v="rock"/>
    <d v="2012-09-05T22:44:10"/>
    <d v="2012-10-05T22:44:10"/>
    <n v="3000"/>
    <n v="3575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.7949999999999999"/>
    <n v="43.515151515151516"/>
    <s v="music"/>
    <s v="rock"/>
    <d v="2015-02-20T23:20:52"/>
    <d v="2015-03-22T22:20:52"/>
    <n v="800"/>
    <n v="143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.3438124999999999"/>
    <n v="39.816666666666663"/>
    <s v="music"/>
    <s v="rock"/>
    <d v="2010-03-13T05:48:38"/>
    <d v="2010-04-18T06:59:00"/>
    <n v="1600"/>
    <n v="2150.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.0043200000000001"/>
    <n v="126.8080808080808"/>
    <s v="music"/>
    <s v="rock"/>
    <d v="2012-10-04T07:21:24"/>
    <d v="2012-10-29T07:21:24"/>
    <n v="12500"/>
    <n v="12554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.0145454545454546"/>
    <n v="113.87755102040816"/>
    <s v="music"/>
    <s v="rock"/>
    <d v="2012-03-05T00:55:30"/>
    <d v="2012-03-25T23:55:30"/>
    <n v="5500"/>
    <n v="558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.0333333333333334"/>
    <n v="28.181818181818183"/>
    <s v="music"/>
    <s v="rock"/>
    <d v="2012-01-19T11:21:47"/>
    <d v="2012-02-14T19:49:00"/>
    <n v="300"/>
    <n v="31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.07"/>
    <n v="36.60526315789474"/>
    <s v="music"/>
    <s v="rock"/>
    <d v="2012-06-13T01:13:02"/>
    <d v="2012-06-25T16:24:00"/>
    <n v="1300"/>
    <n v="139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.04"/>
    <n v="32.5"/>
    <s v="music"/>
    <s v="rock"/>
    <d v="2016-05-14T19:14:00"/>
    <d v="2016-07-13T19:14:00"/>
    <n v="695"/>
    <n v="722.8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.0783333333333334"/>
    <n v="60.65625"/>
    <s v="music"/>
    <s v="rock"/>
    <d v="2013-02-20T12:37:05"/>
    <d v="2013-03-22T11:37:05"/>
    <n v="1800"/>
    <n v="194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.3333333333333335"/>
    <n v="175"/>
    <s v="music"/>
    <s v="rock"/>
    <d v="2012-03-28T15:31:34"/>
    <d v="2012-04-27T15:31:34"/>
    <n v="1500"/>
    <n v="35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.0060706666666666"/>
    <n v="97.993896103896105"/>
    <s v="music"/>
    <s v="rock"/>
    <d v="2011-11-22T16:12:15"/>
    <d v="2012-01-21T08:13:00"/>
    <n v="15000"/>
    <n v="15091.06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.0166666666666666"/>
    <n v="148.78048780487805"/>
    <s v="music"/>
    <s v="rock"/>
    <d v="2014-03-20T21:04:35"/>
    <d v="2014-04-19T21:04:35"/>
    <n v="6000"/>
    <n v="61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.3101818181818181"/>
    <n v="96.08"/>
    <s v="music"/>
    <s v="rock"/>
    <d v="2013-05-28T19:44:52"/>
    <d v="2013-07-01T03:59:00"/>
    <n v="5500"/>
    <n v="720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.1725000000000001"/>
    <n v="58.625"/>
    <s v="music"/>
    <s v="rock"/>
    <d v="2012-04-06T10:59:18"/>
    <d v="2012-05-19T03:00:00"/>
    <n v="2000"/>
    <n v="2345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.009304"/>
    <n v="109.70695652173914"/>
    <s v="music"/>
    <s v="rock"/>
    <d v="2013-09-07T01:21:58"/>
    <d v="2013-10-07T01:21:58"/>
    <n v="5000"/>
    <n v="5046.5200000000004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.218"/>
    <n v="49.112903225806448"/>
    <s v="music"/>
    <s v="rock"/>
    <d v="2014-04-01T23:57:42"/>
    <d v="2014-05-01T23:57:42"/>
    <n v="2500"/>
    <n v="304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.454"/>
    <n v="47.672131147540981"/>
    <s v="music"/>
    <s v="rock"/>
    <d v="2011-12-18T21:33:05"/>
    <d v="2012-01-17T21:33:05"/>
    <n v="2000"/>
    <n v="290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.166166"/>
    <n v="60.737812499999997"/>
    <s v="music"/>
    <s v="rock"/>
    <d v="2012-08-23T18:19:16"/>
    <d v="2012-09-22T18:19:16"/>
    <n v="5000"/>
    <n v="5830.8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.2041660000000001"/>
    <n v="63.37715789473684"/>
    <s v="music"/>
    <s v="metal"/>
    <d v="2016-08-25T05:26:27"/>
    <d v="2016-09-24T05:26:27"/>
    <n v="10000"/>
    <n v="12041.6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.0132000000000001"/>
    <n v="53.893617021276597"/>
    <s v="music"/>
    <s v="metal"/>
    <d v="2014-10-11T20:07:43"/>
    <d v="2014-11-10T21:07:43"/>
    <n v="5000"/>
    <n v="506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.0431999999999999"/>
    <n v="66.871794871794876"/>
    <s v="music"/>
    <s v="metal"/>
    <d v="2013-09-09T14:13:03"/>
    <d v="2013-10-14T03:59:00"/>
    <n v="2025.0000000000002"/>
    <n v="2112.4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.6713333333333331"/>
    <n v="63.102362204724407"/>
    <s v="music"/>
    <s v="metal"/>
    <d v="2016-11-21T06:11:20"/>
    <d v="2016-12-08T08:00:00"/>
    <n v="3000"/>
    <n v="801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.9413333333333334"/>
    <n v="36.628930817610062"/>
    <s v="music"/>
    <s v="metal"/>
    <d v="2014-09-23T16:25:52"/>
    <d v="2014-11-01T04:59:00"/>
    <n v="3000"/>
    <n v="582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.203802"/>
    <n v="34.005706214689269"/>
    <s v="music"/>
    <s v="metal"/>
    <d v="2016-07-27T04:56:36"/>
    <d v="2016-09-05T03:59:00"/>
    <n v="5000"/>
    <n v="6019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.2200090909090908"/>
    <n v="28.553404255319148"/>
    <s v="music"/>
    <s v="metal"/>
    <d v="2014-02-24T09:24:15"/>
    <d v="2014-03-10T14:00:00"/>
    <n v="1529"/>
    <n v="1865.3938999999998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"/>
    <n v="10"/>
    <s v="music"/>
    <s v="metal"/>
    <d v="2015-06-10T19:09:36"/>
    <d v="2015-07-10T19:09:36"/>
    <n v="10"/>
    <n v="10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"/>
    <n v="18.75"/>
    <s v="music"/>
    <s v="metal"/>
    <d v="2015-03-15T19:00:33"/>
    <d v="2015-04-14T19:00:33"/>
    <n v="300"/>
    <n v="3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.1990000000000001"/>
    <n v="41.704347826086959"/>
    <s v="music"/>
    <s v="metal"/>
    <d v="2015-02-16T03:34:24"/>
    <d v="2015-03-16T02:34:24"/>
    <n v="4000"/>
    <n v="4796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.55175"/>
    <n v="46.669172932330824"/>
    <s v="music"/>
    <s v="metal"/>
    <d v="2016-03-23T19:51:57"/>
    <d v="2016-04-25T04:59:00"/>
    <n v="4000"/>
    <n v="620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.3045"/>
    <n v="37.271428571428572"/>
    <s v="music"/>
    <s v="metal"/>
    <d v="2016-06-01T21:07:33"/>
    <d v="2016-07-31T19:45:00"/>
    <n v="2380"/>
    <n v="3104.71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.0497142857142858"/>
    <n v="59.258064516129032"/>
    <s v="music"/>
    <s v="metal"/>
    <d v="2016-10-13T19:19:55"/>
    <d v="2016-10-24T21:00:00"/>
    <n v="3500"/>
    <n v="3674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"/>
    <n v="30"/>
    <s v="music"/>
    <s v="metal"/>
    <d v="2015-01-17T19:58:29"/>
    <d v="2015-02-16T19:58:29"/>
    <n v="300"/>
    <n v="3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.1822050359712231"/>
    <n v="65.8623246492986"/>
    <s v="music"/>
    <s v="metal"/>
    <d v="2016-11-28T05:05:46"/>
    <d v="2016-12-28T05:05:46"/>
    <n v="27800"/>
    <n v="32865.30000000000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.0344827586206897"/>
    <n v="31.914893617021278"/>
    <s v="music"/>
    <s v="metal"/>
    <d v="2016-06-24T03:00:17"/>
    <d v="2016-07-24T03:00:17"/>
    <n v="1450"/>
    <n v="15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.1800000000000002"/>
    <n v="19.464285714285715"/>
    <s v="music"/>
    <s v="metal"/>
    <d v="2016-08-27T07:29:16"/>
    <d v="2016-10-25T19:00:00"/>
    <n v="297.5"/>
    <n v="648.54999999999995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"/>
    <n v="50"/>
    <s v="music"/>
    <s v="metal"/>
    <d v="2015-10-14T13:57:11"/>
    <d v="2015-11-25T14:57:11"/>
    <n v="1428"/>
    <n v="142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.4400583333333332"/>
    <n v="22.737763157894737"/>
    <s v="music"/>
    <s v="metal"/>
    <d v="2015-03-16T17:53:38"/>
    <d v="2015-04-15T22:59:00"/>
    <n v="1667.9999999999998"/>
    <n v="2402.0172999999995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.0467500000000001"/>
    <n v="42.724489795918366"/>
    <s v="music"/>
    <s v="metal"/>
    <d v="2015-05-04T19:41:08"/>
    <d v="2015-06-04T00:00:00"/>
    <n v="4000"/>
    <n v="418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0.18142857142857144"/>
    <n v="52.916666666666664"/>
    <s v="music"/>
    <s v="jazz"/>
    <d v="2013-10-23T11:35:13"/>
    <d v="2013-11-22T12:35:13"/>
    <n v="14000"/>
    <n v="254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4E-2"/>
    <n v="50.5"/>
    <s v="music"/>
    <s v="jazz"/>
    <d v="2016-08-17T23:10:04"/>
    <d v="2016-09-16T23:10:04"/>
    <n v="4500"/>
    <n v="10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3.3999999999999998E-3"/>
    <n v="42.5"/>
    <s v="music"/>
    <s v="jazz"/>
    <d v="2013-10-12T13:19:08"/>
    <d v="2013-11-11T14:19:08"/>
    <n v="69500"/>
    <n v="236.2999999999999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4999999999999998E-2"/>
    <n v="18"/>
    <s v="music"/>
    <s v="jazz"/>
    <d v="2012-01-13T02:49:26"/>
    <d v="2012-02-12T02:49:26"/>
    <n v="2000"/>
    <n v="9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0.41538461538461541"/>
    <n v="34.177215189873415"/>
    <s v="music"/>
    <s v="jazz"/>
    <d v="2013-09-24T02:33:58"/>
    <d v="2013-10-16T09:59:00"/>
    <n v="6500"/>
    <n v="27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E-2"/>
    <n v="22.5"/>
    <s v="music"/>
    <s v="jazz"/>
    <d v="2012-11-17T18:33:17"/>
    <d v="2013-01-16T18:33:17"/>
    <n v="2200"/>
    <n v="45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0.18285714285714286"/>
    <n v="58.18181818181818"/>
    <s v="music"/>
    <s v="jazz"/>
    <d v="2015-01-21T15:18:38"/>
    <d v="2015-02-28T15:10:00"/>
    <n v="3500"/>
    <n v="64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0.2402"/>
    <n v="109.18181818181819"/>
    <s v="music"/>
    <s v="jazz"/>
    <d v="2009-10-02T02:31:46"/>
    <d v="2009-12-01T04:59:00"/>
    <n v="5000"/>
    <n v="12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1.1111111111111111E-3"/>
    <n v="50"/>
    <s v="music"/>
    <s v="jazz"/>
    <d v="2013-12-08T00:39:58"/>
    <d v="2014-01-07T00:39:58"/>
    <n v="4500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0.11818181818181818"/>
    <n v="346.66666666666669"/>
    <s v="music"/>
    <s v="jazz"/>
    <d v="2013-03-09T20:17:37"/>
    <d v="2013-04-08T19:17:37"/>
    <n v="8800"/>
    <n v="104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3.0999999999999999E-3"/>
    <n v="12.4"/>
    <s v="music"/>
    <s v="jazz"/>
    <d v="2013-08-02T00:32:03"/>
    <d v="2013-09-01T00:32:03"/>
    <n v="27799.999999999996"/>
    <n v="86.17999999999999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69E-2"/>
    <n v="27.083333333333332"/>
    <s v="music"/>
    <s v="jazz"/>
    <d v="2013-10-30T13:28:15"/>
    <d v="2013-11-29T14:28:15"/>
    <n v="6000"/>
    <n v="32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8.1250000000000003E-3"/>
    <n v="32.5"/>
    <s v="music"/>
    <s v="jazz"/>
    <d v="2011-01-24T19:48:47"/>
    <d v="2011-03-10T19:48:47"/>
    <n v="8000"/>
    <n v="65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7E-2"/>
    <n v="9"/>
    <s v="music"/>
    <s v="jazz"/>
    <d v="2012-10-02T04:00:40"/>
    <d v="2012-11-11T05:00:40"/>
    <n v="3500"/>
    <n v="4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0.24333333333333335"/>
    <n v="34.761904761904759"/>
    <s v="music"/>
    <s v="jazz"/>
    <d v="2013-04-04T14:00:34"/>
    <d v="2013-05-04T14:00:34"/>
    <n v="3000"/>
    <n v="7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s v="music"/>
    <s v="jazz"/>
    <d v="2015-09-01T17:22:11"/>
    <d v="2015-09-21T17:22:11"/>
    <n v="5000"/>
    <n v="0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0.40799492385786801"/>
    <n v="28.577777777777779"/>
    <s v="music"/>
    <s v="jazz"/>
    <d v="2013-01-02T11:55:27"/>
    <d v="2013-02-04T11:55:27"/>
    <n v="4381.28"/>
    <n v="1787.5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0.67549999999999999"/>
    <n v="46.586206896551722"/>
    <s v="music"/>
    <s v="jazz"/>
    <d v="2013-11-19T18:56:00"/>
    <d v="2013-12-19T18:56:00"/>
    <n v="2000"/>
    <n v="135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2999999999999999E-2"/>
    <n v="32.5"/>
    <s v="music"/>
    <s v="jazz"/>
    <d v="2010-11-23T05:35:24"/>
    <d v="2010-12-23T05:35:24"/>
    <n v="5000"/>
    <n v="6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0.30666666666666664"/>
    <n v="21.466666666666665"/>
    <s v="music"/>
    <s v="jazz"/>
    <d v="2012-05-08T19:55:05"/>
    <d v="2012-05-29T19:55:05"/>
    <n v="2100"/>
    <n v="64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E-2"/>
    <n v="14.125"/>
    <s v="music"/>
    <s v="indie rock"/>
    <d v="2012-09-27T07:42:18"/>
    <d v="2012-10-30T07:42:18"/>
    <n v="3780"/>
    <n v="1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8.0000000000000002E-3"/>
    <n v="30"/>
    <s v="music"/>
    <s v="indie rock"/>
    <d v="2011-11-30T06:01:26"/>
    <d v="2012-01-14T06:01:26"/>
    <n v="3750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0.20133333333333334"/>
    <n v="21.571428571428573"/>
    <s v="music"/>
    <s v="indie rock"/>
    <d v="2011-08-04T20:39:10"/>
    <d v="2011-09-06T20:39:10"/>
    <n v="1500"/>
    <n v="30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0.4002"/>
    <n v="83.375"/>
    <s v="music"/>
    <s v="indie rock"/>
    <d v="2016-01-02T22:27:15"/>
    <d v="2016-03-02T22:27:15"/>
    <n v="5000"/>
    <n v="200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0.01"/>
    <n v="10"/>
    <s v="music"/>
    <s v="indie rock"/>
    <d v="2012-03-13T19:15:46"/>
    <d v="2012-05-12T02:31:00"/>
    <n v="2000"/>
    <n v="2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0.75"/>
    <n v="35.714285714285715"/>
    <s v="music"/>
    <s v="indie rock"/>
    <d v="2016-12-09T22:35:11"/>
    <d v="2016-12-30T22:35:11"/>
    <n v="1000"/>
    <n v="75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0.41"/>
    <n v="29.285714285714285"/>
    <s v="music"/>
    <s v="indie rock"/>
    <d v="2016-08-21T20:53:33"/>
    <d v="2016-09-15T20:53:33"/>
    <n v="500"/>
    <n v="20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s v="music"/>
    <s v="indie rock"/>
    <d v="2012-04-27T23:00:55"/>
    <d v="2012-05-27T23:00:55"/>
    <n v="100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5E-2"/>
    <n v="18"/>
    <s v="music"/>
    <s v="indie rock"/>
    <d v="2011-07-27T18:04:45"/>
    <d v="2011-09-01T06:00:00"/>
    <n v="1000"/>
    <n v="7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5E-2"/>
    <n v="73.760000000000005"/>
    <s v="music"/>
    <s v="indie rock"/>
    <d v="2014-09-05T18:49:03"/>
    <d v="2014-10-05T18:49:03"/>
    <n v="25000"/>
    <n v="2360.320000000000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4E-2"/>
    <n v="31.25"/>
    <s v="music"/>
    <s v="indie rock"/>
    <d v="2013-10-22T16:46:19"/>
    <d v="2013-11-21T17:46:19"/>
    <n v="3000"/>
    <n v="1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00000000000001E-2"/>
    <n v="28.888888888888889"/>
    <s v="music"/>
    <s v="indie rock"/>
    <d v="2014-07-22T00:45:30"/>
    <d v="2014-08-21T00:45:30"/>
    <n v="8000"/>
    <n v="26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0.40749999999999997"/>
    <n v="143.8235294117647"/>
    <s v="music"/>
    <s v="indie rock"/>
    <d v="2010-05-06T04:48:03"/>
    <d v="2010-08-01T04:00:00"/>
    <n v="6000"/>
    <n v="244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0.1"/>
    <n v="40"/>
    <s v="music"/>
    <s v="indie rock"/>
    <d v="2015-03-02T21:32:43"/>
    <d v="2015-04-01T20:32:43"/>
    <n v="2000"/>
    <n v="2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0.39169999999999999"/>
    <n v="147.81132075471697"/>
    <s v="music"/>
    <s v="indie rock"/>
    <d v="2016-05-06T23:33:30"/>
    <d v="2016-06-05T23:33:30"/>
    <n v="20000"/>
    <n v="783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000000000001E-2"/>
    <n v="27.857142857142858"/>
    <s v="music"/>
    <s v="indie rock"/>
    <d v="2010-09-10T03:03:49"/>
    <d v="2010-10-25T03:03:49"/>
    <n v="8000"/>
    <n v="1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0.4"/>
    <n v="44.444444444444443"/>
    <s v="music"/>
    <s v="indie rock"/>
    <d v="2015-08-02T20:57:06"/>
    <d v="2015-08-28T04:00:00"/>
    <n v="8000"/>
    <n v="32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s v="music"/>
    <s v="indie rock"/>
    <d v="2012-10-29T16:31:48"/>
    <d v="2012-11-28T17:31:48"/>
    <n v="300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1E-2"/>
    <n v="35"/>
    <s v="music"/>
    <s v="indie rock"/>
    <d v="2011-12-01T18:11:50"/>
    <d v="2012-01-15T18:11:50"/>
    <n v="2500"/>
    <n v="70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0.37333333333333335"/>
    <n v="35"/>
    <s v="music"/>
    <s v="indie rock"/>
    <d v="2011-04-13T02:22:42"/>
    <d v="2011-05-28T02:22:42"/>
    <n v="750"/>
    <n v="280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4.1999999999999997E-3"/>
    <n v="10.5"/>
    <s v="music"/>
    <s v="jazz"/>
    <d v="2016-02-29T20:23:22"/>
    <d v="2016-03-30T19:23:22"/>
    <n v="5000"/>
    <n v="2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s v="music"/>
    <s v="jazz"/>
    <d v="2010-04-23T19:28:34"/>
    <d v="2010-06-08T19:11:00"/>
    <n v="650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3.0000000000000001E-3"/>
    <n v="30"/>
    <s v="music"/>
    <s v="jazz"/>
    <d v="2014-07-09T23:10:22"/>
    <d v="2014-08-30T15:30:00"/>
    <n v="30000"/>
    <n v="9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000000000000001E-2"/>
    <n v="40"/>
    <s v="music"/>
    <s v="jazz"/>
    <d v="2012-08-28T19:06:20"/>
    <d v="2012-09-23T02:25:00"/>
    <n v="5000"/>
    <n v="16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3.0200000000000001E-3"/>
    <n v="50.333333333333336"/>
    <s v="music"/>
    <s v="jazz"/>
    <d v="2015-12-04T01:55:37"/>
    <d v="2016-01-03T01:55:37"/>
    <n v="50000"/>
    <n v="151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E-2"/>
    <n v="32.666666666666664"/>
    <s v="music"/>
    <s v="jazz"/>
    <d v="2010-11-25T05:45:26"/>
    <d v="2011-01-24T05:45:26"/>
    <n v="6500"/>
    <n v="196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s v="music"/>
    <s v="jazz"/>
    <d v="2014-02-11T04:33:10"/>
    <d v="2014-03-13T03:33:10"/>
    <n v="15000"/>
    <n v="0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s v="music"/>
    <s v="jazz"/>
    <d v="2011-08-12T04:37:03"/>
    <d v="2011-09-11T04:37:03"/>
    <n v="290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s v="music"/>
    <s v="jazz"/>
    <d v="2010-06-11T19:14:15"/>
    <d v="2010-07-27T04:59:00"/>
    <n v="250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00000000000001E-2"/>
    <n v="65"/>
    <s v="music"/>
    <s v="jazz"/>
    <d v="2012-06-21T16:34:00"/>
    <d v="2012-07-23T04:00:00"/>
    <n v="16000"/>
    <n v="52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0.22363636363636363"/>
    <n v="24.6"/>
    <s v="music"/>
    <s v="jazz"/>
    <d v="2017-01-02T13:05:19"/>
    <d v="2017-03-03T13:05:19"/>
    <n v="764.5"/>
    <n v="170.9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s v="music"/>
    <s v="jazz"/>
    <d v="2014-01-03T00:07:25"/>
    <d v="2014-01-24T00:07:25"/>
    <n v="10000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8.5714285714285719E-3"/>
    <n v="15"/>
    <s v="music"/>
    <s v="jazz"/>
    <d v="2012-10-12T02:37:27"/>
    <d v="2012-12-11T03:37:27"/>
    <n v="3500"/>
    <n v="3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2E-2"/>
    <n v="82.583333333333329"/>
    <s v="music"/>
    <s v="jazz"/>
    <d v="2012-04-05T03:20:19"/>
    <d v="2012-05-05T03:20:19"/>
    <n v="30000"/>
    <n v="1982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s v="music"/>
    <s v="jazz"/>
    <d v="2012-07-26T18:19:07"/>
    <d v="2012-08-25T18:19:07"/>
    <n v="150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6E-2"/>
    <n v="41.666666666666664"/>
    <s v="music"/>
    <s v="jazz"/>
    <d v="2012-01-29T16:18:34"/>
    <d v="2012-03-01T04:59:00"/>
    <n v="6500"/>
    <n v="37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s v="music"/>
    <s v="jazz"/>
    <d v="2010-09-13T20:28:54"/>
    <d v="2010-10-22T05:00:00"/>
    <n v="330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6.0000000000000001E-3"/>
    <n v="30"/>
    <s v="music"/>
    <s v="jazz"/>
    <d v="2014-06-12T22:38:50"/>
    <d v="2014-07-14T02:30:00"/>
    <n v="5000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E-2"/>
    <n v="19.600000000000001"/>
    <s v="music"/>
    <s v="jazz"/>
    <d v="2014-11-01T21:59:21"/>
    <d v="2014-12-01T22:59:21"/>
    <n v="5421"/>
    <n v="272.44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5.0000000000000001E-3"/>
    <n v="100"/>
    <s v="music"/>
    <s v="jazz"/>
    <d v="2012-11-14T15:24:05"/>
    <d v="2012-12-19T15:24:05"/>
    <n v="20000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s v="music"/>
    <s v="jazz"/>
    <d v="2013-10-15T16:07:02"/>
    <d v="2013-11-14T17:07:02"/>
    <n v="550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0.309"/>
    <n v="231.75"/>
    <s v="music"/>
    <s v="jazz"/>
    <d v="2011-10-31T04:06:16"/>
    <d v="2011-12-12T05:06:16"/>
    <n v="15000"/>
    <n v="463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0.21037037037037037"/>
    <n v="189.33333333333334"/>
    <s v="music"/>
    <s v="jazz"/>
    <d v="2014-08-27T12:43:13"/>
    <d v="2014-10-01T12:43:13"/>
    <n v="27000"/>
    <n v="568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9E-2"/>
    <n v="55"/>
    <s v="music"/>
    <s v="jazz"/>
    <d v="2014-10-22T23:02:03"/>
    <d v="2014-11-22T00:02:03"/>
    <n v="15000"/>
    <n v="33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0.109"/>
    <n v="21.8"/>
    <s v="music"/>
    <s v="jazz"/>
    <d v="2013-01-14T22:37:49"/>
    <d v="2013-02-13T22:37:49"/>
    <n v="3000"/>
    <n v="3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68E-2"/>
    <n v="32"/>
    <s v="music"/>
    <s v="jazz"/>
    <d v="2013-10-28T21:08:31"/>
    <d v="2013-11-27T22:08:31"/>
    <n v="6000"/>
    <n v="16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s v="music"/>
    <s v="jazz"/>
    <d v="2010-06-09T00:28:50"/>
    <d v="2010-07-08T22:40:00"/>
    <n v="7000"/>
    <n v="0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s v="music"/>
    <s v="jazz"/>
    <d v="2012-04-14T19:44:55"/>
    <d v="2012-05-14T19:44:55"/>
    <n v="20000"/>
    <n v="0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0.10862068965517241"/>
    <n v="56.25"/>
    <s v="music"/>
    <s v="jazz"/>
    <d v="2012-09-28T20:41:53"/>
    <d v="2012-11-18T00:00:00"/>
    <n v="14500"/>
    <n v="157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s v="music"/>
    <s v="jazz"/>
    <d v="2012-03-10T05:42:49"/>
    <d v="2012-04-09T04:42:49"/>
    <n v="50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0.38333333333333336"/>
    <n v="69"/>
    <s v="music"/>
    <s v="jazz"/>
    <d v="2010-05-14T21:58:26"/>
    <d v="2010-06-25T21:32:00"/>
    <n v="900"/>
    <n v="34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3E-2"/>
    <n v="18.714285714285715"/>
    <s v="music"/>
    <s v="jazz"/>
    <d v="2014-02-10T08:38:22"/>
    <d v="2014-03-16T22:00:00"/>
    <n v="2780"/>
    <n v="182.08999999999997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0.14536842105263159"/>
    <n v="46.033333333333331"/>
    <s v="music"/>
    <s v="jazz"/>
    <d v="2013-02-05T23:15:45"/>
    <d v="2013-03-22T22:15:45"/>
    <n v="9500"/>
    <n v="138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0.06"/>
    <n v="60"/>
    <s v="music"/>
    <s v="jazz"/>
    <d v="2014-03-13T04:03:29"/>
    <d v="2014-05-12T04:03:29"/>
    <n v="2000"/>
    <n v="12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0.30399999999999999"/>
    <n v="50.666666666666664"/>
    <s v="music"/>
    <s v="jazz"/>
    <d v="2014-04-04T17:41:24"/>
    <d v="2014-05-04T06:00:00"/>
    <n v="4050.0000000000005"/>
    <n v="1231.2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5E-2"/>
    <n v="25"/>
    <s v="music"/>
    <s v="jazz"/>
    <d v="2015-12-30T08:00:29"/>
    <d v="2016-01-29T08:00:29"/>
    <n v="3500"/>
    <n v="5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s v="music"/>
    <s v="jazz"/>
    <d v="2011-12-06T00:34:49"/>
    <d v="2012-01-18T20:00:00"/>
    <n v="140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9E-2"/>
    <n v="20"/>
    <s v="music"/>
    <s v="jazz"/>
    <d v="2013-10-04T19:09:17"/>
    <d v="2013-11-03T20:09:17"/>
    <n v="3500"/>
    <n v="40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3.5714285714285713E-3"/>
    <n v="25"/>
    <s v="music"/>
    <s v="jazz"/>
    <d v="2012-08-03T11:30:48"/>
    <d v="2012-09-02T11:30:48"/>
    <n v="700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5E-2"/>
    <n v="20"/>
    <s v="music"/>
    <s v="jazz"/>
    <d v="2013-05-22T18:18:58"/>
    <d v="2013-06-30T19:58:00"/>
    <n v="2750"/>
    <n v="4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0.17155555555555554"/>
    <n v="110.28571428571429"/>
    <s v="technology"/>
    <s v="wearables"/>
    <d v="2015-06-27T00:12:06"/>
    <d v="2015-08-11T00:12:06"/>
    <n v="9000"/>
    <n v="154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E-2"/>
    <n v="37.451612903225808"/>
    <s v="technology"/>
    <s v="wearables"/>
    <d v="2017-01-11T02:19:05"/>
    <d v="2017-02-10T02:19:05"/>
    <n v="50000"/>
    <n v="116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9E-2"/>
    <n v="41.75"/>
    <s v="technology"/>
    <s v="wearables"/>
    <d v="2016-01-13T20:14:20"/>
    <d v="2016-02-18T20:14:20"/>
    <n v="7500"/>
    <n v="66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E-2"/>
    <n v="24.083333333333332"/>
    <s v="technology"/>
    <s v="wearables"/>
    <d v="2016-10-30T16:01:45"/>
    <d v="2016-11-29T17:01:45"/>
    <n v="3000"/>
    <n v="289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0.13325999999999999"/>
    <n v="69.40625"/>
    <s v="technology"/>
    <s v="wearables"/>
    <d v="2016-03-15T14:00:50"/>
    <d v="2016-04-18T14:00:00"/>
    <n v="50000"/>
    <n v="6663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0000000000001E-2"/>
    <n v="155.25"/>
    <s v="technology"/>
    <s v="wearables"/>
    <d v="2016-12-28T20:57:06"/>
    <d v="2017-02-18T23:59:00"/>
    <n v="119000"/>
    <n v="2955.96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6E-2"/>
    <n v="57.2"/>
    <s v="technology"/>
    <s v="wearables"/>
    <d v="2016-08-10T18:00:48"/>
    <d v="2016-09-09T18:00:48"/>
    <n v="15000"/>
    <n v="28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s v="technology"/>
    <s v="wearables"/>
    <d v="2016-05-01T18:45:06"/>
    <d v="2016-06-30T18:45:06"/>
    <n v="85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0.12"/>
    <n v="60"/>
    <s v="technology"/>
    <s v="wearables"/>
    <d v="2016-02-11T19:52:44"/>
    <d v="2016-03-12T19:52:44"/>
    <n v="4760"/>
    <n v="571.19999999999993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0000000000001E-2"/>
    <n v="39"/>
    <s v="technology"/>
    <s v="wearables"/>
    <d v="2015-12-23T01:02:56"/>
    <d v="2016-02-21T01:02:56"/>
    <n v="23800"/>
    <n v="324.87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0.28039999999999998"/>
    <n v="58.416666666666664"/>
    <s v="technology"/>
    <s v="wearables"/>
    <d v="2015-12-18T18:01:01"/>
    <d v="2016-01-17T18:01:01"/>
    <n v="4050.0000000000005"/>
    <n v="1135.6200000000001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0.38390000000000002"/>
    <n v="158.63636363636363"/>
    <s v="technology"/>
    <s v="wearables"/>
    <d v="2016-04-20T15:41:12"/>
    <d v="2016-06-04T15:41:12"/>
    <n v="50000"/>
    <n v="19195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0.39942857142857141"/>
    <n v="99.857142857142861"/>
    <s v="technology"/>
    <s v="wearables"/>
    <d v="2016-10-19T14:43:32"/>
    <d v="2016-11-18T15:43:32"/>
    <n v="49000"/>
    <n v="1957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8.3999999999999995E-3"/>
    <n v="25.2"/>
    <s v="technology"/>
    <s v="wearables"/>
    <d v="2014-12-26T03:56:39"/>
    <d v="2015-01-25T03:56:39"/>
    <n v="15000"/>
    <n v="1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0.43406666666666666"/>
    <n v="89.191780821917803"/>
    <s v="technology"/>
    <s v="wearables"/>
    <d v="2015-07-09T20:00:39"/>
    <d v="2015-08-20T20:00:39"/>
    <n v="15000"/>
    <n v="65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5E-2"/>
    <n v="182.6236559139785"/>
    <s v="technology"/>
    <s v="wearables"/>
    <d v="2016-08-04T07:05:00"/>
    <d v="2016-09-13T07:05:00"/>
    <n v="300000"/>
    <n v="16984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19999999999999E-2"/>
    <n v="50.647058823529413"/>
    <s v="technology"/>
    <s v="wearables"/>
    <d v="2015-02-25T21:55:59"/>
    <d v="2015-04-26T20:55:59"/>
    <n v="50000"/>
    <n v="861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5E-2"/>
    <n v="33.285714285714285"/>
    <s v="technology"/>
    <s v="wearables"/>
    <d v="2016-10-17T13:15:33"/>
    <d v="2016-11-17T14:15:33"/>
    <n v="12000"/>
    <n v="2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0.11328275684711328"/>
    <n v="51.823529411764703"/>
    <s v="technology"/>
    <s v="wearables"/>
    <d v="2015-03-19T19:16:03"/>
    <d v="2015-04-10T04:59:00"/>
    <n v="7777"/>
    <n v="88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0.3886"/>
    <n v="113.62573099415205"/>
    <s v="technology"/>
    <s v="wearables"/>
    <d v="2014-12-20T04:11:05"/>
    <d v="2015-01-19T04:11:05"/>
    <n v="50000"/>
    <n v="1943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0.46100628930817611"/>
    <n v="136.46276595744681"/>
    <s v="technology"/>
    <s v="wearables"/>
    <d v="2017-01-31T15:02:35"/>
    <d v="2017-03-14T14:02:35"/>
    <n v="55650"/>
    <n v="2565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0.42188421052631581"/>
    <n v="364.35454545454547"/>
    <s v="technology"/>
    <s v="wearables"/>
    <d v="2017-01-05T16:38:55"/>
    <d v="2017-02-20T19:00:00"/>
    <n v="95000"/>
    <n v="4007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0.2848"/>
    <n v="19.243243243243242"/>
    <s v="technology"/>
    <s v="wearables"/>
    <d v="2016-01-04T17:05:53"/>
    <d v="2016-02-11T17:05:53"/>
    <n v="2500"/>
    <n v="712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1E-2"/>
    <n v="41.888888888888886"/>
    <s v="technology"/>
    <s v="wearables"/>
    <d v="2016-09-12T15:15:19"/>
    <d v="2016-10-17T15:15:19"/>
    <n v="35000"/>
    <n v="37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7.9909090909090902E-3"/>
    <n v="30.310344827586206"/>
    <s v="technology"/>
    <s v="wearables"/>
    <d v="2015-07-23T15:05:19"/>
    <d v="2015-09-01T15:05:19"/>
    <n v="89100"/>
    <n v="711.9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2E-2"/>
    <n v="49.666666666666664"/>
    <s v="technology"/>
    <s v="wearables"/>
    <d v="2016-09-24T00:24:06"/>
    <d v="2016-10-26T03:59:00"/>
    <n v="25000"/>
    <n v="29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0.14799999999999999"/>
    <n v="59.2"/>
    <s v="technology"/>
    <s v="wearables"/>
    <d v="2016-09-06T15:15:32"/>
    <d v="2016-10-06T15:15:32"/>
    <n v="12000"/>
    <n v="1776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0.17810000000000001"/>
    <n v="43.97530864197531"/>
    <s v="technology"/>
    <s v="wearables"/>
    <d v="2016-02-22T06:06:14"/>
    <d v="2016-04-22T05:06:14"/>
    <n v="20000"/>
    <n v="356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E-2"/>
    <n v="26.5"/>
    <s v="technology"/>
    <s v="wearables"/>
    <d v="2014-07-16T20:20:34"/>
    <d v="2014-08-15T20:20:34"/>
    <n v="8000"/>
    <n v="106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0.46666666666666667"/>
    <n v="1272.7272727272727"/>
    <s v="technology"/>
    <s v="wearables"/>
    <d v="2017-01-07T07:16:47"/>
    <d v="2017-02-09T07:16:47"/>
    <n v="1440"/>
    <n v="67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0.4592"/>
    <n v="164"/>
    <s v="technology"/>
    <s v="wearables"/>
    <d v="2016-12-17T05:17:33"/>
    <d v="2017-01-23T04:59:00"/>
    <n v="4050.0000000000005"/>
    <n v="1859.760000000000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2.2599999999999999E-3"/>
    <n v="45.2"/>
    <s v="technology"/>
    <s v="wearables"/>
    <d v="2015-04-17T17:01:00"/>
    <d v="2015-06-01T17:01:00"/>
    <n v="100000"/>
    <n v="22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0.34625"/>
    <n v="153.88888888888889"/>
    <s v="technology"/>
    <s v="wearables"/>
    <d v="2014-08-05T20:46:38"/>
    <d v="2014-09-04T06:59:00"/>
    <n v="20000"/>
    <n v="692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9E-2"/>
    <n v="51.375"/>
    <s v="technology"/>
    <s v="wearables"/>
    <d v="2015-09-10T00:21:33"/>
    <d v="2015-11-09T01:21:33"/>
    <n v="20000"/>
    <n v="411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5.5999999999999999E-3"/>
    <n v="93.333333333333329"/>
    <s v="technology"/>
    <s v="wearables"/>
    <d v="2016-02-24T17:59:16"/>
    <d v="2016-03-25T16:59:16"/>
    <n v="50000"/>
    <n v="28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9E-2"/>
    <n v="108.625"/>
    <s v="technology"/>
    <s v="wearables"/>
    <d v="2016-04-29T16:43:05"/>
    <d v="2016-06-28T16:43:05"/>
    <n v="100000"/>
    <n v="260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E-2"/>
    <n v="160.5"/>
    <s v="technology"/>
    <s v="wearables"/>
    <d v="2015-06-30T01:24:57"/>
    <d v="2015-08-14T01:24:57"/>
    <n v="112500"/>
    <n v="2166.7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0.33666666666666667"/>
    <n v="75.75"/>
    <s v="technology"/>
    <s v="wearables"/>
    <d v="2016-01-22T22:36:37"/>
    <d v="2016-02-21T22:36:37"/>
    <n v="3213"/>
    <n v="1081.71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0.5626326718299024"/>
    <n v="790.83739837398377"/>
    <s v="technology"/>
    <s v="wearables"/>
    <d v="2016-01-26T07:25:01"/>
    <d v="2016-02-25T07:25:01"/>
    <n v="20746.68"/>
    <n v="11672.7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0.82817600000000002"/>
    <n v="301.93916666666667"/>
    <s v="technology"/>
    <s v="wearables"/>
    <d v="2016-05-16T10:00:28"/>
    <d v="2016-06-20T18:59:00"/>
    <n v="35000"/>
    <n v="28986.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0.14860000000000001"/>
    <n v="47.935483870967744"/>
    <s v="technology"/>
    <s v="wearables"/>
    <d v="2014-10-16T21:42:02"/>
    <d v="2014-11-30T22:42:02"/>
    <n v="10000"/>
    <n v="148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4"/>
    <n v="2.75"/>
    <s v="technology"/>
    <s v="wearables"/>
    <d v="2014-07-10T22:43:42"/>
    <d v="2014-08-09T22:43:42"/>
    <n v="88888"/>
    <n v="11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3E-4"/>
    <n v="1"/>
    <s v="technology"/>
    <s v="wearables"/>
    <d v="2016-09-02T18:04:46"/>
    <d v="2016-10-02T18:04:46"/>
    <n v="17500"/>
    <n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0.2950613611721471"/>
    <n v="171.79329608938548"/>
    <s v="technology"/>
    <s v="wearables"/>
    <d v="2016-07-23T16:01:25"/>
    <d v="2016-08-23T20:54:00"/>
    <n v="124020.61"/>
    <n v="36593.68999999999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E-2"/>
    <n v="35.333333333333336"/>
    <s v="technology"/>
    <s v="wearables"/>
    <d v="2015-02-26T02:46:48"/>
    <d v="2015-03-28T01:46:48"/>
    <n v="10000"/>
    <n v="10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27E-2"/>
    <n v="82.086956521739125"/>
    <s v="technology"/>
    <s v="wearables"/>
    <d v="2015-12-01T23:13:30"/>
    <d v="2015-12-31T23:00:00"/>
    <n v="35700"/>
    <n v="2246.719999999999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0.1275"/>
    <n v="110.8695652173913"/>
    <s v="technology"/>
    <s v="wearables"/>
    <d v="2015-11-16T18:25:00"/>
    <d v="2016-01-10T00:00:00"/>
    <n v="27799.999999999996"/>
    <n v="3544.4999999999995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0.13220000000000001"/>
    <n v="161.21951219512195"/>
    <s v="technology"/>
    <s v="wearables"/>
    <d v="2014-05-14T07:04:10"/>
    <d v="2014-06-23T07:04:10"/>
    <n v="59500"/>
    <n v="7865.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e v="#DIV/0!"/>
    <s v="technology"/>
    <s v="wearables"/>
    <d v="2016-09-01T08:33:45"/>
    <d v="2016-10-01T08:33:45"/>
    <n v="5950"/>
    <n v="0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0.16769999999999999"/>
    <n v="52.40625"/>
    <s v="technology"/>
    <s v="wearables"/>
    <d v="2016-08-29T22:24:55"/>
    <d v="2016-09-28T22:24:55"/>
    <n v="10000"/>
    <n v="167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1.0399999999999999E-3"/>
    <n v="13"/>
    <s v="technology"/>
    <s v="wearables"/>
    <d v="2014-08-04T18:49:24"/>
    <d v="2014-09-03T18:49:24"/>
    <n v="25000"/>
    <n v="2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E-2"/>
    <n v="30.285714285714285"/>
    <s v="technology"/>
    <s v="wearables"/>
    <d v="2016-06-17T18:09:48"/>
    <d v="2016-07-12T18:51:00"/>
    <n v="6949.9999999999991"/>
    <n v="294.6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4.6699999999999997E-3"/>
    <n v="116.75"/>
    <s v="technology"/>
    <s v="wearables"/>
    <d v="2016-03-08T22:11:59"/>
    <d v="2016-05-07T21:11:59"/>
    <n v="100000"/>
    <n v="46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0.25087142857142858"/>
    <n v="89.59693877551021"/>
    <s v="technology"/>
    <s v="wearables"/>
    <d v="2016-10-09T23:09:28"/>
    <d v="2016-11-12T05:00:00"/>
    <n v="70000"/>
    <n v="1756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1E-2"/>
    <n v="424.45454545454544"/>
    <s v="technology"/>
    <s v="wearables"/>
    <d v="2014-10-09T06:18:50"/>
    <d v="2014-11-30T22:59:00"/>
    <n v="200000"/>
    <n v="466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599999999999998E-2"/>
    <n v="80.666666666666671"/>
    <s v="technology"/>
    <s v="wearables"/>
    <d v="2014-11-04T22:34:40"/>
    <d v="2014-11-29T16:00:00"/>
    <n v="10000"/>
    <n v="726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0000000000001E-2"/>
    <n v="13"/>
    <s v="technology"/>
    <s v="wearables"/>
    <d v="2014-06-27T20:47:40"/>
    <d v="2014-07-27T15:27:00"/>
    <n v="4000"/>
    <n v="65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2999999999999999E-2"/>
    <n v="8.125"/>
    <s v="technology"/>
    <s v="wearables"/>
    <d v="2014-10-29T02:28:17"/>
    <d v="2014-11-28T03:28:17"/>
    <n v="5000"/>
    <n v="65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0.58558333333333334"/>
    <n v="153.42794759825327"/>
    <s v="technology"/>
    <s v="wearables"/>
    <d v="2015-10-05T04:03:21"/>
    <d v="2015-11-19T05:03:21"/>
    <n v="48600"/>
    <n v="28459.35000000000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3E-2"/>
    <n v="292.07499999999999"/>
    <s v="technology"/>
    <s v="wearables"/>
    <d v="2014-10-14T07:11:30"/>
    <d v="2014-11-13T08:02:00"/>
    <n v="121500.00000000001"/>
    <n v="9463.2300000000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3E-2"/>
    <n v="3304"/>
    <s v="technology"/>
    <s v="wearables"/>
    <d v="2017-01-14T01:26:00"/>
    <d v="2017-03-15T00:26:00"/>
    <n v="894700"/>
    <n v="1982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.04"/>
    <n v="1300"/>
    <s v="technology"/>
    <s v="wearables"/>
    <d v="2016-12-16T17:16:53"/>
    <d v="2017-01-30T17:16:53"/>
    <n v="6949.9999999999991"/>
    <n v="7227.999999999999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0.29602960296029601"/>
    <n v="134.54545454545453"/>
    <s v="technology"/>
    <s v="wearables"/>
    <d v="2015-11-17T16:25:14"/>
    <d v="2015-12-17T05:59:00"/>
    <n v="9999"/>
    <n v="296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0.16055"/>
    <n v="214.06666666666666"/>
    <s v="technology"/>
    <s v="wearables"/>
    <d v="2017-02-14T17:01:01"/>
    <d v="2017-03-16T16:01:01"/>
    <n v="23800"/>
    <n v="3821.0899999999997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0.82208000000000003"/>
    <n v="216.33684210526314"/>
    <s v="technology"/>
    <s v="wearables"/>
    <d v="2016-01-19T17:00:27"/>
    <d v="2016-02-18T17:00:27"/>
    <n v="25000"/>
    <n v="2055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0.75051000000000001"/>
    <n v="932.31055900621118"/>
    <s v="technology"/>
    <s v="wearables"/>
    <d v="2015-09-29T14:59:43"/>
    <d v="2015-10-30T14:59:43"/>
    <n v="200000"/>
    <n v="15010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3E-2"/>
    <n v="29.25"/>
    <s v="technology"/>
    <s v="wearables"/>
    <d v="2014-12-04T00:57:52"/>
    <d v="2014-12-12T07:11:00"/>
    <n v="4000"/>
    <n v="2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0.44319999999999998"/>
    <n v="174.94736842105263"/>
    <s v="technology"/>
    <s v="wearables"/>
    <d v="2016-11-02T14:00:23"/>
    <d v="2016-12-14T15:00:23"/>
    <n v="30000"/>
    <n v="1329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2.6737967914438501E-3"/>
    <n v="250"/>
    <s v="technology"/>
    <s v="wearables"/>
    <d v="2016-11-28T19:25:15"/>
    <d v="2016-12-28T19:25:15"/>
    <n v="4488"/>
    <n v="1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0.1313"/>
    <n v="65"/>
    <s v="technology"/>
    <s v="wearables"/>
    <d v="2016-05-20T14:30:46"/>
    <d v="2016-06-19T14:30:46"/>
    <n v="50000"/>
    <n v="65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1.9088937093275488E-3"/>
    <n v="55"/>
    <s v="technology"/>
    <s v="wearables"/>
    <d v="2016-07-10T19:54:22"/>
    <d v="2016-09-05T02:59:00"/>
    <n v="115250"/>
    <n v="22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3.7499999999999999E-3"/>
    <n v="75"/>
    <s v="technology"/>
    <s v="wearables"/>
    <d v="2014-11-03T21:33:15"/>
    <d v="2014-12-18T21:33:15"/>
    <n v="2000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.35021"/>
    <n v="1389.3561935483872"/>
    <s v="technology"/>
    <s v="wearables"/>
    <d v="2016-12-10T10:34:12"/>
    <d v="2017-01-24T10:34:12"/>
    <n v="5000"/>
    <n v="1076751.0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0.34527999999999998"/>
    <n v="95.911111111111111"/>
    <s v="technology"/>
    <s v="wearables"/>
    <d v="2015-12-01T20:00:56"/>
    <d v="2015-12-29T20:00:00"/>
    <n v="25000"/>
    <n v="8632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0.30599999999999999"/>
    <n v="191.25"/>
    <s v="technology"/>
    <s v="wearables"/>
    <d v="2014-11-12T00:03:35"/>
    <d v="2015-01-01T00:03:35"/>
    <n v="10000"/>
    <n v="306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68E-2"/>
    <n v="40"/>
    <s v="technology"/>
    <s v="wearables"/>
    <d v="2015-10-26T21:04:55"/>
    <d v="2015-11-25T22:04:55"/>
    <n v="9810"/>
    <n v="261.6000000000000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E-2"/>
    <n v="74.78947368421052"/>
    <s v="technology"/>
    <s v="wearables"/>
    <d v="2016-02-22T02:34:16"/>
    <d v="2016-04-07T01:34:16"/>
    <n v="100000"/>
    <n v="284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0.22878799999999999"/>
    <n v="161.11830985915492"/>
    <s v="technology"/>
    <s v="wearables"/>
    <d v="2015-10-12T16:12:15"/>
    <d v="2015-11-21T17:12:15"/>
    <n v="250000"/>
    <n v="57197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0000000000001E-2"/>
    <n v="88.714285714285708"/>
    <s v="technology"/>
    <s v="wearables"/>
    <d v="2016-06-14T11:48:53"/>
    <d v="2016-07-14T11:48:53"/>
    <n v="20000"/>
    <n v="62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0.47333333333333333"/>
    <n v="53.25"/>
    <s v="technology"/>
    <s v="wearables"/>
    <d v="2015-01-05T23:22:29"/>
    <d v="2015-02-04T23:22:29"/>
    <n v="45000"/>
    <n v="213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.0554838709677421"/>
    <n v="106.2"/>
    <s v="music"/>
    <s v="electronic music"/>
    <d v="2015-05-03T01:40:09"/>
    <d v="2015-06-02T00:47:00"/>
    <n v="1255.5"/>
    <n v="2580.6600000000003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.5180366666666667"/>
    <n v="22.079728033472804"/>
    <s v="music"/>
    <s v="electronic music"/>
    <d v="2015-09-24T06:02:51"/>
    <d v="2015-10-17T04:00:00"/>
    <n v="3000"/>
    <n v="10554.11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.149"/>
    <n v="31.054054054054053"/>
    <s v="music"/>
    <s v="electronic music"/>
    <d v="2015-04-17T15:31:17"/>
    <d v="2015-05-17T15:31:17"/>
    <n v="2000"/>
    <n v="2298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.3715000000000002"/>
    <n v="36.206106870229007"/>
    <s v="music"/>
    <s v="electronic music"/>
    <d v="2015-05-21T22:04:21"/>
    <d v="2015-06-20T22:04:21"/>
    <n v="2780"/>
    <n v="6592.769999999999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.1863774999999999"/>
    <n v="388.9762295081967"/>
    <s v="music"/>
    <s v="electronic music"/>
    <d v="2016-01-01T13:56:03"/>
    <d v="2016-01-31T13:56:03"/>
    <n v="2400"/>
    <n v="2847.3059999999996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.099283142857143"/>
    <n v="71.848571428571432"/>
    <s v="music"/>
    <s v="electronic music"/>
    <d v="2015-02-14T20:00:37"/>
    <d v="2015-03-16T19:00:37"/>
    <n v="70000"/>
    <n v="76949.82000000000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.0000828571428571"/>
    <n v="57.381803278688523"/>
    <s v="music"/>
    <s v="electronic music"/>
    <d v="2016-02-26T09:46:56"/>
    <d v="2016-03-31T08:46:56"/>
    <n v="9730"/>
    <n v="9730.806199999999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.0309292094387414"/>
    <n v="69.666666666666671"/>
    <s v="music"/>
    <s v="electronic music"/>
    <d v="2014-09-23T00:49:07"/>
    <d v="2014-10-23T00:49:07"/>
    <n v="7501"/>
    <n v="77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.1727000000000001"/>
    <n v="45.988235294117644"/>
    <s v="music"/>
    <s v="electronic music"/>
    <d v="2017-01-20T15:03:25"/>
    <d v="2017-03-06T20:00:00"/>
    <n v="13899.999999999998"/>
    <n v="16300.529999999999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.1175999999999999"/>
    <n v="79.262411347517727"/>
    <s v="music"/>
    <s v="electronic music"/>
    <d v="2015-02-09T17:05:07"/>
    <d v="2015-04-04T21:59:00"/>
    <n v="1200"/>
    <n v="1341.12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.4209999999999998"/>
    <n v="43.031446540880502"/>
    <s v="music"/>
    <s v="electronic music"/>
    <d v="2016-08-29T11:35:49"/>
    <d v="2016-09-12T11:35:49"/>
    <n v="2000"/>
    <n v="684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.0740000000000001"/>
    <n v="108.48484848484848"/>
    <s v="music"/>
    <s v="electronic music"/>
    <d v="2015-11-16T18:20:10"/>
    <d v="2015-12-16T18:20:10"/>
    <n v="10000"/>
    <n v="10740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.0849703703703704"/>
    <n v="61.029583333333335"/>
    <s v="music"/>
    <s v="electronic music"/>
    <d v="2016-05-24T16:00:25"/>
    <d v="2016-06-23T16:00:25"/>
    <n v="5400"/>
    <n v="5858.8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.0286144578313252"/>
    <n v="50.592592592592595"/>
    <s v="music"/>
    <s v="electronic music"/>
    <d v="2016-11-14T17:34:40"/>
    <d v="2016-12-12T17:34:40"/>
    <n v="1845.9199999999998"/>
    <n v="1898.739999999999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.3000180000000001"/>
    <n v="39.157168674698795"/>
    <s v="music"/>
    <s v="electronic music"/>
    <d v="2016-07-04T04:00:04"/>
    <d v="2016-08-05T03:59:00"/>
    <n v="5000"/>
    <n v="6500.0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.0765217391304347"/>
    <n v="65.15789473684211"/>
    <s v="music"/>
    <s v="electronic music"/>
    <d v="2015-01-12T15:23:40"/>
    <d v="2015-02-11T15:23:40"/>
    <n v="4600"/>
    <n v="4952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.1236044444444444"/>
    <n v="23.963127962085309"/>
    <s v="music"/>
    <s v="electronic music"/>
    <d v="2012-12-06T10:46:30"/>
    <d v="2013-01-07T08:00:00"/>
    <n v="4500"/>
    <n v="5056.2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.0209999999999999"/>
    <n v="48.61904761904762"/>
    <s v="music"/>
    <s v="electronic music"/>
    <d v="2015-04-25T19:44:22"/>
    <d v="2015-05-18T05:00:00"/>
    <n v="1000"/>
    <n v="102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.4533333333333334"/>
    <n v="35.73770491803279"/>
    <s v="music"/>
    <s v="electronic music"/>
    <d v="2016-02-18T05:33:43"/>
    <d v="2016-03-19T04:33:43"/>
    <n v="1500"/>
    <n v="218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.282"/>
    <n v="21.366666666666667"/>
    <s v="music"/>
    <s v="electronic music"/>
    <d v="2016-11-18T02:37:26"/>
    <d v="2016-12-13T07:59:00"/>
    <n v="500"/>
    <n v="64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2.9411764705882353E-3"/>
    <n v="250"/>
    <s v="journalism"/>
    <s v="audio"/>
    <d v="2016-07-28T17:00:09"/>
    <d v="2016-08-27T17:00:09"/>
    <n v="8500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s v="journalism"/>
    <s v="audio"/>
    <d v="2014-07-11T01:26:32"/>
    <d v="2014-07-31T01:26:32"/>
    <n v="5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E-2"/>
    <n v="10"/>
    <s v="journalism"/>
    <s v="audio"/>
    <d v="2014-07-31T16:42:28"/>
    <d v="2014-09-12T10:00:00"/>
    <n v="650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1E-2"/>
    <n v="29.236301369863014"/>
    <s v="journalism"/>
    <s v="audio"/>
    <d v="2015-04-20T06:04:15"/>
    <d v="2015-05-20T06:04:15"/>
    <n v="100000"/>
    <n v="8537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E-4"/>
    <n v="3"/>
    <s v="journalism"/>
    <s v="audio"/>
    <d v="2015-01-07T22:13:21"/>
    <d v="2015-03-05T20:27:00"/>
    <n v="7000"/>
    <n v="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9E-2"/>
    <n v="33.25"/>
    <s v="journalism"/>
    <s v="audio"/>
    <d v="2014-07-24T20:59:10"/>
    <d v="2014-08-23T20:59:10"/>
    <n v="10000"/>
    <n v="26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s v="journalism"/>
    <s v="audio"/>
    <d v="2015-11-11T20:26:00"/>
    <d v="2015-12-26T20:26:00"/>
    <n v="357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5.0000000000000001E-4"/>
    <n v="1"/>
    <s v="journalism"/>
    <s v="audio"/>
    <d v="2014-10-06T19:38:35"/>
    <d v="2014-11-05T20:38:35"/>
    <n v="200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E-2"/>
    <n v="53"/>
    <s v="journalism"/>
    <s v="audio"/>
    <d v="2016-08-16T01:16:29"/>
    <d v="2016-09-25T01:16:29"/>
    <n v="15000"/>
    <n v="212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e v="#DIV/0!"/>
    <s v="journalism"/>
    <s v="audio"/>
    <d v="2016-01-13T10:20:45"/>
    <d v="2016-02-12T10:20:45"/>
    <n v="12000"/>
    <n v="0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s v="journalism"/>
    <s v="audio"/>
    <d v="2015-08-15T19:07:57"/>
    <d v="2015-09-14T19:07:57"/>
    <n v="250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s v="journalism"/>
    <s v="audio"/>
    <d v="2014-07-30T00:20:25"/>
    <d v="2014-08-27T00:20:25"/>
    <n v="50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s v="journalism"/>
    <s v="audio"/>
    <d v="2016-04-23T19:08:15"/>
    <d v="2016-06-06T20:09:00"/>
    <n v="433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0.01"/>
    <n v="15"/>
    <s v="journalism"/>
    <s v="audio"/>
    <d v="2017-02-09T04:08:52"/>
    <d v="2017-03-06T04:08:52"/>
    <n v="1500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s v="journalism"/>
    <s v="audio"/>
    <d v="2014-07-11T20:26:39"/>
    <d v="2014-08-10T22:00:00"/>
    <n v="250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s v="journalism"/>
    <s v="audio"/>
    <d v="2016-02-06T23:49:05"/>
    <d v="2016-03-07T23:49:05"/>
    <n v="350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s v="journalism"/>
    <s v="audio"/>
    <d v="2015-02-23T17:16:17"/>
    <d v="2015-04-24T16:16:17"/>
    <n v="1000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s v="journalism"/>
    <s v="audio"/>
    <d v="2016-11-04T20:54:43"/>
    <d v="2016-12-04T21:54:43"/>
    <n v="1000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s v="journalism"/>
    <s v="audio"/>
    <d v="2015-02-12T21:37:23"/>
    <d v="2015-03-26T00:00:00"/>
    <n v="40000"/>
    <n v="0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s v="journalism"/>
    <s v="audio"/>
    <d v="2015-02-11T18:57:36"/>
    <d v="2015-03-13T17:57:36"/>
    <n v="110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0.01"/>
    <n v="50"/>
    <s v="journalism"/>
    <s v="audio"/>
    <d v="2015-03-16T21:54:53"/>
    <d v="2015-04-15T21:54:53"/>
    <n v="5000"/>
    <n v="50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s v="journalism"/>
    <s v="audio"/>
    <d v="2016-03-03T06:38:28"/>
    <d v="2016-05-02T01:00:00"/>
    <n v="4000"/>
    <n v="0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0.95477386934673369"/>
    <n v="47.5"/>
    <s v="journalism"/>
    <s v="audio"/>
    <d v="2016-07-05T19:22:21"/>
    <d v="2016-07-12T19:22:21"/>
    <n v="199"/>
    <n v="19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s v="journalism"/>
    <s v="audio"/>
    <d v="2016-08-01T00:44:22"/>
    <d v="2016-08-31T00:44:22"/>
    <n v="100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6E-2"/>
    <n v="65.666666666666671"/>
    <s v="games"/>
    <s v="video games"/>
    <d v="2013-05-23T05:28:23"/>
    <d v="2013-07-07T05:28:23"/>
    <n v="90000"/>
    <n v="807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E-2"/>
    <n v="16.2"/>
    <s v="games"/>
    <s v="video games"/>
    <d v="2014-01-22T09:08:42"/>
    <d v="2014-02-19T09:08:42"/>
    <n v="2250"/>
    <n v="60.75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E-2"/>
    <n v="34.128378378378379"/>
    <s v="games"/>
    <s v="video games"/>
    <d v="2013-06-20T23:06:22"/>
    <d v="2013-08-04T23:06:22"/>
    <n v="150000"/>
    <n v="505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0.26"/>
    <n v="13"/>
    <s v="games"/>
    <s v="video games"/>
    <d v="2013-11-21T20:32:11"/>
    <d v="2013-12-21T20:32:11"/>
    <n v="500"/>
    <n v="13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1.5E-3"/>
    <n v="11.25"/>
    <s v="games"/>
    <s v="video games"/>
    <d v="2016-03-11T08:54:24"/>
    <d v="2016-04-10T07:54:24"/>
    <n v="30000"/>
    <n v="45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0.38636363636363635"/>
    <n v="40.476190476190474"/>
    <s v="games"/>
    <s v="video games"/>
    <d v="2013-10-25T05:30:59"/>
    <d v="2013-11-26T06:30:59"/>
    <n v="2200"/>
    <n v="8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7.0000000000000001E-3"/>
    <n v="35"/>
    <s v="games"/>
    <s v="video games"/>
    <d v="2012-09-11T00:17:02"/>
    <d v="2012-10-01T00:17:02"/>
    <n v="10000"/>
    <n v="70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s v="games"/>
    <s v="video games"/>
    <d v="2015-10-18T18:04:53"/>
    <d v="2015-11-17T19:04:53"/>
    <n v="12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4"/>
    <n v="12.75"/>
    <s v="games"/>
    <s v="video games"/>
    <d v="2014-01-06T19:58:17"/>
    <d v="2014-02-05T19:58:17"/>
    <n v="75000"/>
    <n v="51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4E-2"/>
    <n v="10"/>
    <s v="games"/>
    <s v="video games"/>
    <d v="2011-09-16T23:09:01"/>
    <d v="2011-10-16T23:09:01"/>
    <n v="750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9E-2"/>
    <n v="113.56666666666666"/>
    <s v="games"/>
    <s v="video games"/>
    <d v="2013-12-05T04:09:05"/>
    <d v="2014-01-04T04:09:05"/>
    <n v="54000"/>
    <n v="340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4999999999999998E-2"/>
    <n v="15"/>
    <s v="games"/>
    <s v="video games"/>
    <d v="2012-04-06T21:41:56"/>
    <d v="2012-05-06T21:41:56"/>
    <n v="1000"/>
    <n v="4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0.62765333333333329"/>
    <n v="48.281025641025643"/>
    <s v="games"/>
    <s v="video games"/>
    <d v="2014-07-18T09:04:10"/>
    <d v="2014-09-11T09:04:10"/>
    <n v="75000"/>
    <n v="47074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0.29376000000000002"/>
    <n v="43.976047904191617"/>
    <s v="games"/>
    <s v="video games"/>
    <d v="2015-12-15T04:00:11"/>
    <d v="2016-01-14T04:00:11"/>
    <n v="25000"/>
    <n v="734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4999999999999997E-2"/>
    <n v="9"/>
    <s v="games"/>
    <s v="video games"/>
    <d v="2011-06-07T04:42:01"/>
    <d v="2011-07-22T04:42:01"/>
    <n v="600"/>
    <n v="4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7E-2"/>
    <n v="37.666666666666664"/>
    <s v="games"/>
    <s v="video games"/>
    <d v="2016-04-19T13:35:36"/>
    <d v="2016-05-14T13:35:36"/>
    <n v="30940"/>
    <n v="806.81999999999994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6E-2"/>
    <n v="18.581632653061224"/>
    <s v="games"/>
    <s v="video games"/>
    <d v="2014-04-11T03:18:53"/>
    <d v="2014-05-11T03:18:53"/>
    <n v="20000"/>
    <n v="1821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3E-4"/>
    <n v="3"/>
    <s v="games"/>
    <s v="video games"/>
    <d v="2014-12-29T22:14:52"/>
    <d v="2015-01-28T22:14:52"/>
    <n v="68000"/>
    <n v="12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5.5999999999999999E-3"/>
    <n v="18.666666666666668"/>
    <s v="games"/>
    <s v="video games"/>
    <d v="2012-07-11T21:44:48"/>
    <d v="2012-08-10T21:44:48"/>
    <n v="10000"/>
    <n v="5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8.2000000000000007E-3"/>
    <n v="410"/>
    <s v="games"/>
    <s v="video games"/>
    <d v="2014-06-03T15:49:43"/>
    <d v="2014-08-02T15:49:43"/>
    <n v="40500"/>
    <n v="332.1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s v="games"/>
    <s v="video games"/>
    <d v="2014-07-09T21:53:24"/>
    <d v="2014-08-08T21:53:24"/>
    <n v="550"/>
    <n v="0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00000000000001E-2"/>
    <n v="114"/>
    <s v="games"/>
    <s v="video games"/>
    <d v="2016-02-13T16:06:15"/>
    <d v="2016-03-14T15:06:15"/>
    <n v="24300"/>
    <n v="831.06000000000006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39E-4"/>
    <n v="7.5"/>
    <s v="games"/>
    <s v="video games"/>
    <d v="2014-07-25T20:48:11"/>
    <d v="2014-08-24T20:48:11"/>
    <n v="18000"/>
    <n v="15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s v="games"/>
    <s v="video games"/>
    <d v="2014-05-16T17:08:07"/>
    <d v="2014-06-15T17:08:07"/>
    <n v="1100"/>
    <n v="0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0.14182977777777778"/>
    <n v="43.41727891156463"/>
    <s v="games"/>
    <s v="video games"/>
    <d v="2014-03-25T19:11:07"/>
    <d v="2014-04-24T19:11:07"/>
    <n v="45000"/>
    <n v="6382.34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5E-2"/>
    <n v="23.959183673469386"/>
    <s v="games"/>
    <s v="video games"/>
    <d v="2015-05-27T04:32:55"/>
    <d v="2015-06-26T04:32:55"/>
    <n v="17850"/>
    <n v="1397.0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3E-4"/>
    <n v="5"/>
    <s v="games"/>
    <s v="video games"/>
    <d v="2015-04-29T04:27:33"/>
    <d v="2015-05-29T04:27:33"/>
    <n v="9749.25"/>
    <n v="3.7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0.125"/>
    <n v="12.5"/>
    <s v="games"/>
    <s v="video games"/>
    <d v="2016-03-11T19:41:12"/>
    <d v="2016-04-10T18:41:12"/>
    <n v="278"/>
    <n v="34.7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00000000000001E-2"/>
    <n v="3"/>
    <s v="games"/>
    <s v="video games"/>
    <d v="2012-12-07T00:37:18"/>
    <d v="2013-01-06T00:37:18"/>
    <n v="2000"/>
    <n v="2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0.14083333333333334"/>
    <n v="10.5625"/>
    <s v="games"/>
    <s v="video games"/>
    <d v="2016-01-27T23:22:17"/>
    <d v="2016-02-11T23:22:17"/>
    <n v="243.00000000000003"/>
    <n v="34.222500000000004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0.18300055555555556"/>
    <n v="122.00037037037038"/>
    <s v="games"/>
    <s v="video games"/>
    <d v="2011-09-09T17:07:13"/>
    <d v="2011-10-09T17:07:13"/>
    <n v="18000"/>
    <n v="3294.0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E-2"/>
    <n v="267.80851063829789"/>
    <s v="games"/>
    <s v="video games"/>
    <d v="2013-07-31T12:53:40"/>
    <d v="2013-08-30T12:53:40"/>
    <n v="500000"/>
    <n v="2517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0.17933333333333334"/>
    <n v="74.206896551724142"/>
    <s v="games"/>
    <s v="video games"/>
    <d v="2014-09-03T12:25:54"/>
    <d v="2014-10-04T03:30:00"/>
    <n v="12000"/>
    <n v="2152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6999999999999999E-4"/>
    <n v="6.7142857142857144"/>
    <s v="games"/>
    <s v="video games"/>
    <d v="2014-01-21T19:01:17"/>
    <d v="2014-03-02T19:01:17"/>
    <n v="100000"/>
    <n v="4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4E-2"/>
    <n v="81.954545454545453"/>
    <s v="games"/>
    <s v="video games"/>
    <d v="2014-03-14T18:18:15"/>
    <d v="2014-04-13T18:18:15"/>
    <n v="25000"/>
    <n v="180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5.0000000000000001E-3"/>
    <n v="25"/>
    <s v="games"/>
    <s v="video games"/>
    <d v="2015-04-13T20:04:28"/>
    <d v="2015-05-13T20:04:28"/>
    <n v="6949.9999999999991"/>
    <n v="34.75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000000000000001E-2"/>
    <n v="10"/>
    <s v="games"/>
    <s v="video games"/>
    <d v="2016-01-15T02:39:31"/>
    <d v="2016-02-14T02:39:31"/>
    <n v="4760"/>
    <n v="119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0999999999999999E-4"/>
    <n v="6.833333333333333"/>
    <s v="games"/>
    <s v="video games"/>
    <d v="2016-06-17T18:32:18"/>
    <d v="2016-07-14T18:12:00"/>
    <n v="100000"/>
    <n v="41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4999999999999E-2"/>
    <n v="17.708333333333332"/>
    <s v="games"/>
    <s v="video games"/>
    <d v="2013-10-30T01:05:25"/>
    <d v="2013-12-09T05:59:00"/>
    <n v="8000"/>
    <n v="425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E-2"/>
    <n v="16.2"/>
    <s v="games"/>
    <s v="video games"/>
    <d v="2016-04-19T05:19:50"/>
    <d v="2016-06-18T05:19:50"/>
    <n v="15000"/>
    <n v="24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67E-2"/>
    <n v="80.297297297297291"/>
    <s v="games"/>
    <s v="video games"/>
    <d v="2014-05-12T09:50:21"/>
    <d v="2014-06-11T09:50:21"/>
    <n v="83400"/>
    <n v="4129.689999999999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1.5900000000000001E-3"/>
    <n v="71.55"/>
    <s v="games"/>
    <s v="video games"/>
    <d v="2014-02-22T03:15:27"/>
    <d v="2014-03-24T02:15:27"/>
    <n v="900000"/>
    <n v="1431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0.41249999999999998"/>
    <n v="23.571428571428573"/>
    <s v="games"/>
    <s v="video games"/>
    <d v="2012-03-05T17:46:15"/>
    <d v="2012-04-04T16:46:15"/>
    <n v="400"/>
    <n v="16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s v="games"/>
    <s v="video games"/>
    <d v="2014-06-23T20:40:24"/>
    <d v="2014-07-23T20:40:24"/>
    <n v="1000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E-2"/>
    <n v="34.88095238095238"/>
    <s v="games"/>
    <s v="video games"/>
    <d v="2012-02-13T15:17:15"/>
    <d v="2012-04-13T14:17:15"/>
    <n v="25000"/>
    <n v="732.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4.4999999999999997E-3"/>
    <n v="15"/>
    <s v="games"/>
    <s v="video games"/>
    <d v="2016-10-19T18:03:10"/>
    <d v="2016-11-18T19:03:10"/>
    <n v="10000"/>
    <n v="4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5.1000000000000004E-3"/>
    <n v="23.181818181818183"/>
    <s v="games"/>
    <s v="video games"/>
    <d v="2012-11-07T22:23:42"/>
    <d v="2012-12-07T22:23:42"/>
    <n v="50000"/>
    <n v="25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4.0000000000000002E-4"/>
    <n v="1"/>
    <s v="games"/>
    <s v="video games"/>
    <d v="2015-12-09T04:53:10"/>
    <d v="2016-01-08T04:53:10"/>
    <n v="250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0.35537409090909089"/>
    <n v="100.23371794871794"/>
    <s v="games"/>
    <s v="video games"/>
    <d v="2014-11-20T18:13:31"/>
    <d v="2015-01-19T08:30:00"/>
    <n v="88000"/>
    <n v="31272.9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5.0000000000000001E-3"/>
    <n v="5"/>
    <s v="games"/>
    <s v="video games"/>
    <d v="2014-07-15T23:27:00"/>
    <d v="2014-08-14T23:27:00"/>
    <n v="1390"/>
    <n v="6.949999999999999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1.6666666666666668E-3"/>
    <n v="3.3333333333333335"/>
    <s v="games"/>
    <s v="video games"/>
    <d v="2013-09-09T08:18:07"/>
    <d v="2013-10-09T08:18:07"/>
    <n v="8340"/>
    <n v="13.89999999999999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1.325E-3"/>
    <n v="13.25"/>
    <s v="games"/>
    <s v="video games"/>
    <d v="2016-02-29T16:41:35"/>
    <d v="2016-03-30T15:41:35"/>
    <n v="40000"/>
    <n v="53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4E-4"/>
    <n v="17.852"/>
    <s v="games"/>
    <s v="video games"/>
    <d v="2012-04-10T20:20:08"/>
    <d v="2012-06-09T20:20:08"/>
    <n v="500000"/>
    <n v="178.52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4E-2"/>
    <n v="10.375"/>
    <s v="games"/>
    <s v="video games"/>
    <d v="2015-11-25T14:21:53"/>
    <d v="2015-12-25T14:21:53"/>
    <n v="1190"/>
    <n v="98.7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E-2"/>
    <n v="36.333333333333336"/>
    <s v="games"/>
    <s v="video games"/>
    <d v="2014-03-06T03:59:39"/>
    <d v="2014-04-05T02:59:39"/>
    <n v="3375"/>
    <n v="81.7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2.3809523809523812E-3"/>
    <n v="5"/>
    <s v="games"/>
    <s v="video games"/>
    <d v="2014-03-24T19:01:04"/>
    <d v="2014-04-06T19:01:04"/>
    <n v="2100"/>
    <n v="5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s v="games"/>
    <s v="video games"/>
    <d v="2011-09-13T20:56:40"/>
    <d v="2011-10-28T20:56:40"/>
    <n v="25000"/>
    <n v="0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6E-4"/>
    <n v="5.8"/>
    <s v="games"/>
    <s v="video games"/>
    <d v="2016-02-12T22:25:16"/>
    <d v="2016-03-13T21:25:16"/>
    <n v="250000"/>
    <n v="2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s v="games"/>
    <s v="video games"/>
    <d v="2013-05-16T16:53:45"/>
    <d v="2013-05-30T16:53:45"/>
    <n v="4448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2.2000000000000001E-3"/>
    <n v="3.6666666666666665"/>
    <s v="games"/>
    <s v="video games"/>
    <d v="2014-03-20T12:34:08"/>
    <d v="2014-04-19T12:34:08"/>
    <n v="5000"/>
    <n v="1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4.7222222222222223E-3"/>
    <n v="60.714285714285715"/>
    <s v="games"/>
    <s v="mobile games"/>
    <d v="2015-03-31T16:00:51"/>
    <d v="2015-04-30T16:00:51"/>
    <n v="90000"/>
    <n v="42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s v="games"/>
    <s v="mobile games"/>
    <d v="2015-07-27T14:58:50"/>
    <d v="2015-09-25T14:58:50"/>
    <n v="4170"/>
    <n v="0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5.0000000000000001E-3"/>
    <n v="5"/>
    <s v="games"/>
    <s v="mobile games"/>
    <d v="2016-06-14T07:51:34"/>
    <d v="2016-07-14T07:51:34"/>
    <n v="2000"/>
    <n v="1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E-2"/>
    <n v="25.434782608695652"/>
    <s v="games"/>
    <s v="mobile games"/>
    <d v="2014-10-14T20:30:00"/>
    <d v="2014-11-14T21:30:00"/>
    <n v="35000"/>
    <n v="585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1E-3"/>
    <n v="1"/>
    <s v="games"/>
    <s v="mobile games"/>
    <d v="2014-07-08T15:35:17"/>
    <d v="2014-08-07T15:35:17"/>
    <n v="1390"/>
    <n v="1.39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1.0499999999999999E-3"/>
    <n v="10.5"/>
    <s v="games"/>
    <s v="mobile games"/>
    <d v="2016-05-06T06:21:33"/>
    <d v="2016-06-05T06:21:33"/>
    <n v="20000"/>
    <n v="2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2.2000000000000001E-3"/>
    <n v="3.6666666666666665"/>
    <s v="games"/>
    <s v="mobile games"/>
    <d v="2014-09-26T23:55:00"/>
    <d v="2014-11-26T00:55:00"/>
    <n v="5000"/>
    <n v="11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s v="games"/>
    <s v="mobile games"/>
    <d v="2015-11-24T21:47:48"/>
    <d v="2015-12-24T21:47:48"/>
    <n v="30000"/>
    <n v="0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0.14380000000000001"/>
    <n v="110.61538461538461"/>
    <s v="games"/>
    <s v="mobile games"/>
    <d v="2016-12-02T02:46:11"/>
    <d v="2017-01-01T02:46:11"/>
    <n v="8100.0000000000009"/>
    <n v="1164.7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6.6666666666666671E-3"/>
    <n v="20"/>
    <s v="games"/>
    <s v="mobile games"/>
    <d v="2014-07-01T09:46:21"/>
    <d v="2014-07-31T09:46:21"/>
    <n v="4170"/>
    <n v="27.799999999999997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3E-5"/>
    <n v="1"/>
    <s v="games"/>
    <s v="mobile games"/>
    <d v="2014-11-15T06:50:28"/>
    <d v="2014-11-29T04:33:00"/>
    <n v="18750"/>
    <n v="0.75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0.05"/>
    <n v="50"/>
    <s v="games"/>
    <s v="mobile games"/>
    <d v="2016-07-07T23:44:54"/>
    <d v="2016-08-06T23:44:54"/>
    <n v="1190"/>
    <n v="59.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3E-2"/>
    <n v="45"/>
    <s v="games"/>
    <s v="mobile games"/>
    <d v="2015-11-19T16:07:09"/>
    <d v="2015-12-19T16:07:09"/>
    <n v="4986.0999999999995"/>
    <n v="321.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0.39500000000000002"/>
    <n v="253.2051282051282"/>
    <s v="games"/>
    <s v="mobile games"/>
    <d v="2016-03-24T19:40:21"/>
    <d v="2016-04-23T19:40:21"/>
    <n v="25000"/>
    <n v="987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3.5714285714285713E-3"/>
    <n v="31.25"/>
    <s v="games"/>
    <s v="mobile games"/>
    <d v="2017-01-01T21:45:31"/>
    <d v="2017-01-21T21:45:31"/>
    <n v="35000"/>
    <n v="125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00000000000001E-4"/>
    <n v="5"/>
    <s v="games"/>
    <s v="mobile games"/>
    <d v="2014-12-02T08:20:26"/>
    <d v="2015-01-01T08:20:26"/>
    <n v="800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s v="games"/>
    <s v="mobile games"/>
    <d v="2015-07-07T11:05:21"/>
    <d v="2015-08-06T11:05:21"/>
    <n v="6949.9999999999991"/>
    <n v="0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s v="games"/>
    <s v="mobile games"/>
    <d v="2015-06-09T16:47:30"/>
    <d v="2015-07-09T16:47:30"/>
    <n v="595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s v="games"/>
    <s v="mobile games"/>
    <d v="2015-01-18T00:08:47"/>
    <d v="2015-02-17T00:08:47"/>
    <n v="400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4.1333333333333335E-3"/>
    <n v="23.25"/>
    <s v="games"/>
    <s v="mobile games"/>
    <d v="2015-11-17T04:38:46"/>
    <d v="2015-12-17T04:38:46"/>
    <n v="45000"/>
    <n v="18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s v="food"/>
    <s v="food trucks"/>
    <d v="2015-03-30T04:22:00"/>
    <d v="2015-04-29T04:22:00"/>
    <n v="9300"/>
    <n v="0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1.25E-3"/>
    <n v="100"/>
    <s v="food"/>
    <s v="food trucks"/>
    <d v="2014-08-03T17:56:32"/>
    <d v="2014-10-02T17:56:32"/>
    <n v="8000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3E-2"/>
    <n v="44.166666666666664"/>
    <s v="food"/>
    <s v="food trucks"/>
    <d v="2014-03-25T22:52:53"/>
    <d v="2014-05-02T22:52:53"/>
    <n v="6000"/>
    <n v="530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s v="food"/>
    <s v="food trucks"/>
    <d v="2014-08-20T23:19:43"/>
    <d v="2014-10-19T23:19:43"/>
    <n v="20250"/>
    <n v="0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4.8666666666666667E-3"/>
    <n v="24.333333333333332"/>
    <s v="food"/>
    <s v="food trucks"/>
    <d v="2016-11-01T04:06:21"/>
    <d v="2016-12-01T05:06:21"/>
    <n v="15000"/>
    <n v="73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1.5E-3"/>
    <n v="37.5"/>
    <s v="food"/>
    <s v="food trucks"/>
    <d v="2016-05-17T17:02:46"/>
    <d v="2016-06-16T17:02:46"/>
    <n v="50000"/>
    <n v="75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0.1008"/>
    <n v="42"/>
    <s v="food"/>
    <s v="food trucks"/>
    <d v="2015-11-09T22:54:35"/>
    <d v="2016-01-08T22:54:35"/>
    <n v="2500"/>
    <n v="25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s v="food"/>
    <s v="food trucks"/>
    <d v="2015-08-08T02:27:43"/>
    <d v="2015-09-07T02:27:43"/>
    <n v="25000"/>
    <n v="0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2E-2"/>
    <n v="60.733333333333334"/>
    <s v="food"/>
    <s v="food trucks"/>
    <d v="2015-04-15T17:01:52"/>
    <d v="2015-05-15T17:01:52"/>
    <n v="16000"/>
    <n v="911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6.2500000000000003E-3"/>
    <n v="50"/>
    <s v="food"/>
    <s v="food trucks"/>
    <d v="2015-05-19T17:08:25"/>
    <d v="2015-06-18T17:08:25"/>
    <n v="8000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000000000000002E-2"/>
    <n v="108.33333333333333"/>
    <s v="food"/>
    <s v="food trucks"/>
    <d v="2015-08-07T02:36:46"/>
    <d v="2015-09-06T02:36:46"/>
    <n v="5000"/>
    <n v="32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7.5199999999999998E-3"/>
    <n v="23.5"/>
    <s v="food"/>
    <s v="food trucks"/>
    <d v="2014-07-15T18:20:08"/>
    <d v="2014-08-14T18:20:08"/>
    <n v="25000"/>
    <n v="188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s v="food"/>
    <s v="food trucks"/>
    <d v="2015-01-25T01:42:42"/>
    <d v="2015-02-24T01:42:42"/>
    <n v="650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00000000000001E-2"/>
    <n v="50.333333333333336"/>
    <s v="food"/>
    <s v="food trucks"/>
    <d v="2014-10-06T15:04:40"/>
    <d v="2014-12-05T16:04:40"/>
    <n v="10000"/>
    <n v="15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4.6666666666666671E-3"/>
    <n v="11.666666666666666"/>
    <s v="food"/>
    <s v="food trucks"/>
    <d v="2014-11-09T02:12:08"/>
    <d v="2014-12-09T02:12:08"/>
    <n v="7500"/>
    <n v="35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s v="food"/>
    <s v="food trucks"/>
    <d v="2015-05-30T17:26:05"/>
    <d v="2015-06-30T15:45:00"/>
    <n v="675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E-2"/>
    <n v="60.789473684210527"/>
    <s v="food"/>
    <s v="food trucks"/>
    <d v="2015-02-26T03:43:06"/>
    <d v="2015-03-28T02:43:06"/>
    <n v="30000"/>
    <n v="115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s v="food"/>
    <s v="food trucks"/>
    <d v="2015-04-28T15:06:29"/>
    <d v="2015-05-19T15:06:29"/>
    <n v="1800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38E-4"/>
    <n v="17.5"/>
    <s v="food"/>
    <s v="food trucks"/>
    <d v="2014-08-25T16:24:24"/>
    <d v="2014-09-25T16:24:24"/>
    <n v="60000"/>
    <n v="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s v="food"/>
    <s v="food trucks"/>
    <d v="2014-07-10T17:22:00"/>
    <d v="2014-08-09T17:22:00"/>
    <n v="520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s v="food"/>
    <s v="food trucks"/>
    <d v="2016-05-19T17:23:02"/>
    <d v="2016-06-18T17:23:02"/>
    <n v="1000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0.20705000000000001"/>
    <n v="82.82"/>
    <s v="food"/>
    <s v="food trucks"/>
    <d v="2014-06-02T05:08:50"/>
    <d v="2014-07-06T05:08:50"/>
    <n v="10000"/>
    <n v="2070.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0.19139999999999999"/>
    <n v="358.875"/>
    <s v="food"/>
    <s v="food trucks"/>
    <d v="2015-05-26T11:39:02"/>
    <d v="2015-06-26T04:00:00"/>
    <n v="15000"/>
    <n v="2871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7E-2"/>
    <n v="61.1875"/>
    <s v="food"/>
    <s v="food trucks"/>
    <d v="2014-08-12T17:38:15"/>
    <d v="2014-09-12T17:38:15"/>
    <n v="60000"/>
    <n v="97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4E-2"/>
    <n v="340"/>
    <s v="food"/>
    <s v="food trucks"/>
    <d v="2016-08-23T01:17:45"/>
    <d v="2016-09-22T01:17:45"/>
    <n v="18000"/>
    <n v="102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1.6999999999999999E-3"/>
    <n v="5.666666666666667"/>
    <s v="food"/>
    <s v="food trucks"/>
    <d v="2015-01-23T08:29:23"/>
    <d v="2015-02-22T08:29:23"/>
    <n v="10000"/>
    <n v="17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4.0000000000000001E-3"/>
    <n v="50"/>
    <s v="food"/>
    <s v="food trucks"/>
    <d v="2015-04-30T21:26:11"/>
    <d v="2015-05-30T21:26:11"/>
    <n v="34750"/>
    <n v="13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1E-3"/>
    <n v="25"/>
    <s v="food"/>
    <s v="food trucks"/>
    <d v="2014-10-26T19:18:47"/>
    <d v="2014-11-13T20:18:47"/>
    <n v="25000"/>
    <n v="25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s v="food"/>
    <s v="food trucks"/>
    <d v="2014-07-21T16:22:32"/>
    <d v="2014-08-20T16:22:32"/>
    <n v="900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000000000000001E-4"/>
    <n v="30"/>
    <s v="food"/>
    <s v="food trucks"/>
    <d v="2015-06-29T04:27:37"/>
    <d v="2015-08-03T04:27:37"/>
    <n v="12500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E-2"/>
    <n v="46.631578947368418"/>
    <s v="food"/>
    <s v="food trucks"/>
    <d v="2016-04-08T20:12:07"/>
    <d v="2016-05-08T20:12:07"/>
    <n v="15000"/>
    <n v="88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2E-2"/>
    <n v="65"/>
    <s v="food"/>
    <s v="food trucks"/>
    <d v="2015-06-15T17:28:59"/>
    <d v="2015-07-15T17:28:59"/>
    <n v="20000"/>
    <n v="58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2E-5"/>
    <n v="10"/>
    <s v="food"/>
    <s v="food trucks"/>
    <d v="2017-01-11T00:28:18"/>
    <d v="2017-03-06T13:00:00"/>
    <n v="131250"/>
    <n v="7.5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s v="food"/>
    <s v="food trucks"/>
    <d v="2014-09-15T15:51:36"/>
    <d v="2014-10-15T15:51:36"/>
    <n v="834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E-5"/>
    <n v="5"/>
    <s v="food"/>
    <s v="food trucks"/>
    <d v="2014-07-17T21:44:12"/>
    <d v="2014-08-16T21:44:12"/>
    <n v="7500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7E-2"/>
    <n v="640"/>
    <s v="food"/>
    <s v="food trucks"/>
    <d v="2015-09-28T17:17:07"/>
    <d v="2015-10-28T17:17:07"/>
    <n v="48600"/>
    <n v="2592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0.11749999999999999"/>
    <n v="69.117647058823536"/>
    <s v="food"/>
    <s v="food trucks"/>
    <d v="2014-05-22T19:21:54"/>
    <d v="2014-06-28T19:21:54"/>
    <n v="50000"/>
    <n v="5875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7E-5"/>
    <n v="1.3333333333333333"/>
    <s v="food"/>
    <s v="food trucks"/>
    <d v="2015-01-30T08:08:41"/>
    <d v="2015-03-01T08:08:41"/>
    <n v="50000"/>
    <n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000000000000003E-2"/>
    <n v="10.5"/>
    <s v="food"/>
    <s v="food trucks"/>
    <d v="2016-12-24T19:51:28"/>
    <d v="2017-01-12T16:42:00"/>
    <n v="1000"/>
    <n v="4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0.04"/>
    <n v="33.333333333333336"/>
    <s v="food"/>
    <s v="food trucks"/>
    <d v="2016-10-13T20:40:23"/>
    <d v="2016-11-02T03:59:00"/>
    <n v="2500"/>
    <n v="1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.0493636363636363"/>
    <n v="61.562666666666665"/>
    <s v="photography"/>
    <s v="photobooks"/>
    <d v="2017-01-06T14:23:31"/>
    <d v="2017-02-06T14:23:31"/>
    <n v="30579.999999999996"/>
    <n v="32089.53999999999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.0544"/>
    <n v="118.73873873873873"/>
    <s v="photography"/>
    <s v="photobooks"/>
    <d v="2015-05-06T20:45:49"/>
    <d v="2015-06-08T04:00:00"/>
    <n v="12500"/>
    <n v="1318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.0673333333333332"/>
    <n v="65.081300813008127"/>
    <s v="photography"/>
    <s v="photobooks"/>
    <d v="2015-04-29T20:43:15"/>
    <d v="2015-06-01T22:42:00"/>
    <n v="10425"/>
    <n v="11126.94999999999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.0412571428571429"/>
    <n v="130.15714285714284"/>
    <s v="photography"/>
    <s v="photobooks"/>
    <d v="2015-04-15T21:28:43"/>
    <d v="2015-05-17T18:00:00"/>
    <n v="8750"/>
    <n v="9111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.6054999999999999"/>
    <n v="37.776470588235291"/>
    <s v="photography"/>
    <s v="photobooks"/>
    <d v="2016-12-07T16:49:00"/>
    <d v="2016-12-28T16:49:00"/>
    <n v="1620"/>
    <n v="2600.9100000000003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.0777777777777777"/>
    <n v="112.79069767441861"/>
    <s v="photography"/>
    <s v="photobooks"/>
    <d v="2016-06-08T23:29:55"/>
    <d v="2016-06-29T23:29:55"/>
    <n v="9000"/>
    <n v="970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.35"/>
    <n v="51.92307692307692"/>
    <s v="photography"/>
    <s v="photobooks"/>
    <d v="2014-08-01T15:58:45"/>
    <d v="2014-08-31T15:58:45"/>
    <n v="500"/>
    <n v="67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.0907407407407408"/>
    <n v="89.242424242424249"/>
    <s v="photography"/>
    <s v="photobooks"/>
    <d v="2016-02-19T14:29:20"/>
    <d v="2016-03-20T13:29:20"/>
    <n v="2700"/>
    <n v="2945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.9"/>
    <n v="19.333333333333332"/>
    <s v="photography"/>
    <s v="photobooks"/>
    <d v="2017-01-12T12:09:38"/>
    <d v="2017-02-11T12:09:38"/>
    <n v="139"/>
    <n v="403.0999999999999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.0395714285714286"/>
    <n v="79.967032967032964"/>
    <s v="photography"/>
    <s v="photobooks"/>
    <d v="2016-02-09T18:37:33"/>
    <d v="2016-04-09T17:37:33"/>
    <n v="21000"/>
    <n v="2183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.2223999999999999"/>
    <n v="56.414565826330531"/>
    <s v="photography"/>
    <s v="photobooks"/>
    <d v="2015-03-09T11:42:59"/>
    <d v="2015-04-08T11:42:59"/>
    <n v="14875"/>
    <n v="47933.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.35"/>
    <n v="79.411764705882348"/>
    <s v="photography"/>
    <s v="photobooks"/>
    <d v="2015-10-21T08:20:53"/>
    <d v="2015-12-20T09:00:00"/>
    <n v="11900"/>
    <n v="16065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.6991034482758622"/>
    <n v="76.439453125"/>
    <s v="photography"/>
    <s v="photobooks"/>
    <d v="2015-11-18T19:38:59"/>
    <d v="2015-12-18T19:38:59"/>
    <n v="20155"/>
    <n v="54400.42999999999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.5329333333333333"/>
    <n v="121"/>
    <s v="photography"/>
    <s v="photobooks"/>
    <d v="2016-05-13T15:57:14"/>
    <d v="2016-06-13T05:59:00"/>
    <n v="15000"/>
    <n v="3799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.6059999999999999"/>
    <n v="54.616766467065865"/>
    <s v="photography"/>
    <s v="photobooks"/>
    <d v="2015-11-25T14:51:26"/>
    <d v="2015-12-31T03:00:00"/>
    <n v="3500"/>
    <n v="91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.0131677953348381"/>
    <n v="299.22222222222223"/>
    <s v="photography"/>
    <s v="photobooks"/>
    <d v="2015-06-06T18:30:00"/>
    <d v="2015-07-08T18:30:00"/>
    <n v="3694.62"/>
    <n v="3743.2699999999995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.2560416666666667"/>
    <n v="58.533980582524272"/>
    <s v="photography"/>
    <s v="photobooks"/>
    <d v="2015-03-26T11:27:36"/>
    <d v="2015-04-16T11:27:36"/>
    <n v="4800"/>
    <n v="602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.0243783333333334"/>
    <n v="55.371801801801809"/>
    <s v="photography"/>
    <s v="photobooks"/>
    <d v="2016-06-15T14:34:06"/>
    <d v="2016-07-15T14:34:06"/>
    <n v="8340"/>
    <n v="8543.315300000000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.99244"/>
    <n v="183.80442804428046"/>
    <s v="photography"/>
    <s v="photobooks"/>
    <d v="2015-05-28T06:55:54"/>
    <d v="2015-06-27T06:55:54"/>
    <n v="18750"/>
    <n v="37358.2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.0245398773006136"/>
    <n v="165.34653465346534"/>
    <s v="photography"/>
    <s v="photobooks"/>
    <d v="2015-05-01T14:45:27"/>
    <d v="2015-05-31T14:45:27"/>
    <n v="16300"/>
    <n v="167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.0294615384615384"/>
    <n v="234.78947368421052"/>
    <s v="photography"/>
    <s v="photobooks"/>
    <d v="2015-10-20T17:57:13"/>
    <d v="2015-12-04T05:00:00"/>
    <n v="13000"/>
    <n v="1338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.0086153846153847"/>
    <n v="211.48387096774192"/>
    <s v="photography"/>
    <s v="photobooks"/>
    <d v="2015-05-14T12:09:11"/>
    <d v="2015-06-13T12:09:11"/>
    <n v="15470"/>
    <n v="15603.27999999999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.1499999999999999"/>
    <n v="32.34375"/>
    <s v="photography"/>
    <s v="photobooks"/>
    <d v="2017-02-06T18:37:33"/>
    <d v="2017-03-11T13:29:00"/>
    <n v="1071"/>
    <n v="1231.6499999999999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.0416766467065868"/>
    <n v="123.37588652482269"/>
    <s v="photography"/>
    <s v="photobooks"/>
    <d v="2016-03-01T10:19:33"/>
    <d v="2016-03-31T10:00:00"/>
    <n v="19873"/>
    <n v="20701.23999999999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.5529999999999999"/>
    <n v="207.06666666666666"/>
    <s v="photography"/>
    <s v="photobooks"/>
    <d v="2016-02-23T17:01:04"/>
    <d v="2016-03-24T16:01:04"/>
    <n v="10000"/>
    <n v="155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.06"/>
    <n v="138.2608695652174"/>
    <s v="photography"/>
    <s v="photobooks"/>
    <d v="2017-01-26T20:18:25"/>
    <d v="2017-02-25T20:18:25"/>
    <n v="6000"/>
    <n v="636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.5431499999999998"/>
    <n v="493.81553398058253"/>
    <s v="photography"/>
    <s v="photobooks"/>
    <d v="2015-05-08T22:36:12"/>
    <d v="2015-05-31T21:00:00"/>
    <n v="2400"/>
    <n v="6103.5599999999995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.0109999999999999"/>
    <n v="168.5"/>
    <s v="photography"/>
    <s v="photobooks"/>
    <d v="2016-05-25T20:47:41"/>
    <d v="2016-06-09T20:47:41"/>
    <n v="810"/>
    <n v="818.9100000000000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.2904"/>
    <n v="38.867469879518069"/>
    <s v="photography"/>
    <s v="photobooks"/>
    <d v="2015-11-10T22:48:15"/>
    <d v="2015-11-27T01:00:00"/>
    <n v="2500"/>
    <n v="322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.0223076923076924"/>
    <n v="61.527777777777779"/>
    <s v="photography"/>
    <s v="photobooks"/>
    <d v="2016-12-27T18:08:20"/>
    <d v="2017-01-31T18:08:20"/>
    <n v="9035"/>
    <n v="9236.549999999999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.3180000000000001"/>
    <n v="105.44"/>
    <s v="photography"/>
    <s v="photobooks"/>
    <d v="2015-04-10T20:10:05"/>
    <d v="2015-06-09T20:10:05"/>
    <n v="2000"/>
    <n v="2636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.8608020000000005"/>
    <n v="71.592003642987251"/>
    <s v="photography"/>
    <s v="photobooks"/>
    <d v="2014-04-30T22:09:16"/>
    <d v="2014-05-30T22:09:16"/>
    <n v="5000"/>
    <n v="39304.01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.4570000000000001"/>
    <n v="91.882882882882882"/>
    <s v="photography"/>
    <s v="photobooks"/>
    <d v="2015-08-31T14:47:37"/>
    <d v="2015-10-02T23:03:00"/>
    <n v="14000"/>
    <n v="2039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.026"/>
    <n v="148.57377049180329"/>
    <s v="photography"/>
    <s v="photobooks"/>
    <d v="2016-06-14T19:25:40"/>
    <d v="2016-07-14T19:25:40"/>
    <n v="26500"/>
    <n v="2718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.7227777777777777"/>
    <n v="174.2134831460674"/>
    <s v="photography"/>
    <s v="photobooks"/>
    <d v="2015-10-01T15:53:20"/>
    <d v="2015-11-01T03:00:00"/>
    <n v="9000"/>
    <n v="15505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.5916819571865444"/>
    <n v="102.86166007905139"/>
    <s v="photography"/>
    <s v="photobooks"/>
    <d v="2016-09-20T11:05:13"/>
    <d v="2016-10-20T11:05:13"/>
    <n v="16350"/>
    <n v="26024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.0376666666666667"/>
    <n v="111.17857142857143"/>
    <s v="photography"/>
    <s v="photobooks"/>
    <d v="2015-07-26T15:05:12"/>
    <d v="2015-08-25T15:05:12"/>
    <n v="17850"/>
    <n v="18522.34999999999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.1140954545454547"/>
    <n v="23.796213592233013"/>
    <s v="photography"/>
    <s v="photobooks"/>
    <d v="2016-11-06T11:24:48"/>
    <d v="2016-12-04T00:00:00"/>
    <n v="3058"/>
    <n v="3406.9039000000002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.80375"/>
    <n v="81.268115942028984"/>
    <s v="photography"/>
    <s v="photobooks"/>
    <d v="2016-03-01T17:17:27"/>
    <d v="2016-04-01T04:00:00"/>
    <n v="3240"/>
    <n v="9084.1500000000015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.1210606060606061"/>
    <n v="116.21465968586388"/>
    <s v="photography"/>
    <s v="photobooks"/>
    <d v="2016-10-11T04:15:09"/>
    <d v="2016-11-10T05:15:09"/>
    <n v="19800"/>
    <n v="22197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69E-2"/>
    <n v="58.888888888888886"/>
    <s v="music"/>
    <s v="world music"/>
    <d v="2014-04-07T13:11:42"/>
    <d v="2014-06-06T13:11:42"/>
    <n v="15000"/>
    <n v="106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7E-2"/>
    <n v="44"/>
    <s v="music"/>
    <s v="world music"/>
    <d v="2013-08-23T21:44:38"/>
    <d v="2013-10-22T21:44:38"/>
    <n v="3000"/>
    <n v="13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E-2"/>
    <n v="48.424999999999997"/>
    <s v="music"/>
    <s v="world music"/>
    <d v="2014-03-17T20:59:41"/>
    <d v="2014-04-21T01:00:00"/>
    <n v="50000"/>
    <n v="19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s v="music"/>
    <s v="world music"/>
    <d v="2014-07-07T22:03:36"/>
    <d v="2014-08-07T07:00:00"/>
    <n v="200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0.29299999999999998"/>
    <n v="61.041666666666664"/>
    <s v="music"/>
    <s v="world music"/>
    <d v="2011-07-30T17:30:08"/>
    <d v="2011-09-28T17:30:08"/>
    <n v="5000"/>
    <n v="146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9.0909090909090905E-3"/>
    <n v="25"/>
    <s v="music"/>
    <s v="world music"/>
    <d v="2012-03-17T11:02:07"/>
    <d v="2012-04-16T16:00:00"/>
    <n v="2750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s v="music"/>
    <s v="world music"/>
    <d v="2011-01-25T23:20:30"/>
    <d v="2011-02-24T23:20:30"/>
    <n v="50000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s v="music"/>
    <s v="world music"/>
    <d v="2015-07-08T22:36:08"/>
    <d v="2015-08-28T01:00:00"/>
    <n v="500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8.0000000000000002E-3"/>
    <n v="40"/>
    <s v="music"/>
    <s v="world music"/>
    <d v="2013-08-20T20:21:10"/>
    <d v="2013-10-06T20:21:10"/>
    <n v="5000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0.11600000000000001"/>
    <n v="19.333333333333332"/>
    <s v="music"/>
    <s v="world music"/>
    <d v="2012-01-31T22:46:14"/>
    <d v="2012-02-21T22:46:14"/>
    <n v="1000"/>
    <n v="11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s v="music"/>
    <s v="world music"/>
    <d v="2015-01-03T18:55:42"/>
    <d v="2015-02-02T18:55:42"/>
    <n v="6950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2E-2"/>
    <n v="35"/>
    <s v="music"/>
    <s v="world music"/>
    <d v="2013-11-05T03:14:59"/>
    <d v="2013-12-15T03:14:59"/>
    <n v="7534"/>
    <n v="210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s v="music"/>
    <s v="world music"/>
    <d v="2012-07-20T16:19:24"/>
    <d v="2012-07-28T16:00:00"/>
    <n v="250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s v="music"/>
    <s v="world music"/>
    <d v="2012-08-04T06:47:45"/>
    <d v="2012-08-24T06:47:45"/>
    <n v="2500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0.17799999999999999"/>
    <n v="59.333333333333336"/>
    <s v="music"/>
    <s v="world music"/>
    <d v="2011-07-07T14:38:56"/>
    <d v="2011-08-06T14:38:56"/>
    <n v="1000"/>
    <n v="178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s v="music"/>
    <s v="world music"/>
    <d v="2011-12-06T23:06:07"/>
    <d v="2012-01-05T23:06:07"/>
    <n v="250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9E-2"/>
    <n v="30.125"/>
    <s v="music"/>
    <s v="world music"/>
    <d v="2013-05-15T00:57:37"/>
    <d v="2013-07-12T21:51:00"/>
    <n v="8000"/>
    <n v="24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0.50739999999999996"/>
    <n v="74.617647058823536"/>
    <s v="music"/>
    <s v="world music"/>
    <d v="2014-10-11T20:06:20"/>
    <d v="2014-11-03T05:59:00"/>
    <n v="5000"/>
    <n v="2537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5.4884742041712408E-3"/>
    <n v="5"/>
    <s v="music"/>
    <s v="world music"/>
    <d v="2011-08-27T03:58:22"/>
    <d v="2011-09-11T13:18:00"/>
    <n v="91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0.14091666666666666"/>
    <n v="44.5"/>
    <s v="music"/>
    <s v="world music"/>
    <d v="2011-05-08T21:06:11"/>
    <d v="2011-07-08T21:00:00"/>
    <n v="12000"/>
    <n v="169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.038"/>
    <n v="46.133333333333333"/>
    <s v="music"/>
    <s v="rock"/>
    <d v="2013-03-22T19:48:43"/>
    <d v="2013-04-22T21:00:00"/>
    <n v="2000"/>
    <n v="207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.2024999999999999"/>
    <n v="141.47058823529412"/>
    <s v="music"/>
    <s v="rock"/>
    <d v="2014-05-15T14:23:54"/>
    <d v="2014-06-14T14:23:54"/>
    <n v="2000"/>
    <n v="240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.17"/>
    <n v="75.483870967741936"/>
    <s v="music"/>
    <s v="rock"/>
    <d v="2011-10-22T01:02:29"/>
    <d v="2011-12-06T02:02:29"/>
    <n v="2000"/>
    <n v="2340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.2214285714285715"/>
    <n v="85.5"/>
    <s v="music"/>
    <s v="rock"/>
    <d v="2013-04-06T07:00:55"/>
    <d v="2013-05-06T07:00:55"/>
    <n v="3500"/>
    <n v="4275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.5164"/>
    <n v="64.254237288135599"/>
    <s v="music"/>
    <s v="rock"/>
    <d v="2014-05-08T15:45:53"/>
    <d v="2014-06-13T06:59:00"/>
    <n v="2500"/>
    <n v="379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.0444"/>
    <n v="64.46913580246914"/>
    <s v="music"/>
    <s v="rock"/>
    <d v="2012-06-07T17:46:51"/>
    <d v="2012-07-07T17:46:51"/>
    <n v="5000"/>
    <n v="522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.0015333333333332"/>
    <n v="118.2007874015748"/>
    <s v="music"/>
    <s v="rock"/>
    <d v="2014-07-23T15:25:31"/>
    <d v="2014-09-06T15:25:31"/>
    <n v="30000"/>
    <n v="60046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.018"/>
    <n v="82.540540540540547"/>
    <s v="music"/>
    <s v="rock"/>
    <d v="2011-07-27T19:32:47"/>
    <d v="2011-09-25T19:32:47"/>
    <n v="6000"/>
    <n v="610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.3765714285714286"/>
    <n v="34.170212765957444"/>
    <s v="music"/>
    <s v="rock"/>
    <d v="2013-09-26T23:42:49"/>
    <d v="2013-10-24T23:42:49"/>
    <n v="3500"/>
    <n v="481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.3319999999999"/>
    <n v="42.73322081575246"/>
    <s v="music"/>
    <s v="rock"/>
    <d v="2014-08-04T18:48:27"/>
    <d v="2014-09-03T18:48:27"/>
    <n v="10"/>
    <n v="30383.3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.9885074626865671"/>
    <n v="94.489361702127653"/>
    <s v="music"/>
    <s v="rock"/>
    <d v="2010-11-05T14:54:46"/>
    <d v="2011-01-01T04:59:00"/>
    <n v="6700"/>
    <n v="1332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.0236666666666667"/>
    <n v="55.697247706422019"/>
    <s v="music"/>
    <s v="rock"/>
    <d v="2013-11-01T20:17:32"/>
    <d v="2013-12-01T21:17:32"/>
    <n v="3000"/>
    <n v="607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.1796376666666666"/>
    <n v="98.030831024930734"/>
    <s v="music"/>
    <s v="rock"/>
    <d v="2012-01-13T22:03:51"/>
    <d v="2012-02-12T22:03:51"/>
    <n v="30000"/>
    <n v="35389.12999999999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.9472727272727273"/>
    <n v="92.102272727272734"/>
    <s v="music"/>
    <s v="rock"/>
    <d v="2011-02-13T02:03:10"/>
    <d v="2011-04-03T01:03:10"/>
    <n v="5500"/>
    <n v="16210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.1314633333333335"/>
    <n v="38.175462686567165"/>
    <s v="music"/>
    <s v="rock"/>
    <d v="2013-08-01T14:40:12"/>
    <d v="2013-08-31T14:40:12"/>
    <n v="12000"/>
    <n v="25577.56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.0424"/>
    <n v="27.145833333333332"/>
    <s v="music"/>
    <s v="rock"/>
    <d v="2014-05-07T23:17:44"/>
    <d v="2014-06-09T03:59:00"/>
    <n v="2500"/>
    <n v="260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.1366666666666667"/>
    <n v="50.689189189189186"/>
    <s v="music"/>
    <s v="rock"/>
    <d v="2014-01-27T20:13:40"/>
    <d v="2014-02-26T20:13:40"/>
    <n v="3300"/>
    <n v="375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.0125"/>
    <n v="38.942307692307693"/>
    <s v="music"/>
    <s v="rock"/>
    <d v="2013-12-30T08:13:47"/>
    <d v="2014-01-29T08:13:47"/>
    <n v="2000"/>
    <n v="202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.2541538461538462"/>
    <n v="77.638095238095232"/>
    <s v="music"/>
    <s v="rock"/>
    <d v="2014-01-17T18:18:12"/>
    <d v="2014-02-16T18:18:12"/>
    <n v="5265"/>
    <n v="6603.1200000000008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.19"/>
    <n v="43.536585365853661"/>
    <s v="music"/>
    <s v="rock"/>
    <d v="2014-02-22T02:01:10"/>
    <d v="2014-03-29T01:00:00"/>
    <n v="1500"/>
    <n v="178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.6646153846153846"/>
    <n v="31.823529411764707"/>
    <s v="music"/>
    <s v="rock"/>
    <d v="2013-09-30T15:54:43"/>
    <d v="2013-10-29T15:54:43"/>
    <n v="650"/>
    <n v="10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.1914771428571429"/>
    <n v="63.184393939393942"/>
    <s v="music"/>
    <s v="rock"/>
    <d v="2010-10-14T15:43:35"/>
    <d v="2010-11-30T15:43:35"/>
    <n v="3500"/>
    <n v="4170.17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.0047368421052632"/>
    <n v="190.9"/>
    <s v="music"/>
    <s v="rock"/>
    <d v="2013-12-12T21:02:25"/>
    <d v="2014-01-11T21:02:25"/>
    <n v="9500"/>
    <n v="954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.018"/>
    <n v="140.85534591194968"/>
    <s v="music"/>
    <s v="rock"/>
    <d v="2013-06-24T14:02:38"/>
    <d v="2013-07-24T14:02:38"/>
    <n v="22000"/>
    <n v="22396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.1666666666666667"/>
    <n v="76.92307692307692"/>
    <s v="music"/>
    <s v="rock"/>
    <d v="2013-08-21T20:17:27"/>
    <d v="2013-09-20T20:17:27"/>
    <n v="12000"/>
    <n v="140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.0864893617021276"/>
    <n v="99.15533980582525"/>
    <s v="music"/>
    <s v="rock"/>
    <d v="2016-03-16T19:45:12"/>
    <d v="2016-04-16T00:00:00"/>
    <n v="18800"/>
    <n v="20426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.1472"/>
    <n v="67.881656804733723"/>
    <s v="music"/>
    <s v="rock"/>
    <d v="2012-01-25T20:34:02"/>
    <d v="2012-03-25T19:34:02"/>
    <n v="10000"/>
    <n v="1147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.018"/>
    <n v="246.29032258064515"/>
    <s v="music"/>
    <s v="rock"/>
    <d v="2013-10-14T16:24:19"/>
    <d v="2013-11-13T17:24:19"/>
    <n v="7500"/>
    <n v="763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.06"/>
    <n v="189.28571428571428"/>
    <s v="music"/>
    <s v="rock"/>
    <d v="2010-04-06T17:52:59"/>
    <d v="2010-06-15T04:00:00"/>
    <n v="5000"/>
    <n v="53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.0349999999999999"/>
    <n v="76.666666666666671"/>
    <s v="music"/>
    <s v="rock"/>
    <d v="2014-08-01T17:31:31"/>
    <d v="2014-08-31T17:31:31"/>
    <n v="3240"/>
    <n v="3353.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.5497535999999998"/>
    <n v="82.963254817987149"/>
    <s v="music"/>
    <s v="rock"/>
    <d v="2012-07-26T16:33:45"/>
    <d v="2012-08-30T16:33:45"/>
    <n v="25000"/>
    <n v="38743.83999999999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.6214066666666667"/>
    <n v="62.522107969151669"/>
    <s v="music"/>
    <s v="rock"/>
    <d v="2013-07-03T20:49:47"/>
    <d v="2013-08-07T20:49:47"/>
    <n v="15000"/>
    <n v="24321.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.0442100000000001"/>
    <n v="46.06808823529412"/>
    <s v="music"/>
    <s v="rock"/>
    <d v="2009-07-13T16:54:07"/>
    <d v="2009-09-01T04:00:00"/>
    <n v="3000"/>
    <n v="3132.6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.0612433333333333"/>
    <n v="38.543946731234868"/>
    <s v="music"/>
    <s v="rock"/>
    <d v="2012-07-31T13:29:07"/>
    <d v="2012-09-04T13:29:07"/>
    <n v="15000"/>
    <n v="15918.6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.5493846153846154"/>
    <n v="53.005263157894738"/>
    <s v="music"/>
    <s v="rock"/>
    <d v="2014-05-27T13:19:26"/>
    <d v="2014-06-25T02:00:00"/>
    <n v="6500"/>
    <n v="1007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.1077157238734421"/>
    <n v="73.355396825396824"/>
    <s v="music"/>
    <s v="rock"/>
    <d v="2014-02-12T02:22:50"/>
    <d v="2014-03-24T01:22:50"/>
    <n v="12516"/>
    <n v="13864.17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.1091186666666666"/>
    <n v="127.97523076923076"/>
    <s v="music"/>
    <s v="rock"/>
    <d v="2010-12-01T18:10:54"/>
    <d v="2011-03-01T18:10:54"/>
    <n v="15000"/>
    <n v="16636.7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.1071428571428572"/>
    <n v="104.72972972972973"/>
    <s v="music"/>
    <s v="rock"/>
    <d v="2013-07-08T17:50:36"/>
    <d v="2013-07-28T17:50:36"/>
    <n v="7000"/>
    <n v="775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.2361333333333333"/>
    <n v="67.671532846715323"/>
    <s v="music"/>
    <s v="rock"/>
    <d v="2013-11-08T11:24:15"/>
    <d v="2013-12-09T04:59:00"/>
    <n v="15000"/>
    <n v="18542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.1105"/>
    <n v="95.931818181818187"/>
    <s v="music"/>
    <s v="rock"/>
    <d v="2013-02-15T17:13:09"/>
    <d v="2013-03-11T04:00:00"/>
    <n v="1000"/>
    <n v="2110.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.01"/>
    <n v="65.161290322580641"/>
    <s v="theater"/>
    <s v="plays"/>
    <d v="2016-12-08T05:38:02"/>
    <d v="2016-12-31T16:59:00"/>
    <n v="2000"/>
    <n v="2020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.0165"/>
    <n v="32.269841269841272"/>
    <s v="theater"/>
    <s v="plays"/>
    <d v="2015-06-05T13:59:35"/>
    <d v="2015-06-20T13:59:35"/>
    <n v="2780"/>
    <n v="2825.87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.0833333333333333"/>
    <n v="81.25"/>
    <s v="theater"/>
    <s v="plays"/>
    <d v="2015-02-04T09:13:47"/>
    <d v="2015-02-17T14:00:00"/>
    <n v="2085"/>
    <n v="2258.7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.42"/>
    <n v="24.2"/>
    <s v="theater"/>
    <s v="plays"/>
    <d v="2015-04-13T14:54:16"/>
    <d v="2015-06-12T14:54:16"/>
    <n v="347.5"/>
    <n v="840.9499999999999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.0044999999999999"/>
    <n v="65.868852459016395"/>
    <s v="theater"/>
    <s v="plays"/>
    <d v="2016-07-10T03:42:43"/>
    <d v="2016-08-10T04:00:00"/>
    <n v="4000"/>
    <n v="4018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.2506666666666666"/>
    <n v="36.07692307692308"/>
    <s v="theater"/>
    <s v="plays"/>
    <d v="2016-12-05T03:14:05"/>
    <d v="2017-01-04T03:14:05"/>
    <n v="1500"/>
    <n v="187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.0857142857142856"/>
    <n v="44.186046511627907"/>
    <s v="theater"/>
    <s v="plays"/>
    <d v="2015-03-23T14:45:31"/>
    <d v="2015-04-23T06:59:00"/>
    <n v="3500"/>
    <n v="38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.4570000000000001"/>
    <n v="104.07142857142857"/>
    <s v="theater"/>
    <s v="plays"/>
    <d v="2015-03-01T15:39:51"/>
    <d v="2015-04-07T07:00:00"/>
    <n v="3000"/>
    <n v="437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.1000000000000001"/>
    <n v="35.96153846153846"/>
    <s v="theater"/>
    <s v="plays"/>
    <d v="2015-09-09T18:20:28"/>
    <d v="2015-10-06T22:59:00"/>
    <n v="2363"/>
    <n v="2599.2999999999997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.0223333333333333"/>
    <n v="127.79166666666667"/>
    <s v="theater"/>
    <s v="plays"/>
    <d v="2015-10-15T16:49:31"/>
    <d v="2015-11-14T17:49:31"/>
    <n v="15000"/>
    <n v="15335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.22"/>
    <n v="27.727272727272727"/>
    <s v="theater"/>
    <s v="plays"/>
    <d v="2015-10-01T10:53:17"/>
    <d v="2015-10-19T11:00:00"/>
    <n v="695"/>
    <n v="847.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.0196000000000001"/>
    <n v="39.828125"/>
    <s v="theater"/>
    <s v="plays"/>
    <d v="2015-06-29T13:44:57"/>
    <d v="2015-07-29T17:00:00"/>
    <n v="3474.9999999999995"/>
    <n v="3543.109999999999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.411764705882353"/>
    <n v="52.173913043478258"/>
    <s v="theater"/>
    <s v="plays"/>
    <d v="2016-02-23T01:12:53"/>
    <d v="2016-03-14T00:12:53"/>
    <n v="1181.5"/>
    <n v="1667.999999999999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.0952500000000001"/>
    <n v="92.037815126050418"/>
    <s v="theater"/>
    <s v="plays"/>
    <d v="2016-04-01T17:55:58"/>
    <d v="2016-05-01T17:55:58"/>
    <n v="20000"/>
    <n v="21905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.0465"/>
    <n v="63.424242424242422"/>
    <s v="theater"/>
    <s v="plays"/>
    <d v="2016-03-29T16:20:32"/>
    <d v="2016-04-28T16:20:32"/>
    <n v="2780"/>
    <n v="2909.27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.24"/>
    <n v="135.625"/>
    <s v="theater"/>
    <s v="plays"/>
    <d v="2015-06-14T19:32:39"/>
    <d v="2015-07-14T19:32:39"/>
    <n v="3500"/>
    <n v="434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.35"/>
    <n v="168.75"/>
    <s v="theater"/>
    <s v="plays"/>
    <d v="2016-04-23T16:12:18"/>
    <d v="2016-06-01T18:57:00"/>
    <n v="3000"/>
    <n v="405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.0275000000000001"/>
    <n v="70.862068965517238"/>
    <s v="theater"/>
    <s v="plays"/>
    <d v="2015-07-10T17:59:38"/>
    <d v="2015-07-21T03:00:00"/>
    <n v="2000"/>
    <n v="205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"/>
    <n v="50"/>
    <s v="theater"/>
    <s v="plays"/>
    <d v="2016-11-01T01:23:31"/>
    <d v="2016-12-01T02:23:31"/>
    <n v="2500"/>
    <n v="2500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.3026085714285716"/>
    <n v="42.214166666666671"/>
    <s v="theater"/>
    <s v="plays"/>
    <d v="2016-07-15T10:35:20"/>
    <d v="2016-07-31T11:00:00"/>
    <n v="4865"/>
    <n v="6337.190700000000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0.39627499999999999"/>
    <n v="152.41346153846155"/>
    <s v="technology"/>
    <s v="wearables"/>
    <d v="2017-01-12T04:40:05"/>
    <d v="2017-03-13T03:40:05"/>
    <n v="55599.999999999993"/>
    <n v="22032.8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0.25976666666666665"/>
    <n v="90.616279069767444"/>
    <s v="technology"/>
    <s v="wearables"/>
    <d v="2016-06-22T15:58:28"/>
    <d v="2016-07-21T17:30:00"/>
    <n v="30000"/>
    <n v="779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0.65246363636363636"/>
    <n v="201.60393258426967"/>
    <s v="technology"/>
    <s v="wearables"/>
    <d v="2014-11-04T10:58:54"/>
    <d v="2014-12-04T10:58:54"/>
    <n v="110000"/>
    <n v="71771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0.11514000000000001"/>
    <n v="127.93333333333334"/>
    <s v="technology"/>
    <s v="wearables"/>
    <d v="2016-01-18T12:04:39"/>
    <d v="2016-02-17T12:04:39"/>
    <n v="50000"/>
    <n v="5757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0.11360000000000001"/>
    <n v="29.894736842105264"/>
    <s v="technology"/>
    <s v="wearables"/>
    <d v="2016-08-29T14:43:32"/>
    <d v="2016-10-08T14:43:32"/>
    <n v="10000"/>
    <n v="1136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.1199130434782609"/>
    <n v="367.97142857142859"/>
    <s v="technology"/>
    <s v="wearables"/>
    <d v="2015-09-10T21:11:08"/>
    <d v="2015-10-15T21:11:08"/>
    <n v="11500"/>
    <n v="12879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0.155"/>
    <n v="129.16666666666666"/>
    <s v="technology"/>
    <s v="wearables"/>
    <d v="2016-07-05T16:00:50"/>
    <d v="2016-08-19T16:00:50"/>
    <n v="20000"/>
    <n v="31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0.32028000000000001"/>
    <n v="800.7"/>
    <s v="technology"/>
    <s v="wearables"/>
    <d v="2016-10-26T19:15:19"/>
    <d v="2016-11-30T20:15:19"/>
    <n v="250000"/>
    <n v="80070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6.0869565217391303E-3"/>
    <n v="28"/>
    <s v="technology"/>
    <s v="wearables"/>
    <d v="2015-03-19T16:52:02"/>
    <d v="2015-04-18T16:52:02"/>
    <n v="4600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0.31114999999999998"/>
    <n v="102.01639344262296"/>
    <s v="technology"/>
    <s v="wearables"/>
    <d v="2016-02-02T17:01:54"/>
    <d v="2016-03-03T17:01:54"/>
    <n v="40000"/>
    <n v="124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6E-2"/>
    <n v="184.36363636363637"/>
    <s v="technology"/>
    <s v="wearables"/>
    <d v="2016-08-22T16:04:20"/>
    <d v="2016-10-21T16:04:20"/>
    <n v="180000"/>
    <n v="202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0.40404000000000001"/>
    <n v="162.91935483870967"/>
    <s v="technology"/>
    <s v="wearables"/>
    <d v="2015-10-01T11:57:28"/>
    <d v="2015-11-06T01:00:00"/>
    <n v="100000"/>
    <n v="40404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5"/>
    <n v="1"/>
    <s v="technology"/>
    <s v="wearables"/>
    <d v="2016-01-24T23:05:09"/>
    <d v="2016-02-28T23:05:09"/>
    <n v="7500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7E-2"/>
    <n v="603.52631578947364"/>
    <s v="technology"/>
    <s v="wearables"/>
    <d v="2016-05-30T05:39:06"/>
    <d v="2016-07-21T14:00:00"/>
    <n v="32000"/>
    <n v="1834.7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0.15325"/>
    <n v="45.407407407407405"/>
    <s v="technology"/>
    <s v="wearables"/>
    <d v="2014-12-12T01:02:52"/>
    <d v="2015-01-11T01:02:52"/>
    <n v="40000"/>
    <n v="61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0.15103448275862069"/>
    <n v="97.333333333333329"/>
    <s v="technology"/>
    <s v="wearables"/>
    <d v="2014-06-26T19:29:25"/>
    <d v="2014-07-11T16:00:00"/>
    <n v="8061.9999999999991"/>
    <n v="1217.639999999999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5.0299999999999997E-3"/>
    <n v="167.66666666666666"/>
    <s v="technology"/>
    <s v="wearables"/>
    <d v="2016-12-01T16:34:06"/>
    <d v="2016-12-30T23:00:00"/>
    <n v="119000"/>
    <n v="598.5699999999999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8E-2"/>
    <n v="859.85714285714289"/>
    <s v="technology"/>
    <s v="wearables"/>
    <d v="2016-11-23T17:58:57"/>
    <d v="2016-12-23T17:58:57"/>
    <n v="55440"/>
    <n v="722.2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3.0285714285714286E-3"/>
    <n v="26.5"/>
    <s v="technology"/>
    <s v="wearables"/>
    <d v="2015-04-21T15:45:25"/>
    <d v="2015-05-21T15:45:25"/>
    <n v="48650"/>
    <n v="147.3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4E-2"/>
    <n v="30.272727272727273"/>
    <s v="technology"/>
    <s v="wearables"/>
    <d v="2016-03-22T16:45:46"/>
    <d v="2016-04-26T06:55:00"/>
    <n v="15000"/>
    <n v="133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00000000000001E-2"/>
    <n v="54.666666666666664"/>
    <s v="technology"/>
    <s v="wearables"/>
    <d v="2016-09-13T15:12:32"/>
    <d v="2016-10-13T15:12:32"/>
    <n v="50000"/>
    <n v="492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9E-2"/>
    <n v="60.75"/>
    <s v="technology"/>
    <s v="wearables"/>
    <d v="2016-11-30T02:03:55"/>
    <d v="2016-12-30T02:03:55"/>
    <n v="20000"/>
    <n v="48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E-2"/>
    <n v="102.72727272727273"/>
    <s v="technology"/>
    <s v="wearables"/>
    <d v="2014-12-01T19:00:28"/>
    <d v="2015-01-15T19:00:28"/>
    <n v="100000"/>
    <n v="113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E-2"/>
    <n v="41.585365853658537"/>
    <s v="technology"/>
    <s v="wearables"/>
    <d v="2015-04-29T16:17:15"/>
    <d v="2015-05-29T16:17:15"/>
    <n v="48000"/>
    <n v="170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E-2"/>
    <n v="116.53333333333333"/>
    <s v="technology"/>
    <s v="wearables"/>
    <d v="2016-08-30T15:25:34"/>
    <d v="2016-10-14T15:25:34"/>
    <n v="75000"/>
    <n v="174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8.1600000000000006E-3"/>
    <n v="45.333333333333336"/>
    <s v="technology"/>
    <s v="wearables"/>
    <d v="2014-10-23T05:19:05"/>
    <d v="2014-12-02T06:19:05"/>
    <n v="50000"/>
    <n v="40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0.22494285714285714"/>
    <n v="157.46"/>
    <s v="technology"/>
    <s v="wearables"/>
    <d v="2016-06-01T06:38:29"/>
    <d v="2016-07-02T04:00:00"/>
    <n v="35000"/>
    <n v="787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E-2"/>
    <n v="100.5"/>
    <s v="technology"/>
    <s v="wearables"/>
    <d v="2016-07-18T12:05:54"/>
    <d v="2016-08-17T12:05:54"/>
    <n v="250000"/>
    <n v="341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s v="technology"/>
    <s v="wearables"/>
    <d v="2016-12-28T01:26:48"/>
    <d v="2017-01-27T01:26:48"/>
    <n v="11025.35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s v="technology"/>
    <s v="wearables"/>
    <d v="2014-06-16T02:33:45"/>
    <d v="2014-07-16T02:33:45"/>
    <n v="1875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0.10754135338345865"/>
    <n v="51.822463768115945"/>
    <s v="technology"/>
    <s v="wearables"/>
    <d v="2016-02-10T18:34:47"/>
    <d v="2016-03-11T18:34:47"/>
    <n v="133000"/>
    <n v="1430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0.1976"/>
    <n v="308.75"/>
    <s v="technology"/>
    <s v="wearables"/>
    <d v="2015-11-05T22:28:22"/>
    <d v="2015-12-05T22:28:22"/>
    <n v="25000"/>
    <n v="494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0.84946999999999995"/>
    <n v="379.22767857142856"/>
    <s v="technology"/>
    <s v="wearables"/>
    <d v="2014-11-12T20:43:48"/>
    <d v="2014-12-17T20:43:48"/>
    <n v="100000"/>
    <n v="8494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0.49381999999999998"/>
    <n v="176.36428571428573"/>
    <s v="technology"/>
    <s v="wearables"/>
    <d v="2017-02-01T13:51:19"/>
    <d v="2017-03-03T13:51:19"/>
    <n v="50000"/>
    <n v="2469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1E-2"/>
    <n v="66.066666666666663"/>
    <s v="technology"/>
    <s v="wearables"/>
    <d v="2015-07-03T19:17:13"/>
    <d v="2015-08-02T19:17:13"/>
    <n v="30000"/>
    <n v="991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6E-2"/>
    <n v="89.648648648648646"/>
    <s v="technology"/>
    <s v="wearables"/>
    <d v="2014-10-24T15:31:55"/>
    <d v="2014-12-08T16:31:55"/>
    <n v="50000"/>
    <n v="3317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s v="technology"/>
    <s v="wearables"/>
    <d v="2014-07-16T14:17:33"/>
    <d v="2014-08-15T14:17:33"/>
    <n v="168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0.7036"/>
    <n v="382.39130434782606"/>
    <s v="technology"/>
    <s v="wearables"/>
    <d v="2016-08-30T14:58:37"/>
    <d v="2016-10-01T14:58:37"/>
    <n v="34750"/>
    <n v="24450.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2E-3"/>
    <n v="100"/>
    <s v="technology"/>
    <s v="wearables"/>
    <d v="2015-06-17T19:35:39"/>
    <d v="2015-07-17T19:35:39"/>
    <n v="5000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.02298"/>
    <n v="158.35603715170279"/>
    <s v="technology"/>
    <s v="wearables"/>
    <d v="2016-06-21T12:38:03"/>
    <d v="2016-08-19T03:59:00"/>
    <n v="50000"/>
    <n v="5114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.7773333333333334"/>
    <n v="40.762589928057551"/>
    <s v="publishing"/>
    <s v="nonfiction"/>
    <d v="2016-06-01T18:57:19"/>
    <d v="2016-06-30T18:57:19"/>
    <n v="1215"/>
    <n v="4589.4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.25"/>
    <n v="53.571428571428569"/>
    <s v="publishing"/>
    <s v="nonfiction"/>
    <d v="2014-06-09T19:32:39"/>
    <d v="2014-07-14T19:32:39"/>
    <n v="300"/>
    <n v="37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.473265306122449"/>
    <n v="48.449664429530202"/>
    <s v="publishing"/>
    <s v="nonfiction"/>
    <d v="2013-05-28T01:49:11"/>
    <d v="2013-06-27T01:49:11"/>
    <n v="4900"/>
    <n v="721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.022"/>
    <n v="82.41935483870968"/>
    <s v="publishing"/>
    <s v="nonfiction"/>
    <d v="2015-02-05T15:18:45"/>
    <d v="2015-03-07T15:18:45"/>
    <n v="2500"/>
    <n v="255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.018723404255319"/>
    <n v="230.19230769230768"/>
    <s v="publishing"/>
    <s v="nonfiction"/>
    <d v="2014-11-20T12:08:53"/>
    <d v="2014-12-18T12:08:53"/>
    <n v="5875"/>
    <n v="598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.0419999999999998"/>
    <n v="59.360465116279073"/>
    <s v="publishing"/>
    <s v="nonfiction"/>
    <d v="2015-11-09T07:58:55"/>
    <d v="2015-12-16T06:59:00"/>
    <n v="4050.0000000000005"/>
    <n v="8270.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.0405"/>
    <n v="66.698717948717942"/>
    <s v="publishing"/>
    <s v="nonfiction"/>
    <d v="2015-11-26T00:18:54"/>
    <d v="2015-12-26T00:18:54"/>
    <n v="5000"/>
    <n v="5202.5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.0126500000000001"/>
    <n v="168.77500000000001"/>
    <s v="publishing"/>
    <s v="nonfiction"/>
    <d v="2016-01-13T17:45:44"/>
    <d v="2016-02-12T17:45:44"/>
    <n v="20000"/>
    <n v="2025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.3613999999999999"/>
    <n v="59.973568281938327"/>
    <s v="publishing"/>
    <s v="nonfiction"/>
    <d v="2015-07-15T13:52:46"/>
    <d v="2015-09-05T03:59:00"/>
    <n v="10000"/>
    <n v="13614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.3360000000000001"/>
    <n v="31.80952380952381"/>
    <s v="publishing"/>
    <s v="nonfiction"/>
    <d v="2013-02-04T02:49:48"/>
    <d v="2013-03-11T00:00:00"/>
    <n v="1000"/>
    <n v="13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.3025"/>
    <n v="24.421875"/>
    <s v="publishing"/>
    <s v="nonfiction"/>
    <d v="2016-05-12T19:22:59"/>
    <d v="2016-06-11T19:22:59"/>
    <n v="1667.9999999999998"/>
    <n v="2172.569999999999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.2267999999999999"/>
    <n v="25.347107438016529"/>
    <s v="publishing"/>
    <s v="nonfiction"/>
    <d v="2012-10-31T06:06:45"/>
    <d v="2012-11-30T10:00:00"/>
    <n v="3474.9999999999995"/>
    <n v="4263.1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.8281058823529412"/>
    <n v="71.443218390804603"/>
    <s v="publishing"/>
    <s v="nonfiction"/>
    <d v="2013-06-05T00:56:00"/>
    <d v="2013-07-05T00:56:00"/>
    <n v="3400"/>
    <n v="6215.56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.2529999999999999"/>
    <n v="38.553846153846152"/>
    <s v="publishing"/>
    <s v="nonfiction"/>
    <d v="2013-01-30T23:05:37"/>
    <d v="2013-03-01T05:59:00"/>
    <n v="2000"/>
    <n v="2506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.1166666666666667"/>
    <n v="68.367346938775512"/>
    <s v="publishing"/>
    <s v="nonfiction"/>
    <d v="2011-05-26T13:42:03"/>
    <d v="2011-06-25T13:42:03"/>
    <n v="3000"/>
    <n v="335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.1575757575757575"/>
    <n v="40.210526315789473"/>
    <s v="publishing"/>
    <s v="nonfiction"/>
    <d v="2011-05-05T19:33:10"/>
    <d v="2011-07-06T19:33:10"/>
    <n v="660"/>
    <n v="764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.732"/>
    <n v="32.074074074074076"/>
    <s v="publishing"/>
    <s v="nonfiction"/>
    <d v="2012-07-05T21:37:00"/>
    <d v="2012-08-02T21:37:00"/>
    <n v="1500"/>
    <n v="259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.2598333333333334"/>
    <n v="28.632575757575758"/>
    <s v="publishing"/>
    <s v="nonfiction"/>
    <d v="2014-05-22T17:12:52"/>
    <d v="2014-06-21T17:12:52"/>
    <n v="8340"/>
    <n v="10507.00999999999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.091"/>
    <n v="43.64"/>
    <s v="publishing"/>
    <s v="nonfiction"/>
    <d v="2013-07-09T22:25:31"/>
    <d v="2013-09-07T22:25:31"/>
    <n v="1000"/>
    <n v="109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"/>
    <n v="40"/>
    <s v="publishing"/>
    <s v="nonfiction"/>
    <d v="2016-01-27T20:15:27"/>
    <d v="2016-02-15T07:59:00"/>
    <n v="200"/>
    <n v="2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.1864285714285714"/>
    <n v="346.04166666666669"/>
    <s v="music"/>
    <s v="rock"/>
    <d v="2014-11-08T16:41:46"/>
    <d v="2015-01-07T16:41:46"/>
    <n v="6720"/>
    <n v="7972.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.0026666666666666"/>
    <n v="81.739130434782609"/>
    <s v="music"/>
    <s v="rock"/>
    <d v="2015-02-14T17:35:52"/>
    <d v="2015-03-16T16:35:52"/>
    <n v="7500"/>
    <n v="7520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.2648920000000001"/>
    <n v="64.535306122448986"/>
    <s v="music"/>
    <s v="rock"/>
    <d v="2014-10-12T23:54:23"/>
    <d v="2014-11-27T00:54:23"/>
    <n v="7500"/>
    <n v="9486.6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.1426000000000001"/>
    <n v="63.477777777777774"/>
    <s v="music"/>
    <s v="rock"/>
    <d v="2015-10-15T00:04:10"/>
    <d v="2015-11-14T01:04:10"/>
    <n v="5000"/>
    <n v="57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.107"/>
    <n v="63.620689655172413"/>
    <s v="music"/>
    <s v="rock"/>
    <d v="2015-05-22T04:34:54"/>
    <d v="2015-06-15T04:34:54"/>
    <n v="5000"/>
    <n v="553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.0534805315203954"/>
    <n v="83.967068965517228"/>
    <s v="music"/>
    <s v="rock"/>
    <d v="2014-03-12T14:15:46"/>
    <d v="2014-04-11T14:15:46"/>
    <n v="32360"/>
    <n v="34090.629999999997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.0366666666666666"/>
    <n v="77.75"/>
    <s v="music"/>
    <s v="rock"/>
    <d v="2013-10-01T00:04:50"/>
    <d v="2013-10-16T00:04:50"/>
    <n v="1500"/>
    <n v="155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.0708672667523933"/>
    <n v="107.07142857142857"/>
    <s v="music"/>
    <s v="rock"/>
    <d v="2015-04-07T18:12:22"/>
    <d v="2015-05-07T18:12:22"/>
    <n v="6999"/>
    <n v="7495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.24"/>
    <n v="38.75"/>
    <s v="music"/>
    <s v="rock"/>
    <d v="2012-06-12T17:45:32"/>
    <d v="2012-07-12T17:45:32"/>
    <n v="500"/>
    <n v="620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.0501"/>
    <n v="201.94230769230768"/>
    <s v="music"/>
    <s v="rock"/>
    <d v="2016-11-30T22:50:33"/>
    <d v="2016-12-30T22:50:33"/>
    <n v="10000"/>
    <n v="1050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.8946666666666667"/>
    <n v="43.060606060606062"/>
    <s v="music"/>
    <s v="rock"/>
    <d v="2016-02-24T03:53:08"/>
    <d v="2016-03-25T02:53:08"/>
    <n v="1500"/>
    <n v="284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.7132499999999999"/>
    <n v="62.871559633027523"/>
    <s v="music"/>
    <s v="rock"/>
    <d v="2016-12-16T01:35:19"/>
    <d v="2017-01-15T01:35:19"/>
    <n v="4760"/>
    <n v="8155.07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.5248648648648651"/>
    <n v="55.607142857142854"/>
    <s v="music"/>
    <s v="rock"/>
    <d v="2016-11-03T16:03:26"/>
    <d v="2016-12-03T17:03:26"/>
    <n v="5143"/>
    <n v="12985.3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.1615384615384616"/>
    <n v="48.70967741935484"/>
    <s v="music"/>
    <s v="rock"/>
    <d v="2017-01-12T05:16:10"/>
    <d v="2017-02-03T04:11:00"/>
    <n v="1300"/>
    <n v="1510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.0335000000000001"/>
    <n v="30.578947368421051"/>
    <s v="music"/>
    <s v="rock"/>
    <d v="2016-07-17T18:13:30"/>
    <d v="2016-08-01T18:13:30"/>
    <n v="2780"/>
    <n v="5653.1299999999992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.1160000000000001"/>
    <n v="73.907284768211923"/>
    <s v="music"/>
    <s v="rock"/>
    <d v="2015-05-06T11:47:56"/>
    <d v="2015-06-05T11:47:56"/>
    <n v="10000"/>
    <n v="11160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.24"/>
    <n v="21.2"/>
    <s v="music"/>
    <s v="rock"/>
    <d v="2015-05-17T18:18:26"/>
    <d v="2015-06-09T02:00:00"/>
    <n v="25"/>
    <n v="10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.071"/>
    <n v="73.356164383561648"/>
    <s v="music"/>
    <s v="rock"/>
    <d v="2016-11-29T05:08:45"/>
    <d v="2016-12-29T05:08:45"/>
    <n v="5000"/>
    <n v="5355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.043625"/>
    <n v="56.412162162162161"/>
    <s v="music"/>
    <s v="rock"/>
    <d v="2013-04-06T19:12:16"/>
    <d v="2013-05-06T19:12:16"/>
    <n v="8000"/>
    <n v="834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.124090909090909"/>
    <n v="50.247311827956992"/>
    <s v="music"/>
    <s v="rock"/>
    <d v="2016-12-03T01:47:58"/>
    <d v="2016-12-23T01:47:58"/>
    <n v="1782.0000000000002"/>
    <n v="3785.1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.2408571428571429"/>
    <n v="68.936507936507937"/>
    <s v="music"/>
    <s v="rock"/>
    <d v="2015-06-05T17:38:42"/>
    <d v="2015-07-05T17:38:42"/>
    <n v="3500"/>
    <n v="4343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.10406125"/>
    <n v="65.914104477611943"/>
    <s v="music"/>
    <s v="rock"/>
    <d v="2016-03-04T16:32:01"/>
    <d v="2016-04-29T12:11:00"/>
    <n v="9520"/>
    <n v="10510.663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.1875"/>
    <n v="62.5"/>
    <s v="music"/>
    <s v="rock"/>
    <d v="2015-06-29T15:31:29"/>
    <d v="2015-07-29T15:31:29"/>
    <n v="400"/>
    <n v="87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.36625"/>
    <n v="70.064102564102569"/>
    <s v="music"/>
    <s v="rock"/>
    <d v="2015-05-02T22:06:35"/>
    <d v="2015-06-03T04:30:00"/>
    <n v="4000"/>
    <n v="546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.348074"/>
    <n v="60.181874999999998"/>
    <s v="music"/>
    <s v="rock"/>
    <d v="2016-09-21T14:45:17"/>
    <d v="2016-10-17T16:14:00"/>
    <n v="5000"/>
    <n v="6740.37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.454"/>
    <n v="21.382352941176471"/>
    <s v="music"/>
    <s v="rock"/>
    <d v="2016-07-14T11:32:37"/>
    <d v="2016-08-13T11:32:37"/>
    <n v="695"/>
    <n v="1010.53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.0910714285714285"/>
    <n v="160.78947368421052"/>
    <s v="music"/>
    <s v="rock"/>
    <d v="2015-03-24T19:16:46"/>
    <d v="2015-04-27T17:12:00"/>
    <n v="2800"/>
    <n v="3055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.1020000000000001"/>
    <n v="42.384615384615387"/>
    <s v="music"/>
    <s v="rock"/>
    <d v="2015-07-08T15:36:58"/>
    <d v="2015-08-22T04:59:00"/>
    <n v="500"/>
    <n v="55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.1364000000000001"/>
    <n v="27.317307692307693"/>
    <s v="music"/>
    <s v="rock"/>
    <d v="2016-02-01T03:43:06"/>
    <d v="2016-03-03T03:43:06"/>
    <n v="2500"/>
    <n v="284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.0235000000000001"/>
    <n v="196.82692307692307"/>
    <s v="music"/>
    <s v="rock"/>
    <d v="2016-07-02T16:22:03"/>
    <d v="2016-08-01T16:22:03"/>
    <n v="10000"/>
    <n v="1023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.2213333333333334"/>
    <n v="53.882352941176471"/>
    <s v="music"/>
    <s v="rock"/>
    <d v="2017-01-17T03:28:46"/>
    <d v="2017-03-01T03:00:00"/>
    <n v="750"/>
    <n v="916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.1188571428571428"/>
    <n v="47.756097560975611"/>
    <s v="music"/>
    <s v="rock"/>
    <d v="2016-12-15T21:48:01"/>
    <d v="2017-01-14T21:48:01"/>
    <n v="3500"/>
    <n v="391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.073"/>
    <n v="88.191780821917803"/>
    <s v="music"/>
    <s v="rock"/>
    <d v="2015-01-14T23:58:02"/>
    <d v="2015-02-13T23:58:02"/>
    <n v="6000"/>
    <n v="643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.1385000000000001"/>
    <n v="72.056962025316452"/>
    <s v="music"/>
    <s v="rock"/>
    <d v="2016-09-27T22:01:50"/>
    <d v="2016-10-27T21:19:00"/>
    <n v="10000"/>
    <n v="1138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.0968181818181819"/>
    <n v="74.246153846153845"/>
    <s v="music"/>
    <s v="rock"/>
    <d v="2016-06-05T20:58:54"/>
    <d v="2016-07-05T20:58:54"/>
    <n v="4400"/>
    <n v="482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.2614444444444444"/>
    <n v="61.701086956521742"/>
    <s v="music"/>
    <s v="rock"/>
    <d v="2014-09-07T00:06:13"/>
    <d v="2014-10-07T00:06:13"/>
    <n v="9000"/>
    <n v="1135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.6742857142857144"/>
    <n v="17.235294117647058"/>
    <s v="music"/>
    <s v="rock"/>
    <d v="2016-05-08T08:11:13"/>
    <d v="2016-06-12T05:30:00"/>
    <n v="486.49999999999994"/>
    <n v="814.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.9652000000000003"/>
    <n v="51.720833333333331"/>
    <s v="music"/>
    <s v="rock"/>
    <d v="2013-05-05T23:54:34"/>
    <d v="2013-05-26T23:54:34"/>
    <n v="2500"/>
    <n v="124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.0915999999999999"/>
    <n v="24.150442477876105"/>
    <s v="music"/>
    <s v="rock"/>
    <d v="2015-03-02T01:16:51"/>
    <d v="2015-05-01T00:16:51"/>
    <n v="3474.9999999999995"/>
    <n v="3793.3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.0257499999999999"/>
    <n v="62.166666666666664"/>
    <s v="music"/>
    <s v="rock"/>
    <d v="2013-06-26T01:30:35"/>
    <d v="2013-07-26T01:30:35"/>
    <n v="4000"/>
    <n v="41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E-2"/>
    <n v="48.2"/>
    <s v="publishing"/>
    <s v="translations"/>
    <d v="2015-01-28T12:14:45"/>
    <d v="2015-02-22T12:14:45"/>
    <n v="20155"/>
    <n v="334.98999999999995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4.1999999999999997E-3"/>
    <n v="6.1764705882352944"/>
    <s v="publishing"/>
    <s v="translations"/>
    <d v="2014-10-29T16:20:01"/>
    <d v="2014-11-28T17:20:01"/>
    <n v="25000"/>
    <n v="105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1.25E-3"/>
    <n v="5"/>
    <s v="publishing"/>
    <s v="translations"/>
    <d v="2015-10-20T10:23:27"/>
    <d v="2015-12-12T10:00:00"/>
    <n v="14280"/>
    <n v="17.84999999999999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5.0000000000000001E-3"/>
    <n v="7.5"/>
    <s v="publishing"/>
    <s v="translations"/>
    <d v="2014-07-18T12:52:58"/>
    <d v="2014-08-12T12:52:58"/>
    <n v="3000"/>
    <n v="1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5E-2"/>
    <n v="12"/>
    <s v="publishing"/>
    <s v="translations"/>
    <d v="2015-10-14T20:55:56"/>
    <d v="2015-11-13T21:55:56"/>
    <n v="1390"/>
    <n v="100.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s v="publishing"/>
    <s v="translations"/>
    <d v="2014-11-02T03:12:15"/>
    <d v="2015-01-01T04:12:15"/>
    <n v="400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4"/>
    <n v="1"/>
    <s v="publishing"/>
    <s v="translations"/>
    <d v="2016-04-19T07:38:40"/>
    <d v="2016-06-03T07:38:40"/>
    <n v="7140"/>
    <n v="1.1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2.3333333333333335E-3"/>
    <n v="2.3333333333333335"/>
    <s v="publishing"/>
    <s v="translations"/>
    <d v="2015-01-09T01:25:00"/>
    <d v="2015-02-06T01:25:00"/>
    <n v="4170"/>
    <n v="9.7299999999999986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4E-2"/>
    <n v="24.615384615384617"/>
    <s v="publishing"/>
    <s v="translations"/>
    <d v="2014-11-04T01:31:39"/>
    <d v="2014-12-04T01:31:39"/>
    <n v="7000"/>
    <n v="32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0.05"/>
    <n v="100"/>
    <s v="publishing"/>
    <s v="translations"/>
    <d v="2015-12-22T10:29:30"/>
    <d v="2016-02-20T10:29:30"/>
    <n v="2380"/>
    <n v="11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2E-3"/>
    <n v="1"/>
    <s v="publishing"/>
    <s v="translations"/>
    <d v="2016-12-04T06:04:27"/>
    <d v="2017-01-03T06:04:27"/>
    <n v="50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0.18181818181818182"/>
    <n v="88.888888888888886"/>
    <s v="publishing"/>
    <s v="translations"/>
    <d v="2015-07-07T16:13:11"/>
    <d v="2015-08-16T16:13:11"/>
    <n v="4400"/>
    <n v="80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s v="publishing"/>
    <s v="translations"/>
    <d v="2015-10-22T22:13:39"/>
    <d v="2015-11-21T23:13:39"/>
    <n v="5000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E-2"/>
    <n v="27.5"/>
    <s v="publishing"/>
    <s v="translations"/>
    <d v="2015-08-16T03:36:14"/>
    <d v="2015-09-15T11:11:00"/>
    <n v="4500"/>
    <n v="5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2E-3"/>
    <n v="6"/>
    <s v="publishing"/>
    <s v="translations"/>
    <d v="2016-01-26T10:57:14"/>
    <d v="2016-02-25T10:57:14"/>
    <n v="3570"/>
    <n v="7.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4E-2"/>
    <n v="44.5"/>
    <s v="publishing"/>
    <s v="translations"/>
    <d v="2016-09-09T10:56:59"/>
    <d v="2016-10-09T10:56:59"/>
    <n v="6300"/>
    <n v="445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E-2"/>
    <n v="1"/>
    <s v="publishing"/>
    <s v="translations"/>
    <d v="2016-06-03T16:01:26"/>
    <d v="2016-06-28T16:01:26"/>
    <n v="110"/>
    <n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1E-3"/>
    <n v="100"/>
    <s v="publishing"/>
    <s v="translations"/>
    <d v="2015-01-09T21:58:29"/>
    <d v="2015-02-08T21:58:29"/>
    <n v="24000"/>
    <n v="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1.0399999999999999E-3"/>
    <n v="13"/>
    <s v="publishing"/>
    <s v="translations"/>
    <d v="2016-08-22T05:45:04"/>
    <d v="2016-09-21T05:45:04"/>
    <n v="17500"/>
    <n v="18.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3.3333333333333335E-3"/>
    <n v="100"/>
    <s v="publishing"/>
    <s v="translations"/>
    <d v="2015-12-02T08:38:51"/>
    <d v="2016-01-01T08:38:51"/>
    <n v="22500"/>
    <n v="75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0.2036"/>
    <n v="109.07142857142857"/>
    <s v="publishing"/>
    <s v="translations"/>
    <d v="2016-11-02T17:13:22"/>
    <d v="2016-11-15T18:13:22"/>
    <n v="7500"/>
    <n v="152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s v="publishing"/>
    <s v="translations"/>
    <d v="2015-03-30T03:09:19"/>
    <d v="2015-04-29T03:09:19"/>
    <n v="1300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s v="publishing"/>
    <s v="translations"/>
    <d v="2015-06-25T09:22:00"/>
    <d v="2015-08-24T09:22:00"/>
    <n v="119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799999999999999E-2"/>
    <n v="104.75"/>
    <s v="publishing"/>
    <s v="translations"/>
    <d v="2016-08-19T20:26:25"/>
    <d v="2016-09-18T20:26:25"/>
    <n v="5950"/>
    <n v="498.6099999999999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4999999999999998E-2"/>
    <n v="15"/>
    <s v="publishing"/>
    <s v="translations"/>
    <d v="2016-03-03T09:06:57"/>
    <d v="2016-04-02T08:06:57"/>
    <n v="1190"/>
    <n v="53.55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s v="publishing"/>
    <s v="translations"/>
    <d v="2015-03-11T01:27:22"/>
    <d v="2015-04-10T01:27:22"/>
    <n v="1000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00000000000005E-2"/>
    <n v="80.599999999999994"/>
    <s v="publishing"/>
    <s v="translations"/>
    <d v="2014-11-18T19:31:28"/>
    <d v="2014-12-19T19:31:28"/>
    <n v="5000"/>
    <n v="40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0.31947058823529412"/>
    <n v="115.55319148936171"/>
    <s v="publishing"/>
    <s v="translations"/>
    <d v="2015-10-27T05:03:36"/>
    <d v="2015-11-26T06:03:36"/>
    <n v="17000"/>
    <n v="5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s v="publishing"/>
    <s v="translations"/>
    <d v="2015-06-20T18:43:48"/>
    <d v="2015-07-20T18:43:48"/>
    <n v="4000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28E-2"/>
    <n v="80.5"/>
    <s v="publishing"/>
    <s v="translations"/>
    <d v="2016-10-30T15:01:15"/>
    <d v="2016-12-10T11:00:00"/>
    <n v="14280"/>
    <n v="957.9499999999999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1E-2"/>
    <n v="744.5454545454545"/>
    <s v="publishing"/>
    <s v="translations"/>
    <d v="2015-05-18T18:24:38"/>
    <d v="2015-06-08T15:00:00"/>
    <n v="13120"/>
    <n v="1310.4000000000001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1E-3"/>
    <n v="7.5"/>
    <s v="publishing"/>
    <s v="translations"/>
    <d v="2015-09-11T18:43:40"/>
    <d v="2015-10-11T18:43:40"/>
    <n v="17850"/>
    <n v="17.84999999999999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7.7000000000000002E-3"/>
    <n v="38.5"/>
    <s v="publishing"/>
    <s v="translations"/>
    <d v="2016-01-22T08:24:17"/>
    <d v="2016-02-21T08:24:17"/>
    <n v="11900"/>
    <n v="91.6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0.26900000000000002"/>
    <n v="36.68181818181818"/>
    <s v="publishing"/>
    <s v="translations"/>
    <d v="2014-06-06T12:45:39"/>
    <d v="2014-07-13T04:59:00"/>
    <n v="3000"/>
    <n v="80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0.03"/>
    <n v="75"/>
    <s v="publishing"/>
    <s v="translations"/>
    <d v="2016-03-28T20:54:59"/>
    <d v="2016-04-27T13:55:00"/>
    <n v="3200"/>
    <n v="9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E-2"/>
    <n v="30"/>
    <s v="publishing"/>
    <s v="translations"/>
    <d v="2015-02-05T19:55:01"/>
    <d v="2015-03-07T19:55:01"/>
    <n v="2207.25"/>
    <n v="145.800000000000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6E-5"/>
    <n v="1"/>
    <s v="publishing"/>
    <s v="translations"/>
    <d v="2016-04-26T17:57:43"/>
    <d v="2016-05-26T17:57:43"/>
    <n v="15470"/>
    <n v="1.1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E-2"/>
    <n v="673.33333333333337"/>
    <s v="publishing"/>
    <s v="translations"/>
    <d v="2015-07-13T18:22:49"/>
    <d v="2015-09-11T18:22:49"/>
    <n v="250199.99999999997"/>
    <n v="2807.799999999999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s v="publishing"/>
    <s v="translations"/>
    <d v="2016-04-25T15:29:18"/>
    <d v="2016-05-25T15:29:18"/>
    <n v="150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s v="publishing"/>
    <s v="translations"/>
    <d v="2016-12-03T22:13:29"/>
    <d v="2017-01-02T22:13:29"/>
    <n v="1547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s v="publishing"/>
    <s v="translations"/>
    <d v="2015-07-14T20:57:42"/>
    <d v="2015-09-12T20:57:42"/>
    <n v="5890.5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s v="publishing"/>
    <s v="translations"/>
    <d v="2015-05-15T13:00:55"/>
    <d v="2015-06-14T13:00:55"/>
    <n v="15470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s v="publishing"/>
    <s v="translations"/>
    <d v="2016-04-01T10:44:38"/>
    <d v="2016-04-21T10:44:38"/>
    <n v="1071"/>
    <n v="0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4"/>
    <n v="25"/>
    <s v="publishing"/>
    <s v="translations"/>
    <d v="2016-06-08T17:32:14"/>
    <d v="2016-07-08T17:32:14"/>
    <n v="500000"/>
    <n v="7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s v="publishing"/>
    <s v="translations"/>
    <d v="2015-04-21T22:28:38"/>
    <d v="2015-05-22T05:25:00"/>
    <n v="15000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s v="publishing"/>
    <s v="translations"/>
    <d v="2015-03-23T19:28:25"/>
    <d v="2015-05-10T19:28:25"/>
    <n v="8888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.0000000000000001E-5"/>
    <n v="1"/>
    <s v="publishing"/>
    <s v="translations"/>
    <d v="2016-01-21T04:06:37"/>
    <d v="2016-02-20T04:06:37"/>
    <n v="10000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4"/>
    <n v="1"/>
    <s v="publishing"/>
    <s v="translations"/>
    <d v="2014-10-19T23:00:59"/>
    <d v="2014-11-19T00:00:59"/>
    <n v="18950"/>
    <n v="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s v="publishing"/>
    <s v="translations"/>
    <d v="2014-06-28T16:52:43"/>
    <d v="2014-07-28T16:52:43"/>
    <n v="1400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s v="publishing"/>
    <s v="translations"/>
    <d v="2017-03-01T16:42:27"/>
    <d v="2017-04-15T15:42:27"/>
    <n v="2975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8.5714285714285719E-3"/>
    <n v="15"/>
    <s v="publishing"/>
    <s v="translations"/>
    <d v="2016-04-03T20:48:00"/>
    <d v="2016-04-24T21:59:00"/>
    <n v="2082.5"/>
    <n v="17.84999999999999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0.105"/>
    <n v="225"/>
    <s v="publishing"/>
    <s v="translations"/>
    <d v="2014-07-12T16:08:40"/>
    <d v="2014-09-05T13:39:00"/>
    <n v="15000"/>
    <n v="1575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1E-2"/>
    <n v="48.333333333333336"/>
    <s v="publishing"/>
    <s v="translations"/>
    <d v="2016-12-04T16:02:45"/>
    <d v="2017-01-03T16:02:45"/>
    <n v="5950"/>
    <n v="172.54999999999998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s v="publishing"/>
    <s v="translations"/>
    <d v="2015-10-12T21:30:44"/>
    <d v="2015-11-11T22:30:44"/>
    <n v="600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s v="publishing"/>
    <s v="translations"/>
    <d v="2014-07-11T16:56:00"/>
    <d v="2014-08-11T04:00:00"/>
    <n v="500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s v="publishing"/>
    <s v="translations"/>
    <d v="2015-11-04T04:54:56"/>
    <d v="2015-12-02T17:25:00"/>
    <n v="5920"/>
    <n v="0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s v="publishing"/>
    <s v="translations"/>
    <d v="2014-10-03T21:31:38"/>
    <d v="2014-11-30T23:45:00"/>
    <n v="25000000"/>
    <n v="0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.012446"/>
    <n v="44.66673529411765"/>
    <s v="publishing"/>
    <s v="radio &amp; podcasts"/>
    <d v="2014-09-17T15:29:14"/>
    <d v="2014-10-21T00:00:00"/>
    <n v="15000"/>
    <n v="15186.69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.085175"/>
    <n v="28.937999999999999"/>
    <s v="publishing"/>
    <s v="radio &amp; podcasts"/>
    <d v="2013-03-11T15:54:31"/>
    <d v="2013-04-10T15:54:31"/>
    <n v="4000"/>
    <n v="4340.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.4766666666666666"/>
    <n v="35.44"/>
    <s v="publishing"/>
    <s v="radio &amp; podcasts"/>
    <d v="2013-02-21T21:52:18"/>
    <d v="2013-04-07T20:52:18"/>
    <n v="600"/>
    <n v="886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.6319999999999999"/>
    <n v="34.871794871794869"/>
    <s v="publishing"/>
    <s v="radio &amp; podcasts"/>
    <d v="2013-01-17T15:52:38"/>
    <d v="2013-02-16T15:52:38"/>
    <n v="5000"/>
    <n v="816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.5641449999999999"/>
    <n v="52.622732513451197"/>
    <s v="publishing"/>
    <s v="radio &amp; podcasts"/>
    <d v="2012-02-20T17:37:32"/>
    <d v="2012-03-22T03:00:00"/>
    <n v="30000"/>
    <n v="136924.3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.0787731249999999"/>
    <n v="69.598266129032254"/>
    <s v="publishing"/>
    <s v="radio &amp; podcasts"/>
    <d v="2015-12-02T04:07:46"/>
    <d v="2016-01-12T05:00:00"/>
    <n v="16000"/>
    <n v="17260.37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.1508"/>
    <n v="76.72"/>
    <s v="publishing"/>
    <s v="radio &amp; podcasts"/>
    <d v="2012-01-25T19:14:45"/>
    <d v="2012-03-25T18:14:45"/>
    <n v="40000"/>
    <n v="4603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.0236842105263158"/>
    <n v="33.191126279863482"/>
    <s v="publishing"/>
    <s v="radio &amp; podcasts"/>
    <d v="2011-04-13T00:20:49"/>
    <d v="2011-06-12T00:20:49"/>
    <n v="9500"/>
    <n v="9725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.0842485875706214"/>
    <n v="149.46417445482865"/>
    <s v="publishing"/>
    <s v="radio &amp; podcasts"/>
    <d v="2013-01-16T14:21:49"/>
    <d v="2013-02-15T14:21:49"/>
    <n v="44250"/>
    <n v="4797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.2513333333333334"/>
    <n v="23.172839506172838"/>
    <s v="publishing"/>
    <s v="radio &amp; podcasts"/>
    <d v="2012-12-07T19:51:03"/>
    <d v="2012-12-28T19:51:03"/>
    <n v="1500"/>
    <n v="187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.03840625"/>
    <n v="96.877551020408163"/>
    <s v="publishing"/>
    <s v="radio &amp; podcasts"/>
    <d v="2015-03-10T22:58:54"/>
    <d v="2015-04-09T22:58:54"/>
    <n v="32000"/>
    <n v="3322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.3870400000000001"/>
    <n v="103.20238095238095"/>
    <s v="publishing"/>
    <s v="radio &amp; podcasts"/>
    <d v="2013-09-16T13:01:43"/>
    <d v="2013-10-16T13:01:43"/>
    <n v="25000"/>
    <n v="34676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.20516"/>
    <n v="38.462553191489363"/>
    <s v="publishing"/>
    <s v="radio &amp; podcasts"/>
    <d v="2012-01-31T23:30:39"/>
    <d v="2012-03-01T23:30:39"/>
    <n v="1500"/>
    <n v="1807.7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.1226666666666667"/>
    <n v="44.315789473684212"/>
    <s v="publishing"/>
    <s v="radio &amp; podcasts"/>
    <d v="2013-08-14T17:28:12"/>
    <d v="2013-09-13T17:28:12"/>
    <n v="3000"/>
    <n v="336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.8866966666666667"/>
    <n v="64.173356009070289"/>
    <s v="publishing"/>
    <s v="radio &amp; podcasts"/>
    <d v="2014-11-17T17:21:03"/>
    <d v="2014-12-20T04:59:00"/>
    <n v="15000"/>
    <n v="28300.45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.6155466666666669"/>
    <n v="43.333275109170302"/>
    <s v="publishing"/>
    <s v="radio &amp; podcasts"/>
    <d v="2011-08-11T01:00:22"/>
    <d v="2011-09-10T01:00:22"/>
    <n v="6000"/>
    <n v="39693.27999999999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.1131"/>
    <n v="90.495934959349597"/>
    <s v="publishing"/>
    <s v="radio &amp; podcasts"/>
    <d v="2011-10-24T14:46:44"/>
    <d v="2011-12-23T03:00:00"/>
    <n v="30000"/>
    <n v="3339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.8161422"/>
    <n v="29.187190495010373"/>
    <s v="publishing"/>
    <s v="radio &amp; podcasts"/>
    <d v="2013-04-30T20:55:13"/>
    <d v="2013-05-14T20:55:13"/>
    <n v="50000"/>
    <n v="590807.1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.37375"/>
    <n v="30.95774647887324"/>
    <s v="publishing"/>
    <s v="radio &amp; podcasts"/>
    <d v="2014-04-25T17:53:09"/>
    <d v="2014-05-10T03:59:00"/>
    <n v="1600"/>
    <n v="2198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.170404"/>
    <n v="92.157795275590544"/>
    <s v="publishing"/>
    <s v="radio &amp; podcasts"/>
    <d v="2013-07-09T22:24:59"/>
    <d v="2013-07-26T17:00:00"/>
    <n v="50000"/>
    <n v="58520.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000000000000001E-2"/>
    <n v="17.5"/>
    <s v="publishing"/>
    <s v="fiction"/>
    <d v="2013-10-03T22:09:05"/>
    <d v="2013-11-02T22:09:05"/>
    <n v="4050.0000000000005"/>
    <n v="85.0500000000000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1E-3"/>
    <n v="5"/>
    <s v="publishing"/>
    <s v="fiction"/>
    <d v="2012-08-15T20:35:36"/>
    <d v="2012-09-07T07:51:00"/>
    <n v="500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7.1428571428571426E-3"/>
    <n v="25"/>
    <s v="publishing"/>
    <s v="fiction"/>
    <d v="2016-06-27T04:37:55"/>
    <d v="2016-07-22T04:37:55"/>
    <n v="7000"/>
    <n v="5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s v="publishing"/>
    <s v="fiction"/>
    <d v="2012-05-24T04:49:23"/>
    <d v="2012-07-21T14:51:00"/>
    <n v="200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6E-2"/>
    <n v="50"/>
    <s v="publishing"/>
    <s v="fiction"/>
    <d v="2015-05-06T19:06:13"/>
    <d v="2015-06-20T19:06:13"/>
    <n v="6700"/>
    <n v="1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2.3999999999999998E-3"/>
    <n v="16"/>
    <s v="publishing"/>
    <s v="fiction"/>
    <d v="2015-01-28T04:02:41"/>
    <d v="2015-02-27T04:02:41"/>
    <n v="20000"/>
    <n v="48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s v="publishing"/>
    <s v="fiction"/>
    <d v="2016-07-03T22:01:11"/>
    <d v="2016-08-02T22:01:11"/>
    <n v="10000"/>
    <n v="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E-2"/>
    <n v="60"/>
    <s v="publishing"/>
    <s v="fiction"/>
    <d v="2013-12-06T13:31:00"/>
    <d v="2014-01-05T13:31:00"/>
    <n v="11250"/>
    <n v="27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s v="publishing"/>
    <s v="fiction"/>
    <d v="2012-10-16T14:40:52"/>
    <d v="2012-11-15T15:40:52"/>
    <n v="500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0.30862068965517242"/>
    <n v="47.10526315789474"/>
    <s v="publishing"/>
    <s v="fiction"/>
    <d v="2013-09-03T13:27:54"/>
    <d v="2013-10-02T13:27:54"/>
    <n v="2900"/>
    <n v="895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9E-2"/>
    <n v="100"/>
    <s v="publishing"/>
    <s v="fiction"/>
    <d v="2014-12-18T17:07:23"/>
    <d v="2015-02-15T15:38:00"/>
    <n v="120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7.4999999999999997E-3"/>
    <n v="15"/>
    <s v="publishing"/>
    <s v="fiction"/>
    <d v="2011-05-19T21:14:06"/>
    <d v="2011-06-18T21:14:06"/>
    <n v="4000"/>
    <n v="3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s v="publishing"/>
    <s v="fiction"/>
    <d v="2013-05-17T20:47:55"/>
    <d v="2013-06-16T20:47:55"/>
    <n v="240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8999999999999996E-2"/>
    <n v="40.454545454545453"/>
    <s v="publishing"/>
    <s v="fiction"/>
    <d v="2015-03-04T17:20:13"/>
    <d v="2015-04-03T15:38:00"/>
    <n v="5000"/>
    <n v="445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s v="publishing"/>
    <s v="fiction"/>
    <d v="2011-07-28T18:57:11"/>
    <d v="2011-08-27T18:57:11"/>
    <n v="200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s v="publishing"/>
    <s v="fiction"/>
    <d v="2014-07-18T11:24:19"/>
    <d v="2014-09-16T11:24:19"/>
    <n v="150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E-5"/>
    <n v="1"/>
    <s v="publishing"/>
    <s v="fiction"/>
    <d v="2013-06-19T15:25:22"/>
    <d v="2013-07-31T19:43:00"/>
    <n v="1500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E-2"/>
    <n v="19"/>
    <s v="publishing"/>
    <s v="fiction"/>
    <d v="2014-07-20T23:36:18"/>
    <d v="2014-09-03T23:36:18"/>
    <n v="3000"/>
    <n v="57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2.5000000000000001E-3"/>
    <n v="5"/>
    <s v="publishing"/>
    <s v="fiction"/>
    <d v="2016-06-06T00:10:33"/>
    <d v="2016-08-05T00:10:33"/>
    <n v="200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0.25035714285714283"/>
    <n v="46.733333333333334"/>
    <s v="publishing"/>
    <s v="fiction"/>
    <d v="2013-04-01T21:42:37"/>
    <d v="2013-05-01T21:42:37"/>
    <n v="2800"/>
    <n v="701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.6633076923076924"/>
    <n v="97.731073446327684"/>
    <s v="photography"/>
    <s v="photobooks"/>
    <d v="2015-06-08T14:00:23"/>
    <d v="2015-07-08T14:00:23"/>
    <n v="42120"/>
    <n v="70058.52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.0144545454545455"/>
    <n v="67.835866261398181"/>
    <s v="photography"/>
    <s v="photobooks"/>
    <d v="2016-02-26T13:01:20"/>
    <d v="2016-03-25T22:00:00"/>
    <n v="30579.999999999996"/>
    <n v="31022.01999999999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.0789146666666667"/>
    <n v="56.98492957746479"/>
    <s v="photography"/>
    <s v="photobooks"/>
    <d v="2016-08-24T08:20:01"/>
    <d v="2016-10-23T08:20:01"/>
    <n v="4462.5"/>
    <n v="4814.6566999999995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.7793846153846156"/>
    <n v="67.159851301115239"/>
    <s v="photography"/>
    <s v="photobooks"/>
    <d v="2014-05-13T15:47:04"/>
    <d v="2014-06-10T08:33:00"/>
    <n v="9035"/>
    <n v="25111.73999999999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.0358125"/>
    <n v="48.037681159420288"/>
    <s v="photography"/>
    <s v="photobooks"/>
    <d v="2016-02-14T10:38:23"/>
    <d v="2016-03-22T20:01:00"/>
    <n v="19040"/>
    <n v="19721.87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.1140000000000001"/>
    <n v="38.860465116279073"/>
    <s v="photography"/>
    <s v="photobooks"/>
    <d v="2014-06-24T18:51:44"/>
    <d v="2014-07-24T18:51:44"/>
    <n v="2085"/>
    <n v="2322.6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.15"/>
    <n v="78.181818181818187"/>
    <s v="photography"/>
    <s v="photobooks"/>
    <d v="2010-03-17T10:48:29"/>
    <d v="2010-05-15T08:10:00"/>
    <n v="1200"/>
    <n v="258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.1076216216216217"/>
    <n v="97.113744075829388"/>
    <s v="photography"/>
    <s v="photobooks"/>
    <d v="2014-05-27T14:44:41"/>
    <d v="2014-06-27T14:44:41"/>
    <n v="18500"/>
    <n v="2049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.2364125714285714"/>
    <n v="110.39397959183674"/>
    <s v="photography"/>
    <s v="photobooks"/>
    <d v="2017-01-16T12:48:05"/>
    <d v="2017-02-14T22:59:00"/>
    <n v="20825"/>
    <n v="25748.29179999999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.0103500000000001"/>
    <n v="39.91506172839506"/>
    <s v="photography"/>
    <s v="photobooks"/>
    <d v="2014-06-19T09:14:38"/>
    <d v="2014-07-19T09:14:38"/>
    <n v="22240"/>
    <n v="22470.183999999997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.1179285714285714"/>
    <n v="75.975728155339809"/>
    <s v="photography"/>
    <s v="photobooks"/>
    <d v="2015-10-19T14:00:04"/>
    <d v="2015-11-18T15:00:04"/>
    <n v="14000"/>
    <n v="1565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.5877142857142861"/>
    <n v="58.379104477611939"/>
    <s v="photography"/>
    <s v="photobooks"/>
    <d v="2017-01-06T16:25:39"/>
    <d v="2017-02-05T16:25:39"/>
    <n v="3500"/>
    <n v="19557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.5001875"/>
    <n v="55.82093023255814"/>
    <s v="photography"/>
    <s v="photobooks"/>
    <d v="2014-06-16T15:17:46"/>
    <d v="2014-07-16T15:17:46"/>
    <n v="11120"/>
    <n v="16682.084999999999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.0647599999999999"/>
    <n v="151.24431818181819"/>
    <s v="photography"/>
    <s v="photobooks"/>
    <d v="2015-08-18T14:20:40"/>
    <d v="2015-09-27T14:20:40"/>
    <n v="25000"/>
    <n v="2661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.57189"/>
    <n v="849.67027027027029"/>
    <s v="photography"/>
    <s v="photobooks"/>
    <d v="2016-02-15T06:04:57"/>
    <d v="2016-03-16T05:04:57"/>
    <n v="36000"/>
    <n v="56588.0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.0865882352941176"/>
    <n v="159.24137931034483"/>
    <s v="photography"/>
    <s v="photobooks"/>
    <d v="2016-09-06T11:11:32"/>
    <d v="2016-10-06T14:00:00"/>
    <n v="17000"/>
    <n v="1847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.6197999999999999"/>
    <n v="39.507317073170732"/>
    <s v="photography"/>
    <s v="photobooks"/>
    <d v="2014-11-05T13:35:53"/>
    <d v="2014-12-06T06:00:00"/>
    <n v="15000"/>
    <n v="24297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.0536666666666665"/>
    <n v="130.52966101694915"/>
    <s v="photography"/>
    <s v="photobooks"/>
    <d v="2014-05-01T19:40:52"/>
    <d v="2014-05-31T19:40:52"/>
    <n v="15000"/>
    <n v="3080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.033638888888889"/>
    <n v="64.156896551724131"/>
    <s v="photography"/>
    <s v="photobooks"/>
    <d v="2014-05-23T17:48:03"/>
    <d v="2014-06-20T21:59:00"/>
    <n v="9000"/>
    <n v="9302.75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.0347222222222223"/>
    <n v="111.52694610778443"/>
    <s v="photography"/>
    <s v="photobooks"/>
    <d v="2014-11-12T20:35:13"/>
    <d v="2014-12-19T04:00:00"/>
    <n v="18000"/>
    <n v="1862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.0681333333333334"/>
    <n v="170.44680851063831"/>
    <s v="photography"/>
    <s v="photobooks"/>
    <d v="2016-05-03T04:01:31"/>
    <d v="2016-06-07T04:01:31"/>
    <n v="37500"/>
    <n v="4005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.3896574712643677"/>
    <n v="133.7391592920354"/>
    <s v="photography"/>
    <s v="photobooks"/>
    <d v="2014-09-17T19:55:39"/>
    <d v="2014-10-17T19:55:39"/>
    <n v="43500"/>
    <n v="60450.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.2484324324324325"/>
    <n v="95.834024896265561"/>
    <s v="photography"/>
    <s v="photobooks"/>
    <d v="2014-11-21T18:01:56"/>
    <d v="2014-12-23T00:00:00"/>
    <n v="18500"/>
    <n v="2309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.0699999999999998"/>
    <n v="221.78571428571428"/>
    <s v="photography"/>
    <s v="photobooks"/>
    <d v="2017-01-21T12:01:30"/>
    <d v="2017-02-20T12:01:30"/>
    <n v="360"/>
    <n v="745.1999999999999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.7400576923076922"/>
    <n v="32.315357142857138"/>
    <s v="photography"/>
    <s v="photobooks"/>
    <d v="2016-07-19T16:52:18"/>
    <d v="2016-08-18T16:52:18"/>
    <n v="2600"/>
    <n v="4524.149999999999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.2032608695652174"/>
    <n v="98.839285714285708"/>
    <s v="photography"/>
    <s v="photobooks"/>
    <d v="2015-12-01T06:37:27"/>
    <d v="2016-01-19T06:37:27"/>
    <n v="23000"/>
    <n v="27675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.1044428571428573"/>
    <n v="55.222142857142863"/>
    <s v="photography"/>
    <s v="photobooks"/>
    <d v="2017-02-14T14:24:46"/>
    <d v="2017-03-14T13:24:46"/>
    <n v="3500"/>
    <n v="3865.55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.8156666666666665"/>
    <n v="52.793750000000003"/>
    <s v="photography"/>
    <s v="photobooks"/>
    <d v="2017-01-01T17:35:22"/>
    <d v="2017-02-01T00:00:00"/>
    <n v="3000"/>
    <n v="8447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.0067894736842105"/>
    <n v="135.66666666666666"/>
    <s v="photography"/>
    <s v="photobooks"/>
    <d v="2015-02-17T15:05:20"/>
    <d v="2015-03-19T14:05:20"/>
    <n v="19000"/>
    <n v="191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.3482571428571428"/>
    <n v="53.991990846681922"/>
    <s v="photography"/>
    <s v="photobooks"/>
    <d v="2015-09-28T18:24:55"/>
    <d v="2015-10-23T18:24:55"/>
    <n v="35000"/>
    <n v="4718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.7595744680851064"/>
    <n v="56.643835616438359"/>
    <s v="photography"/>
    <s v="photobooks"/>
    <d v="2014-10-29T19:15:26"/>
    <d v="2014-12-01T03:00:00"/>
    <n v="2350"/>
    <n v="4135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.8402000000000003"/>
    <n v="82.316326530612244"/>
    <s v="photography"/>
    <s v="photobooks"/>
    <d v="2016-01-22T11:24:25"/>
    <d v="2016-02-15T15:00:00"/>
    <n v="3750"/>
    <n v="18150.75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.4514"/>
    <n v="88.26081081081081"/>
    <s v="photography"/>
    <s v="photobooks"/>
    <d v="2016-03-14T00:02:57"/>
    <d v="2016-05-02T03:59:00"/>
    <n v="45000"/>
    <n v="6531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.1773333333333333"/>
    <n v="84.905149051490511"/>
    <s v="photography"/>
    <s v="photobooks"/>
    <d v="2015-08-05T16:11:02"/>
    <d v="2015-09-04T16:11:02"/>
    <n v="7500"/>
    <n v="313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.3242499999999999"/>
    <n v="48.154545454545456"/>
    <s v="photography"/>
    <s v="photobooks"/>
    <d v="2016-04-24T19:53:51"/>
    <d v="2016-05-23T22:00:00"/>
    <n v="4000"/>
    <n v="529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.5030841666666666"/>
    <n v="66.015406593406595"/>
    <s v="photography"/>
    <s v="photobooks"/>
    <d v="2015-07-28T19:15:10"/>
    <d v="2015-08-27T19:15:10"/>
    <n v="12000"/>
    <n v="30037.0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.7989999999999999"/>
    <n v="96.375"/>
    <s v="photography"/>
    <s v="photobooks"/>
    <d v="2016-07-01T07:33:47"/>
    <d v="2016-08-06T18:00:00"/>
    <n v="14280"/>
    <n v="25689.71999999999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.0262857142857142"/>
    <n v="156.17391304347825"/>
    <s v="photography"/>
    <s v="photobooks"/>
    <d v="2014-12-08T18:46:10"/>
    <d v="2015-01-22T18:46:10"/>
    <n v="7000"/>
    <n v="718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.359861"/>
    <n v="95.764859154929582"/>
    <s v="photography"/>
    <s v="photobooks"/>
    <d v="2016-12-01T22:03:39"/>
    <d v="2017-01-03T22:03:39"/>
    <n v="20000"/>
    <n v="27197.2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.1786666666666668"/>
    <n v="180.40816326530611"/>
    <s v="photography"/>
    <s v="photobooks"/>
    <d v="2014-10-27T00:10:16"/>
    <d v="2014-11-26T01:15:00"/>
    <n v="15000"/>
    <n v="1768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2E-4"/>
    <n v="3"/>
    <s v="photography"/>
    <s v="nature"/>
    <d v="2014-12-01T17:05:38"/>
    <d v="2014-12-31T17:05:38"/>
    <n v="18000"/>
    <n v="6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0.04"/>
    <n v="20"/>
    <s v="photography"/>
    <s v="nature"/>
    <d v="2015-06-15T23:55:00"/>
    <d v="2015-06-30T23:55:00"/>
    <n v="405"/>
    <n v="16.200000000000003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4.4444444444444444E-3"/>
    <n v="10"/>
    <s v="photography"/>
    <s v="nature"/>
    <d v="2014-10-23T12:13:54"/>
    <d v="2014-11-22T13:13:54"/>
    <n v="225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s v="photography"/>
    <s v="nature"/>
    <d v="2015-02-18T01:13:44"/>
    <d v="2015-04-01T00:18:00"/>
    <n v="1000"/>
    <n v="0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2E-4"/>
    <n v="1"/>
    <s v="photography"/>
    <s v="nature"/>
    <d v="2015-01-27T21:13:54"/>
    <d v="2015-03-02T21:16:00"/>
    <n v="300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0.28899999999999998"/>
    <n v="26.272727272727273"/>
    <s v="photography"/>
    <s v="nature"/>
    <d v="2014-07-19T05:06:39"/>
    <d v="2014-09-17T05:06:39"/>
    <n v="1390"/>
    <n v="401.71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s v="photography"/>
    <s v="nature"/>
    <d v="2017-02-16T10:14:42"/>
    <d v="2017-02-23T10:14:42"/>
    <n v="20"/>
    <n v="0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5E-2"/>
    <n v="60"/>
    <s v="photography"/>
    <s v="nature"/>
    <d v="2015-10-09T21:10:20"/>
    <d v="2015-11-08T22:10:20"/>
    <n v="700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0.34"/>
    <n v="28.333333333333332"/>
    <s v="photography"/>
    <s v="nature"/>
    <d v="2015-10-04T03:15:59"/>
    <d v="2015-11-03T04:15:59"/>
    <n v="500"/>
    <n v="17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0.13466666666666666"/>
    <n v="14.428571428571429"/>
    <s v="photography"/>
    <s v="nature"/>
    <d v="2016-04-12T10:47:14"/>
    <d v="2016-05-12T10:47:14"/>
    <n v="1042.5"/>
    <n v="140.38999999999999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s v="photography"/>
    <s v="nature"/>
    <d v="2015-04-27T19:47:19"/>
    <d v="2015-05-27T19:47:19"/>
    <n v="350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0.49186046511627907"/>
    <n v="132.1875"/>
    <s v="photography"/>
    <s v="nature"/>
    <d v="2014-09-10T16:31:48"/>
    <d v="2014-10-01T03:59:00"/>
    <n v="4300"/>
    <n v="211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s v="photography"/>
    <s v="nature"/>
    <d v="2015-08-03T06:47:27"/>
    <d v="2015-09-02T06:47:27"/>
    <n v="600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s v="photography"/>
    <s v="nature"/>
    <d v="2015-07-03T06:03:10"/>
    <d v="2015-08-02T06:03:10"/>
    <n v="1500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s v="photography"/>
    <s v="nature"/>
    <d v="2015-08-25T14:43:52"/>
    <d v="2015-09-17T17:00:00"/>
    <n v="75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0.45133333333333331"/>
    <n v="56.416666666666664"/>
    <s v="photography"/>
    <s v="nature"/>
    <d v="2016-06-04T03:40:24"/>
    <d v="2016-07-04T03:40:24"/>
    <n v="1215"/>
    <n v="548.37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0.04"/>
    <n v="100"/>
    <s v="photography"/>
    <s v="nature"/>
    <d v="2014-08-20T15:40:33"/>
    <d v="2014-09-20T15:40:33"/>
    <n v="2500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69E-2"/>
    <n v="11.666666666666666"/>
    <s v="photography"/>
    <s v="nature"/>
    <d v="2015-06-30T09:32:39"/>
    <d v="2015-08-28T12:12:00"/>
    <n v="1042.5"/>
    <n v="48.65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3.3333333333333335E-3"/>
    <n v="50"/>
    <s v="photography"/>
    <s v="nature"/>
    <d v="2015-04-14T01:16:39"/>
    <d v="2015-04-29T01:16:39"/>
    <n v="1500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1E-2"/>
    <n v="23.5"/>
    <s v="photography"/>
    <s v="nature"/>
    <d v="2014-10-24T00:29:53"/>
    <d v="2014-11-13T01:29:53"/>
    <n v="2500"/>
    <n v="9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6.7000000000000002E-3"/>
    <n v="67"/>
    <s v="publishing"/>
    <s v="art books"/>
    <d v="2013-10-08T01:00:03"/>
    <d v="2013-11-07T02:00:03"/>
    <n v="10000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s v="publishing"/>
    <s v="art books"/>
    <d v="2009-09-23T13:35:16"/>
    <d v="2009-12-02T00:50:00"/>
    <n v="400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6E-2"/>
    <n v="42.5"/>
    <s v="publishing"/>
    <s v="art books"/>
    <d v="2014-01-13T17:49:11"/>
    <d v="2014-03-14T16:49:11"/>
    <n v="8340"/>
    <n v="118.1499999999999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1E-3"/>
    <n v="10"/>
    <s v="publishing"/>
    <s v="art books"/>
    <d v="2015-04-27T08:48:29"/>
    <d v="2015-05-28T20:05:00"/>
    <n v="1000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000000000000001E-2"/>
    <n v="100"/>
    <s v="publishing"/>
    <s v="art books"/>
    <d v="2011-05-09T17:31:01"/>
    <d v="2011-06-08T17:31:01"/>
    <n v="4000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0.21249999999999999"/>
    <n v="108.05084745762711"/>
    <s v="publishing"/>
    <s v="art books"/>
    <d v="2016-06-28T22:00:04"/>
    <d v="2016-07-27T22:00:00"/>
    <n v="30000"/>
    <n v="637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4E-2"/>
    <n v="26.923076923076923"/>
    <s v="publishing"/>
    <s v="art books"/>
    <d v="2014-02-01T22:29:05"/>
    <d v="2014-02-17T00:00:00"/>
    <n v="8500"/>
    <n v="35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0.13639999999999999"/>
    <n v="155"/>
    <s v="publishing"/>
    <s v="art books"/>
    <d v="2014-11-19T01:29:45"/>
    <d v="2014-12-24T01:29:45"/>
    <n v="25000"/>
    <n v="3410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e v="#DIV/0!"/>
    <s v="publishing"/>
    <s v="art books"/>
    <d v="2013-04-25T16:18:34"/>
    <d v="2013-05-25T16:18:34"/>
    <n v="30000"/>
    <n v="0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0.41399999999999998"/>
    <n v="47.769230769230766"/>
    <s v="publishing"/>
    <s v="art books"/>
    <d v="2016-03-09T19:31:22"/>
    <d v="2016-04-08T18:31:22"/>
    <n v="6000"/>
    <n v="248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6.6115702479338841E-3"/>
    <n v="20"/>
    <s v="publishing"/>
    <s v="art books"/>
    <d v="2015-05-20T18:28:03"/>
    <d v="2015-06-19T18:28:03"/>
    <n v="16819"/>
    <n v="111.1999999999999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0.05"/>
    <n v="41.666666666666664"/>
    <s v="publishing"/>
    <s v="art books"/>
    <d v="2016-02-04T00:47:39"/>
    <d v="2016-02-28T23:59:00"/>
    <n v="3474.9999999999995"/>
    <n v="173.7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7E-2"/>
    <n v="74.333333333333329"/>
    <s v="publishing"/>
    <s v="art books"/>
    <d v="2017-02-20T00:00:02"/>
    <d v="2017-04-01T03:59:00"/>
    <n v="7290.0000000000009"/>
    <n v="180.630000000000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9E-2"/>
    <n v="84.333333333333329"/>
    <s v="publishing"/>
    <s v="art books"/>
    <d v="2015-01-13T22:15:29"/>
    <d v="2015-02-17T22:15:29"/>
    <n v="10000"/>
    <n v="50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0.2291"/>
    <n v="65.457142857142856"/>
    <s v="publishing"/>
    <s v="art books"/>
    <d v="2014-06-09T12:34:56"/>
    <d v="2014-07-09T12:34:56"/>
    <n v="10000"/>
    <n v="2291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0.13"/>
    <n v="65"/>
    <s v="publishing"/>
    <s v="art books"/>
    <d v="2015-05-16T21:06:08"/>
    <d v="2015-06-30T21:06:08"/>
    <n v="5000"/>
    <n v="65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5.4999999999999997E-3"/>
    <n v="27.5"/>
    <s v="publishing"/>
    <s v="art books"/>
    <d v="2012-05-25T20:20:48"/>
    <d v="2012-07-24T20:20:48"/>
    <n v="10000"/>
    <n v="5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0.10806536636794939"/>
    <n v="51.25"/>
    <s v="publishing"/>
    <s v="art books"/>
    <d v="2010-08-09T01:34:51"/>
    <d v="2010-09-02T02:00:00"/>
    <n v="1897"/>
    <n v="20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8.4008400840084006E-3"/>
    <n v="14"/>
    <s v="publishing"/>
    <s v="art books"/>
    <d v="2013-07-26T23:54:51"/>
    <d v="2013-08-28T23:54:51"/>
    <n v="3333"/>
    <n v="2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s v="publishing"/>
    <s v="art books"/>
    <d v="2012-03-22T01:12:06"/>
    <d v="2012-05-21T01:12:06"/>
    <n v="175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5.0000000000000001E-3"/>
    <n v="5"/>
    <s v="photography"/>
    <s v="places"/>
    <d v="2015-11-17T10:46:30"/>
    <d v="2015-12-19T10:46:30"/>
    <n v="1390"/>
    <n v="6.9499999999999993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2999999999999999E-2"/>
    <n v="31"/>
    <s v="photography"/>
    <s v="places"/>
    <d v="2015-08-30T18:57:33"/>
    <d v="2015-10-26T21:20:00"/>
    <n v="1000"/>
    <n v="9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5000000000000002E-4"/>
    <n v="15"/>
    <s v="photography"/>
    <s v="places"/>
    <d v="2014-08-26T21:43:11"/>
    <d v="2014-09-25T21:43:11"/>
    <n v="27799.999999999996"/>
    <n v="20.84999999999999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s v="photography"/>
    <s v="places"/>
    <d v="2014-05-20T15:35:01"/>
    <d v="2014-05-30T15:35:01"/>
    <n v="120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0.79"/>
    <n v="131.66666666666666"/>
    <s v="photography"/>
    <s v="places"/>
    <d v="2016-12-03T21:29:28"/>
    <d v="2016-12-25T11:00:00"/>
    <n v="1620"/>
    <n v="1279.8000000000002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s v="photography"/>
    <s v="places"/>
    <d v="2015-03-06T02:30:22"/>
    <d v="2015-04-05T01:30:22"/>
    <n v="150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4"/>
    <n v="1"/>
    <s v="photography"/>
    <s v="places"/>
    <d v="2014-11-13T22:49:25"/>
    <d v="2014-12-13T22:49:25"/>
    <n v="7500"/>
    <n v="1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s v="photography"/>
    <s v="places"/>
    <d v="2015-01-01T05:59:59"/>
    <d v="2015-01-31T20:12:00"/>
    <n v="516"/>
    <n v="0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s v="photography"/>
    <s v="places"/>
    <d v="2015-09-09T23:38:06"/>
    <d v="2015-10-09T23:38:06"/>
    <n v="1200"/>
    <n v="0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1E-2"/>
    <n v="510"/>
    <s v="photography"/>
    <s v="places"/>
    <d v="2015-08-24T20:34:24"/>
    <d v="2015-09-23T20:34:24"/>
    <n v="71400"/>
    <n v="1213.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0.29228571428571426"/>
    <n v="44.478260869565219"/>
    <s v="photography"/>
    <s v="places"/>
    <d v="2016-03-04T17:25:41"/>
    <d v="2016-04-03T16:25:41"/>
    <n v="19460"/>
    <n v="5687.8799999999992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s v="photography"/>
    <s v="places"/>
    <d v="2015-02-11T01:44:45"/>
    <d v="2015-03-28T00:44:45"/>
    <n v="25"/>
    <n v="0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4"/>
    <n v="1"/>
    <s v="photography"/>
    <s v="places"/>
    <d v="2015-01-29T20:17:35"/>
    <d v="2015-02-28T20:17:35"/>
    <n v="22000"/>
    <n v="3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0.20499999999999999"/>
    <n v="20.5"/>
    <s v="photography"/>
    <s v="places"/>
    <d v="2016-03-16T17:06:22"/>
    <d v="2016-05-15T16:21:00"/>
    <n v="1000"/>
    <n v="20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2.8E-3"/>
    <n v="40"/>
    <s v="photography"/>
    <s v="places"/>
    <d v="2014-05-21T01:12:08"/>
    <d v="2014-06-18T20:13:00"/>
    <n v="100000"/>
    <n v="280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8E-2"/>
    <n v="25"/>
    <s v="photography"/>
    <s v="places"/>
    <d v="2014-10-29T10:19:29"/>
    <d v="2014-12-13T11:19:29"/>
    <n v="4517.5"/>
    <n v="104.24999999999999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s v="photography"/>
    <s v="places"/>
    <d v="2016-08-21T08:29:57"/>
    <d v="2016-09-20T08:29:57"/>
    <n v="1500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1.25E-3"/>
    <n v="1"/>
    <s v="photography"/>
    <s v="places"/>
    <d v="2015-05-27T16:00:58"/>
    <d v="2015-07-26T16:00:58"/>
    <n v="800"/>
    <n v="1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s v="photography"/>
    <s v="places"/>
    <d v="2016-03-09T12:56:16"/>
    <d v="2016-04-08T11:56:16"/>
    <n v="695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E-2"/>
    <n v="40.777777777777779"/>
    <s v="photography"/>
    <s v="places"/>
    <d v="2014-06-01T01:22:32"/>
    <d v="2014-07-15T05:11:00"/>
    <n v="5000"/>
    <n v="367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.082492"/>
    <n v="48.325535714285714"/>
    <s v="music"/>
    <s v="rock"/>
    <d v="2011-04-05T02:13:53"/>
    <d v="2011-05-05T02:13:53"/>
    <n v="2500"/>
    <n v="2706.2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.0016666666666667"/>
    <n v="46.953125"/>
    <s v="music"/>
    <s v="rock"/>
    <d v="2011-09-02T07:08:37"/>
    <d v="2011-10-14T23:00:00"/>
    <n v="1500"/>
    <n v="1502.5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.0003299999999999"/>
    <n v="66.688666666666663"/>
    <s v="music"/>
    <s v="rock"/>
    <d v="2011-11-29T04:04:19"/>
    <d v="2012-01-28T04:04:19"/>
    <n v="2000"/>
    <n v="2000.6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.2210714285714286"/>
    <n v="48.842857142857142"/>
    <s v="music"/>
    <s v="rock"/>
    <d v="2012-02-06T20:17:15"/>
    <d v="2012-03-17T19:17:15"/>
    <n v="2800"/>
    <n v="341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.0069333333333335"/>
    <n v="137.30909090909091"/>
    <s v="music"/>
    <s v="rock"/>
    <d v="2011-07-23T00:18:33"/>
    <d v="2011-08-01T07:00:00"/>
    <n v="6000"/>
    <n v="6041.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.01004125"/>
    <n v="87.829673913043479"/>
    <s v="music"/>
    <s v="rock"/>
    <d v="2010-12-24T02:40:38"/>
    <d v="2011-03-24T01:40:38"/>
    <n v="8000"/>
    <n v="8080.33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.4511000000000001"/>
    <n v="70.785365853658533"/>
    <s v="music"/>
    <s v="rock"/>
    <d v="2012-05-24T19:24:11"/>
    <d v="2012-06-14T19:24:11"/>
    <n v="10000"/>
    <n v="145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.0125"/>
    <n v="52.826086956521742"/>
    <s v="music"/>
    <s v="rock"/>
    <d v="2013-11-29T19:56:26"/>
    <d v="2014-01-01T05:26:00"/>
    <n v="1200"/>
    <n v="121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.1833333333333333"/>
    <n v="443.75"/>
    <s v="music"/>
    <s v="rock"/>
    <d v="2011-09-10T00:01:49"/>
    <d v="2011-11-02T08:00:00"/>
    <n v="1500"/>
    <n v="1775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.7185000000000001"/>
    <n v="48.544642857142854"/>
    <s v="music"/>
    <s v="rock"/>
    <d v="2012-11-15T22:11:50"/>
    <d v="2012-12-15T22:11:50"/>
    <n v="2000"/>
    <n v="5437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.25125"/>
    <n v="37.074074074074076"/>
    <s v="music"/>
    <s v="rock"/>
    <d v="2013-05-15T00:00:32"/>
    <d v="2013-06-05T00:00:32"/>
    <n v="800"/>
    <n v="100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.1000000000000001"/>
    <n v="50"/>
    <s v="music"/>
    <s v="rock"/>
    <d v="2012-12-03T20:59:44"/>
    <d v="2013-01-02T20:59:44"/>
    <n v="500"/>
    <n v="5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.0149999999999999"/>
    <n v="39.03846153846154"/>
    <s v="music"/>
    <s v="rock"/>
    <d v="2012-06-22T01:40:02"/>
    <d v="2012-07-22T01:40:02"/>
    <n v="1000"/>
    <n v="101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.0269999999999999"/>
    <n v="66.688311688311686"/>
    <s v="music"/>
    <s v="rock"/>
    <d v="2014-06-04T23:32:49"/>
    <d v="2014-08-03T17:00:00"/>
    <n v="5000"/>
    <n v="513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.1412500000000001"/>
    <n v="67.132352941176464"/>
    <s v="music"/>
    <s v="rock"/>
    <d v="2011-10-29T01:13:16"/>
    <d v="2011-12-13T02:13:16"/>
    <n v="8000"/>
    <n v="9130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.042"/>
    <n v="66.369426751592357"/>
    <s v="music"/>
    <s v="rock"/>
    <d v="2012-10-12T17:10:21"/>
    <d v="2012-11-22T22:00:00"/>
    <n v="10000"/>
    <n v="10420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.4585714285714286"/>
    <n v="64.620253164556956"/>
    <s v="music"/>
    <s v="rock"/>
    <d v="2013-09-29T15:56:28"/>
    <d v="2013-11-01T19:00:00"/>
    <n v="7000"/>
    <n v="10210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.0506666666666666"/>
    <n v="58.370370370370374"/>
    <s v="music"/>
    <s v="rock"/>
    <d v="2013-01-27T15:42:15"/>
    <d v="2013-03-08T15:42:15"/>
    <n v="1500"/>
    <n v="157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.3333333333333333"/>
    <n v="86.956521739130437"/>
    <s v="music"/>
    <s v="rock"/>
    <d v="2014-08-25T04:28:06"/>
    <d v="2014-09-15T04:28:06"/>
    <n v="1500"/>
    <n v="2000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.1299999999999999"/>
    <n v="66.470588235294116"/>
    <s v="music"/>
    <s v="rock"/>
    <d v="2013-02-16T08:09:00"/>
    <d v="2013-02-23T08:09:00"/>
    <n v="1000"/>
    <n v="113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.212"/>
    <n v="163.78378378378378"/>
    <s v="music"/>
    <s v="rock"/>
    <d v="2012-04-04T14:33:35"/>
    <d v="2012-05-28T03:59:00"/>
    <n v="5000"/>
    <n v="606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.0172463768115942"/>
    <n v="107.98461538461538"/>
    <s v="music"/>
    <s v="rock"/>
    <d v="2014-11-07T07:04:34"/>
    <d v="2014-12-17T07:59:00"/>
    <n v="6900"/>
    <n v="701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.0106666666666666"/>
    <n v="42.111111111111114"/>
    <s v="music"/>
    <s v="rock"/>
    <d v="2013-06-28T16:31:29"/>
    <d v="2013-08-27T16:31:29"/>
    <n v="1042.5"/>
    <n v="1053.6199999999999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.18"/>
    <n v="47.2"/>
    <s v="music"/>
    <s v="rock"/>
    <d v="2012-11-30T08:48:55"/>
    <d v="2013-01-09T08:48:55"/>
    <n v="1000"/>
    <n v="118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.5533333333333332"/>
    <n v="112.01923076923077"/>
    <s v="music"/>
    <s v="rock"/>
    <d v="2012-08-14T16:47:33"/>
    <d v="2012-09-11T16:47:33"/>
    <n v="7500"/>
    <n v="1165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.0118750000000001"/>
    <n v="74.953703703703709"/>
    <s v="music"/>
    <s v="rock"/>
    <d v="2013-11-01T20:21:07"/>
    <d v="2013-12-01T21:21:07"/>
    <n v="8000"/>
    <n v="80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.17"/>
    <n v="61.578947368421055"/>
    <s v="music"/>
    <s v="rock"/>
    <d v="2012-10-23T16:58:09"/>
    <d v="2012-11-26T04:59:00"/>
    <n v="2000"/>
    <n v="2340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.00925"/>
    <n v="45.875"/>
    <s v="music"/>
    <s v="rock"/>
    <d v="2014-05-15T17:41:22"/>
    <d v="2014-06-17T17:41:22"/>
    <n v="4000"/>
    <n v="4037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.0366666666666666"/>
    <n v="75.853658536585371"/>
    <s v="music"/>
    <s v="rock"/>
    <d v="2014-01-06T20:48:53"/>
    <d v="2014-02-20T20:48:53"/>
    <n v="6000"/>
    <n v="622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.6524999999999999"/>
    <n v="84.206349206349202"/>
    <s v="music"/>
    <s v="rock"/>
    <d v="2012-01-31T20:06:15"/>
    <d v="2012-03-02T06:59:00"/>
    <n v="4000"/>
    <n v="1061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.5590999999999999"/>
    <n v="117.22556390977444"/>
    <s v="music"/>
    <s v="rock"/>
    <d v="2012-09-12T20:37:41"/>
    <d v="2012-10-12T20:37:41"/>
    <n v="10000"/>
    <n v="1559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.0162500000000001"/>
    <n v="86.489361702127653"/>
    <s v="music"/>
    <s v="rock"/>
    <d v="2011-07-26T08:10:54"/>
    <d v="2011-09-24T08:10:54"/>
    <n v="4000"/>
    <n v="406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"/>
    <n v="172.41379310344828"/>
    <s v="music"/>
    <s v="rock"/>
    <d v="2011-12-19T21:12:36"/>
    <d v="2012-01-16T05:00:00"/>
    <n v="10000"/>
    <n v="10000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.0049999999999999"/>
    <n v="62.8125"/>
    <s v="music"/>
    <s v="rock"/>
    <d v="2011-04-25T04:33:21"/>
    <d v="2011-06-02T05:59:00"/>
    <n v="2000"/>
    <n v="201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.2529999999999999"/>
    <n v="67.729729729729726"/>
    <s v="music"/>
    <s v="rock"/>
    <d v="2016-05-12T20:51:01"/>
    <d v="2016-07-11T20:51:01"/>
    <n v="2000"/>
    <n v="250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.0355555555555556"/>
    <n v="53.5632183908046"/>
    <s v="music"/>
    <s v="rock"/>
    <d v="2011-04-30T02:04:48"/>
    <d v="2011-06-12T04:00:00"/>
    <n v="4500"/>
    <n v="466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.038"/>
    <n v="34.6"/>
    <s v="music"/>
    <s v="rock"/>
    <d v="2009-11-05T18:02:20"/>
    <d v="2009-12-31T23:39:00"/>
    <n v="500"/>
    <n v="519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.05"/>
    <n v="38.888888888888886"/>
    <s v="music"/>
    <s v="rock"/>
    <d v="2013-01-14T16:29:28"/>
    <d v="2013-02-28T21:25:00"/>
    <n v="1000"/>
    <n v="105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"/>
    <n v="94.736842105263165"/>
    <s v="music"/>
    <s v="rock"/>
    <d v="2012-02-02T15:39:25"/>
    <d v="2012-03-03T15:39:25"/>
    <n v="1800"/>
    <n v="18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.6986000000000001"/>
    <n v="39.967058823529413"/>
    <s v="music"/>
    <s v="rock"/>
    <d v="2010-07-20T05:32:35"/>
    <d v="2010-08-03T01:59:00"/>
    <n v="400"/>
    <n v="679.44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.014"/>
    <n v="97.5"/>
    <s v="music"/>
    <s v="pop"/>
    <d v="2014-11-19T14:19:04"/>
    <d v="2014-12-19T14:19:04"/>
    <n v="2500"/>
    <n v="253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"/>
    <n v="42.857142857142854"/>
    <s v="music"/>
    <s v="pop"/>
    <d v="2011-05-25T00:35:27"/>
    <d v="2011-06-14T00:35:27"/>
    <n v="1200"/>
    <n v="1200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.2470000000000001"/>
    <n v="168.51351351351352"/>
    <s v="music"/>
    <s v="pop"/>
    <d v="2012-08-25T19:46:52"/>
    <d v="2012-09-24T19:46:52"/>
    <n v="5000"/>
    <n v="623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.095"/>
    <n v="85.546875"/>
    <s v="music"/>
    <s v="pop"/>
    <d v="2012-09-23T01:26:00"/>
    <d v="2012-11-22T02:26:00"/>
    <n v="10000"/>
    <n v="1095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.1080000000000001"/>
    <n v="554"/>
    <s v="music"/>
    <s v="pop"/>
    <d v="2013-09-04T14:49:00"/>
    <d v="2013-09-18T14:49:00"/>
    <n v="5000"/>
    <n v="554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.1020000000000001"/>
    <n v="26.554216867469879"/>
    <s v="music"/>
    <s v="pop"/>
    <d v="2014-07-13T10:48:23"/>
    <d v="2014-08-14T18:11:00"/>
    <n v="2780"/>
    <n v="3063.5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.0471999999999999"/>
    <n v="113.82608695652173"/>
    <s v="music"/>
    <s v="pop"/>
    <d v="2012-05-10T09:49:37"/>
    <d v="2012-06-09T09:49:37"/>
    <n v="5000"/>
    <n v="523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.2526086956521738"/>
    <n v="32.011111111111113"/>
    <s v="music"/>
    <s v="pop"/>
    <d v="2011-02-18T16:54:42"/>
    <d v="2011-03-20T15:54:42"/>
    <n v="2300"/>
    <n v="288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.0058763157894737"/>
    <n v="47.189259259259259"/>
    <s v="music"/>
    <s v="pop"/>
    <d v="2014-04-08T16:25:55"/>
    <d v="2014-05-23T16:25:55"/>
    <n v="3800"/>
    <n v="3822.33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.4155"/>
    <n v="88.46875"/>
    <s v="music"/>
    <s v="pop"/>
    <d v="2013-09-09T10:27:17"/>
    <d v="2013-10-09T10:27:17"/>
    <n v="2000"/>
    <n v="283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.0075000000000001"/>
    <n v="100.75"/>
    <s v="music"/>
    <s v="pop"/>
    <d v="2011-03-23T21:37:00"/>
    <d v="2011-04-26T06:59:00"/>
    <n v="2000"/>
    <n v="201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.0066666666666666"/>
    <n v="64.714285714285708"/>
    <s v="music"/>
    <s v="pop"/>
    <d v="2013-10-25T11:49:53"/>
    <d v="2013-11-24T12:49:53"/>
    <n v="4500"/>
    <n v="453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.7423040000000001"/>
    <n v="51.854285714285716"/>
    <s v="music"/>
    <s v="pop"/>
    <d v="2011-03-24T20:01:36"/>
    <d v="2011-04-24T20:01:36"/>
    <n v="5000"/>
    <n v="8711.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.199090909090909"/>
    <n v="38.794117647058826"/>
    <s v="music"/>
    <s v="pop"/>
    <d v="2012-03-19T21:22:40"/>
    <d v="2012-04-18T21:22:40"/>
    <n v="1100"/>
    <n v="1319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.4286666666666668"/>
    <n v="44.645833333333336"/>
    <s v="music"/>
    <s v="pop"/>
    <d v="2012-03-06T19:00:20"/>
    <d v="2012-04-05T18:00:20"/>
    <n v="1500"/>
    <n v="214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.0033493333333334"/>
    <n v="156.77333333333334"/>
    <s v="music"/>
    <s v="pop"/>
    <d v="2012-11-13T22:17:32"/>
    <d v="2012-12-13T22:17:32"/>
    <n v="7500"/>
    <n v="7525.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.0493380000000001"/>
    <n v="118.70339366515837"/>
    <s v="music"/>
    <s v="pop"/>
    <d v="2012-04-24T18:46:08"/>
    <d v="2012-05-24T18:46:08"/>
    <n v="25000"/>
    <n v="26233.4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.3223333333333334"/>
    <n v="74.149532710280369"/>
    <s v="music"/>
    <s v="pop"/>
    <d v="2012-11-10T05:19:27"/>
    <d v="2012-12-18T14:20:00"/>
    <n v="6000"/>
    <n v="793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.1279999999999999"/>
    <n v="12.533333333333333"/>
    <s v="music"/>
    <s v="pop"/>
    <d v="2013-11-18T21:55:21"/>
    <d v="2013-12-17T12:00:00"/>
    <n v="695"/>
    <n v="783.95999999999992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.5375"/>
    <n v="27.861111111111111"/>
    <s v="music"/>
    <s v="pop"/>
    <d v="2016-03-30T16:39:10"/>
    <d v="2016-04-30T21:59:00"/>
    <n v="95.199999999999989"/>
    <n v="1193.5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.0250632911392406"/>
    <n v="80.178217821782184"/>
    <s v="music"/>
    <s v="pop"/>
    <d v="2015-12-05T23:57:11"/>
    <d v="2016-01-17T21:00:00"/>
    <n v="9401"/>
    <n v="9636.61999999999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.026375"/>
    <n v="132.43548387096774"/>
    <s v="music"/>
    <s v="pop"/>
    <d v="2011-11-01T04:45:36"/>
    <d v="2011-12-31T05:45:36"/>
    <n v="8000"/>
    <n v="8211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.08"/>
    <n v="33.75"/>
    <s v="music"/>
    <s v="pop"/>
    <d v="2015-01-02T00:31:47"/>
    <d v="2015-02-01T00:31:47"/>
    <n v="1000"/>
    <n v="1080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.2240879999999998"/>
    <n v="34.384494382022467"/>
    <s v="music"/>
    <s v="pop"/>
    <d v="2012-01-31T18:16:58"/>
    <d v="2012-03-16T03:59:00"/>
    <n v="2500"/>
    <n v="3060.2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.1945714285714286"/>
    <n v="44.956989247311824"/>
    <s v="music"/>
    <s v="pop"/>
    <d v="2011-01-21T15:35:13"/>
    <d v="2011-02-22T03:00:00"/>
    <n v="3500"/>
    <n v="418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.6088"/>
    <n v="41.04081632653061"/>
    <s v="music"/>
    <s v="pop"/>
    <d v="2013-02-26T06:04:33"/>
    <d v="2013-03-28T05:04:33"/>
    <n v="2500"/>
    <n v="402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.2685294117647059"/>
    <n v="52.597560975609753"/>
    <s v="music"/>
    <s v="pop"/>
    <d v="2014-02-12T01:41:38"/>
    <d v="2014-03-11T06:59:00"/>
    <n v="3400"/>
    <n v="431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.026375"/>
    <n v="70.784482758620683"/>
    <s v="music"/>
    <s v="pop"/>
    <d v="2011-10-29T03:35:39"/>
    <d v="2011-11-28T04:35:39"/>
    <n v="8000"/>
    <n v="82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.3975"/>
    <n v="53.75"/>
    <s v="music"/>
    <s v="pop"/>
    <d v="2016-04-01T21:14:36"/>
    <d v="2016-05-31T21:14:36"/>
    <n v="2000"/>
    <n v="279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.026"/>
    <n v="44.608695652173914"/>
    <s v="music"/>
    <s v="pop"/>
    <d v="2010-05-15T22:19:59"/>
    <d v="2010-07-05T04:00:00"/>
    <n v="1000"/>
    <n v="1026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.0067349999999999"/>
    <n v="26.148961038961041"/>
    <s v="music"/>
    <s v="pop"/>
    <d v="2016-07-02T13:03:34"/>
    <d v="2016-08-01T13:03:34"/>
    <n v="2000"/>
    <n v="2013.4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.1294117647058823"/>
    <n v="39.183673469387756"/>
    <s v="music"/>
    <s v="pop"/>
    <d v="2012-05-05T15:45:30"/>
    <d v="2012-06-04T15:45:30"/>
    <n v="1700"/>
    <n v="192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.2809523809523808"/>
    <n v="45.593220338983052"/>
    <s v="music"/>
    <s v="pop"/>
    <d v="2015-02-04T21:04:52"/>
    <d v="2015-03-06T21:04:52"/>
    <n v="2100"/>
    <n v="269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.0169999999999999"/>
    <n v="89.247787610619469"/>
    <s v="music"/>
    <s v="pop"/>
    <d v="2016-07-18T14:31:46"/>
    <d v="2016-08-18T06:59:00"/>
    <n v="5000"/>
    <n v="10085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.37416"/>
    <n v="40.416470588235299"/>
    <s v="music"/>
    <s v="pop"/>
    <d v="2011-09-16T17:35:40"/>
    <d v="2011-10-16T22:03:00"/>
    <n v="1000"/>
    <n v="1374.16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.1533333333333333"/>
    <n v="82.38095238095238"/>
    <s v="music"/>
    <s v="pop"/>
    <d v="2012-03-05T17:25:47"/>
    <d v="2012-04-21T03:59:00"/>
    <n v="3000"/>
    <n v="346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.1166666666666667"/>
    <n v="159.52380952380952"/>
    <s v="music"/>
    <s v="pop"/>
    <d v="2016-02-16T09:46:16"/>
    <d v="2016-04-16T05:59:00"/>
    <n v="7140"/>
    <n v="7973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.1839999999999999"/>
    <n v="36.244897959183675"/>
    <s v="music"/>
    <s v="pop"/>
    <d v="2014-01-23T20:31:11"/>
    <d v="2014-02-06T20:31:11"/>
    <n v="1500"/>
    <n v="177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.75"/>
    <n v="62.5"/>
    <s v="music"/>
    <s v="pop"/>
    <d v="2011-06-29T01:39:05"/>
    <d v="2011-07-22T01:39:05"/>
    <n v="2000"/>
    <n v="3500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.175"/>
    <n v="47"/>
    <s v="music"/>
    <s v="pop"/>
    <d v="2014-06-12T18:11:07"/>
    <d v="2014-07-12T18:11:07"/>
    <n v="1000"/>
    <n v="117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.0142212307692309"/>
    <n v="74.575090497737563"/>
    <s v="music"/>
    <s v="faith"/>
    <d v="2017-02-08T02:54:44"/>
    <d v="2017-03-29T02:00:00"/>
    <n v="65000"/>
    <n v="65924.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s v="music"/>
    <s v="faith"/>
    <d v="2017-02-13T05:07:40"/>
    <d v="2017-04-14T04:07:40"/>
    <n v="600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0.21714285714285714"/>
    <n v="76"/>
    <s v="music"/>
    <s v="faith"/>
    <d v="2017-03-14T18:45:38"/>
    <d v="2017-04-07T18:45:38"/>
    <n v="4165"/>
    <n v="904.4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.0912500000000001"/>
    <n v="86.43564356435644"/>
    <s v="music"/>
    <s v="faith"/>
    <d v="2017-02-17T19:34:01"/>
    <d v="2017-03-17T18:34:01"/>
    <n v="8000"/>
    <n v="873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.0285714285714285"/>
    <n v="24"/>
    <s v="music"/>
    <s v="faith"/>
    <d v="2017-02-22T06:00:23"/>
    <d v="2017-03-24T05:00:23"/>
    <n v="350"/>
    <n v="36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3.5999999999999999E-3"/>
    <n v="18"/>
    <s v="music"/>
    <s v="faith"/>
    <d v="2017-02-26T20:15:19"/>
    <d v="2017-04-27T19:15:19"/>
    <n v="4050.0000000000005"/>
    <n v="14.58000000000000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0.3125"/>
    <n v="80.128205128205124"/>
    <s v="music"/>
    <s v="faith"/>
    <d v="2017-03-08T01:07:25"/>
    <d v="2017-04-10T20:15:00"/>
    <n v="10000"/>
    <n v="312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0.443"/>
    <n v="253.14285714285714"/>
    <s v="music"/>
    <s v="faith"/>
    <d v="2017-03-10T12:49:54"/>
    <d v="2017-04-09T11:49:54"/>
    <n v="4000"/>
    <n v="1772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"/>
    <n v="171.42857142857142"/>
    <s v="music"/>
    <s v="faith"/>
    <d v="2017-02-14T22:37:10"/>
    <d v="2017-03-16T21:37:10"/>
    <n v="2400"/>
    <n v="240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0.254"/>
    <n v="57.727272727272727"/>
    <s v="music"/>
    <s v="faith"/>
    <d v="2017-03-07T10:20:42"/>
    <d v="2017-04-06T09:20:42"/>
    <n v="2500"/>
    <n v="63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0.33473333333333333"/>
    <n v="264.26315789473682"/>
    <s v="music"/>
    <s v="faith"/>
    <d v="2017-03-01T16:50:08"/>
    <d v="2017-04-03T01:00:00"/>
    <n v="30000"/>
    <n v="10042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0.47799999999999998"/>
    <n v="159.33333333333334"/>
    <s v="music"/>
    <s v="faith"/>
    <d v="2017-02-22T03:37:47"/>
    <d v="2017-03-26T23:59:00"/>
    <n v="5000"/>
    <n v="239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8E-2"/>
    <n v="35"/>
    <s v="music"/>
    <s v="faith"/>
    <d v="2017-03-09T22:05:12"/>
    <d v="2017-04-09T20:00:00"/>
    <n v="4170"/>
    <n v="389.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5.0000000000000001E-4"/>
    <n v="5"/>
    <s v="music"/>
    <s v="faith"/>
    <d v="2017-02-25T16:04:34"/>
    <d v="2017-03-27T04:36:00"/>
    <n v="1000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0.11708333333333333"/>
    <n v="61.086956521739133"/>
    <s v="music"/>
    <s v="faith"/>
    <d v="2017-03-07T00:45:14"/>
    <d v="2017-04-10T01:00:00"/>
    <n v="12000"/>
    <n v="140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s v="music"/>
    <s v="faith"/>
    <d v="2017-03-02T01:40:11"/>
    <d v="2017-04-01T00:40:11"/>
    <n v="30000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0.20208000000000001"/>
    <n v="114.81818181818181"/>
    <s v="music"/>
    <s v="faith"/>
    <d v="2017-03-11T00:47:28"/>
    <d v="2017-04-09T23:47:28"/>
    <n v="12500"/>
    <n v="252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s v="music"/>
    <s v="faith"/>
    <d v="2017-03-02T04:59:20"/>
    <d v="2017-03-26T03:33:00"/>
    <n v="12500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9E-2"/>
    <n v="54"/>
    <s v="music"/>
    <s v="faith"/>
    <d v="2017-03-12T20:44:05"/>
    <d v="2017-04-11T20:44:05"/>
    <n v="5105"/>
    <n v="21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0.2606"/>
    <n v="65.974683544303801"/>
    <s v="music"/>
    <s v="faith"/>
    <d v="2017-03-02T01:43:10"/>
    <d v="2017-04-01T04:00:00"/>
    <n v="20000"/>
    <n v="521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1.9801980198019802E-3"/>
    <n v="5"/>
    <s v="music"/>
    <s v="faith"/>
    <d v="2014-12-16T15:56:45"/>
    <d v="2015-01-15T15:56:45"/>
    <n v="5050"/>
    <n v="10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5E-5"/>
    <n v="1"/>
    <s v="music"/>
    <s v="faith"/>
    <d v="2015-02-28T20:52:30"/>
    <d v="2015-03-30T19:52:30"/>
    <n v="1650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00000000000001E-2"/>
    <n v="25.5"/>
    <s v="music"/>
    <s v="faith"/>
    <d v="2015-07-02T06:45:37"/>
    <d v="2015-08-31T06:45:37"/>
    <n v="5000"/>
    <n v="51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0.65100000000000002"/>
    <n v="118.36363636363636"/>
    <s v="music"/>
    <s v="faith"/>
    <d v="2015-01-17T03:21:13"/>
    <d v="2015-02-16T03:21:13"/>
    <n v="2000"/>
    <n v="1302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s v="music"/>
    <s v="faith"/>
    <d v="2015-08-29T00:24:06"/>
    <d v="2015-09-09T16:00:00"/>
    <n v="200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s v="music"/>
    <s v="faith"/>
    <d v="2015-06-24T07:21:12"/>
    <d v="2015-08-23T07:21:12"/>
    <n v="6545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E-2"/>
    <n v="54.111111111111114"/>
    <s v="music"/>
    <s v="faith"/>
    <d v="2016-02-27T17:18:15"/>
    <d v="2016-03-28T16:18:15"/>
    <n v="5000"/>
    <n v="48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s v="music"/>
    <s v="faith"/>
    <d v="2016-03-22T20:48:26"/>
    <d v="2016-05-01T20:48:26"/>
    <n v="7000"/>
    <n v="0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71E-2"/>
    <n v="21.25"/>
    <s v="music"/>
    <s v="faith"/>
    <d v="2014-07-21T13:31:54"/>
    <d v="2014-08-31T19:39:00"/>
    <n v="1750"/>
    <n v="85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6.7999999999999996E-3"/>
    <n v="34"/>
    <s v="music"/>
    <s v="faith"/>
    <d v="2015-12-03T14:11:28"/>
    <d v="2016-01-18T13:00:00"/>
    <n v="5950"/>
    <n v="40.4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0.105"/>
    <n v="525"/>
    <s v="music"/>
    <s v="faith"/>
    <d v="2014-08-01T15:30:34"/>
    <d v="2014-09-01T15:30:34"/>
    <n v="10000"/>
    <n v="105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s v="music"/>
    <s v="faith"/>
    <d v="2015-05-01T21:55:53"/>
    <d v="2015-06-30T21:55:53"/>
    <n v="500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6E-2"/>
    <n v="50"/>
    <s v="music"/>
    <s v="faith"/>
    <d v="2014-09-05T19:13:32"/>
    <d v="2014-10-05T19:13:32"/>
    <n v="3000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E-2"/>
    <n v="115.70588235294117"/>
    <s v="music"/>
    <s v="faith"/>
    <d v="2015-04-01T22:02:41"/>
    <d v="2015-05-01T22:02:41"/>
    <n v="25000"/>
    <n v="196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2.2000000000000001E-3"/>
    <n v="5.5"/>
    <s v="music"/>
    <s v="faith"/>
    <d v="2015-03-01T05:13:05"/>
    <d v="2015-03-31T03:22:00"/>
    <n v="5000"/>
    <n v="1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4999999999999997E-2"/>
    <n v="50"/>
    <s v="music"/>
    <s v="faith"/>
    <d v="2016-10-30T13:51:39"/>
    <d v="2016-12-09T14:51:39"/>
    <n v="2000"/>
    <n v="150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0.42725880551301687"/>
    <n v="34.024390243902438"/>
    <s v="music"/>
    <s v="faith"/>
    <d v="2016-03-31T23:33:58"/>
    <d v="2016-04-21T04:00:00"/>
    <n v="3265"/>
    <n v="1395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2.142857142857143E-3"/>
    <n v="37.5"/>
    <s v="music"/>
    <s v="faith"/>
    <d v="2016-03-31T14:39:09"/>
    <d v="2016-05-14T04:59:00"/>
    <n v="35000"/>
    <n v="7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8.7500000000000008E-3"/>
    <n v="11.666666666666666"/>
    <s v="music"/>
    <s v="faith"/>
    <d v="2014-08-18T12:49:51"/>
    <d v="2014-09-17T12:49:51"/>
    <n v="4000"/>
    <n v="35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0000000000001E-2"/>
    <n v="28.125"/>
    <s v="music"/>
    <s v="faith"/>
    <d v="2014-10-10T18:47:51"/>
    <d v="2014-11-09T19:47:51"/>
    <n v="4000"/>
    <n v="22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s v="music"/>
    <s v="faith"/>
    <d v="2015-11-11T11:04:23"/>
    <d v="2015-12-11T11:04:23"/>
    <n v="500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4"/>
    <n v="1"/>
    <s v="music"/>
    <s v="faith"/>
    <d v="2016-02-25T23:03:49"/>
    <d v="2016-04-03T00:10:00"/>
    <n v="288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000000000000002E-2"/>
    <n v="216.66666666666666"/>
    <s v="music"/>
    <s v="faith"/>
    <d v="2015-05-05T19:48:35"/>
    <d v="2015-07-01T06:00:00"/>
    <n v="10000"/>
    <n v="65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5.8333333333333336E-3"/>
    <n v="8.75"/>
    <s v="music"/>
    <s v="faith"/>
    <d v="2014-09-30T22:22:42"/>
    <d v="2014-10-30T22:22:42"/>
    <n v="6000"/>
    <n v="3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0.10181818181818182"/>
    <n v="62.222222222222221"/>
    <s v="music"/>
    <s v="faith"/>
    <d v="2014-07-25T23:14:09"/>
    <d v="2014-08-24T23:14:09"/>
    <n v="5500"/>
    <n v="560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0.33784615384615385"/>
    <n v="137.25"/>
    <s v="music"/>
    <s v="faith"/>
    <d v="2014-05-29T22:04:24"/>
    <d v="2014-06-27T22:04:24"/>
    <n v="6500"/>
    <n v="219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2E-4"/>
    <n v="1"/>
    <s v="music"/>
    <s v="faith"/>
    <d v="2015-02-09T22:16:17"/>
    <d v="2015-04-05T11:00:00"/>
    <n v="4170"/>
    <n v="1.39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0.68400000000000005"/>
    <n v="122.14285714285714"/>
    <s v="music"/>
    <s v="faith"/>
    <d v="2015-09-21T15:01:14"/>
    <d v="2015-10-21T15:01:14"/>
    <n v="1250"/>
    <n v="85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s v="music"/>
    <s v="faith"/>
    <d v="2016-04-11T01:15:06"/>
    <d v="2016-06-10T01:15:06"/>
    <n v="1000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s v="music"/>
    <s v="faith"/>
    <d v="2015-09-25T02:06:23"/>
    <d v="2015-10-25T02:06:23"/>
    <n v="3000"/>
    <n v="0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s v="music"/>
    <s v="faith"/>
    <d v="2015-05-28T21:45:52"/>
    <d v="2015-06-11T15:00:00"/>
    <n v="100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s v="music"/>
    <s v="faith"/>
    <d v="2015-11-17T16:24:41"/>
    <d v="2016-01-16T05:00:00"/>
    <n v="400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s v="music"/>
    <s v="faith"/>
    <d v="2016-09-01T16:12:54"/>
    <d v="2016-09-13T21:30:00"/>
    <n v="1000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4"/>
    <n v="1"/>
    <s v="music"/>
    <s v="faith"/>
    <d v="2015-04-08T00:52:36"/>
    <d v="2015-05-08T00:52:36"/>
    <n v="450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0.11"/>
    <n v="55"/>
    <s v="music"/>
    <s v="faith"/>
    <d v="2016-07-08T19:32:25"/>
    <d v="2016-08-07T19:32:25"/>
    <n v="1000"/>
    <n v="110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7.3333333333333332E-3"/>
    <n v="22"/>
    <s v="music"/>
    <s v="faith"/>
    <d v="2015-10-09T20:40:33"/>
    <d v="2015-11-08T21:40:33"/>
    <n v="3000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0.21249999999999999"/>
    <n v="56.666666666666664"/>
    <s v="music"/>
    <s v="faith"/>
    <d v="2015-06-20T22:46:32"/>
    <d v="2015-07-20T22:46:32"/>
    <n v="4000"/>
    <n v="850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4.0000000000000001E-3"/>
    <n v="20"/>
    <s v="music"/>
    <s v="faith"/>
    <d v="2014-09-02T20:59:02"/>
    <d v="2014-10-02T20:59:02"/>
    <n v="500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1E-3"/>
    <n v="1"/>
    <s v="music"/>
    <s v="faith"/>
    <d v="2016-03-06T20:58:52"/>
    <d v="2016-05-04T19:58:52"/>
    <n v="100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s v="music"/>
    <s v="faith"/>
    <d v="2015-06-16T19:37:02"/>
    <d v="2015-07-16T19:37:02"/>
    <n v="3000"/>
    <n v="0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.1083333333333334"/>
    <n v="25.576923076923077"/>
    <s v="photography"/>
    <s v="photobooks"/>
    <d v="2015-04-26T15:04:31"/>
    <d v="2015-06-10T15:04:31"/>
    <n v="1667.9999999999998"/>
    <n v="1848.699999999999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.0874999999999999"/>
    <n v="63.970588235294116"/>
    <s v="photography"/>
    <s v="photobooks"/>
    <d v="2016-12-06T21:02:50"/>
    <d v="2017-01-07T21:00:00"/>
    <n v="2000"/>
    <n v="217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.0041666666666667"/>
    <n v="89.925373134328353"/>
    <s v="photography"/>
    <s v="photobooks"/>
    <d v="2016-08-04T22:12:55"/>
    <d v="2016-08-27T03:59:00"/>
    <n v="6000"/>
    <n v="602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.1845454545454546"/>
    <n v="93.071428571428569"/>
    <s v="photography"/>
    <s v="photobooks"/>
    <d v="2015-01-22T14:31:17"/>
    <d v="2015-03-08T13:31:17"/>
    <n v="7644.9999999999991"/>
    <n v="9055.849999999998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.1401428571428571"/>
    <n v="89.674157303370791"/>
    <s v="photography"/>
    <s v="photobooks"/>
    <d v="2016-11-16T06:13:58"/>
    <d v="2016-12-22T02:00:00"/>
    <n v="7000"/>
    <n v="798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.4810000000000001"/>
    <n v="207.61682242990653"/>
    <s v="photography"/>
    <s v="photobooks"/>
    <d v="2016-10-25T04:14:27"/>
    <d v="2016-11-24T02:00:00"/>
    <n v="15000"/>
    <n v="2221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.0495555555555556"/>
    <n v="59.408805031446541"/>
    <s v="photography"/>
    <s v="photobooks"/>
    <d v="2015-10-15T10:27:10"/>
    <d v="2015-11-13T15:00:00"/>
    <n v="12510"/>
    <n v="13129.939999999999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.29948"/>
    <n v="358.97237569060775"/>
    <s v="photography"/>
    <s v="photobooks"/>
    <d v="2015-08-03T22:49:03"/>
    <d v="2015-09-02T22:49:03"/>
    <n v="40500"/>
    <n v="52628.94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.2348756218905472"/>
    <n v="94.736641221374043"/>
    <s v="photography"/>
    <s v="photobooks"/>
    <d v="2017-01-23T23:25:21"/>
    <d v="2017-03-01T19:00:00"/>
    <n v="11959.5"/>
    <n v="14768.49499999999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.0162"/>
    <n v="80.647999999999996"/>
    <s v="photography"/>
    <s v="photobooks"/>
    <d v="2016-03-25T20:05:04"/>
    <d v="2016-04-19T20:05:04"/>
    <n v="5000"/>
    <n v="10081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.0289999999999999"/>
    <n v="168.68852459016392"/>
    <s v="photography"/>
    <s v="photobooks"/>
    <d v="2015-02-17T18:45:23"/>
    <d v="2015-03-19T17:45:23"/>
    <n v="10000"/>
    <n v="1029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.6016666666666666"/>
    <n v="34.68888888888889"/>
    <s v="photography"/>
    <s v="photobooks"/>
    <d v="2016-09-14T06:04:42"/>
    <d v="2016-10-14T06:04:42"/>
    <n v="1667.9999999999998"/>
    <n v="4339.5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.08"/>
    <n v="462.85714285714283"/>
    <s v="photography"/>
    <s v="photobooks"/>
    <d v="2016-02-20T17:59:28"/>
    <d v="2016-03-21T16:59:28"/>
    <n v="2400"/>
    <n v="259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.1052941176470588"/>
    <n v="104.38888888888889"/>
    <s v="photography"/>
    <s v="photobooks"/>
    <d v="2015-03-04T21:02:33"/>
    <d v="2015-04-03T20:02:33"/>
    <n v="6885"/>
    <n v="7609.950000000000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.2"/>
    <n v="7.5"/>
    <s v="photography"/>
    <s v="photobooks"/>
    <d v="2015-09-05T18:56:01"/>
    <d v="2015-10-05T18:56:01"/>
    <n v="25"/>
    <n v="3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.0282909090909091"/>
    <n v="47.13"/>
    <s v="photography"/>
    <s v="photobooks"/>
    <d v="2016-07-20T04:01:09"/>
    <d v="2016-08-29T04:01:09"/>
    <n v="5500"/>
    <n v="5655.6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.1599999999999999"/>
    <n v="414.28571428571428"/>
    <s v="photography"/>
    <s v="photobooks"/>
    <d v="2016-12-29T19:51:23"/>
    <d v="2017-01-28T19:29:00"/>
    <n v="5000"/>
    <n v="58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.147"/>
    <n v="42.481481481481481"/>
    <s v="photography"/>
    <s v="photobooks"/>
    <d v="2016-05-15T22:56:32"/>
    <d v="2016-07-14T22:56:32"/>
    <n v="1000"/>
    <n v="1147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.0660000000000001"/>
    <n v="108.77551020408163"/>
    <s v="photography"/>
    <s v="photobooks"/>
    <d v="2015-03-05T19:53:49"/>
    <d v="2015-03-25T18:53:49"/>
    <n v="5000"/>
    <n v="533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.6544000000000001"/>
    <n v="81.098039215686271"/>
    <s v="photography"/>
    <s v="photobooks"/>
    <d v="2016-02-05T16:08:33"/>
    <d v="2016-02-25T16:08:33"/>
    <n v="5000"/>
    <n v="8272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.55"/>
    <n v="51.666666666666664"/>
    <s v="photography"/>
    <s v="photobooks"/>
    <d v="2015-07-24T13:37:40"/>
    <d v="2015-09-12T13:37:40"/>
    <n v="139"/>
    <n v="215.45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.85"/>
    <n v="35.4"/>
    <s v="photography"/>
    <s v="photobooks"/>
    <d v="2016-02-10T23:34:05"/>
    <d v="2016-03-11T23:34:05"/>
    <n v="100"/>
    <n v="88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.0190833333333333"/>
    <n v="103.63559322033899"/>
    <s v="photography"/>
    <s v="photobooks"/>
    <d v="2016-09-23T20:50:40"/>
    <d v="2016-10-23T20:50:40"/>
    <n v="12000"/>
    <n v="1222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0.19600000000000001"/>
    <n v="55.282051282051285"/>
    <s v="photography"/>
    <s v="photobooks"/>
    <d v="2014-07-05T11:39:39"/>
    <d v="2014-08-03T11:39:39"/>
    <n v="15289.999999999998"/>
    <n v="2996.839999999999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0.59467839999999994"/>
    <n v="72.16970873786407"/>
    <s v="photography"/>
    <s v="photobooks"/>
    <d v="2014-07-14T23:31:52"/>
    <d v="2014-08-13T23:31:52"/>
    <n v="12500"/>
    <n v="7433.48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s v="photography"/>
    <s v="photobooks"/>
    <d v="2014-08-04T20:38:08"/>
    <d v="2014-08-25T20:38:08"/>
    <n v="1125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0.4572"/>
    <n v="58.615384615384613"/>
    <s v="photography"/>
    <s v="photobooks"/>
    <d v="2014-07-04T15:48:04"/>
    <d v="2014-08-03T15:48:04"/>
    <n v="5000"/>
    <n v="228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00000000000003E-2"/>
    <n v="12.466666666666667"/>
    <s v="photography"/>
    <s v="photobooks"/>
    <d v="2014-07-29T13:27:24"/>
    <d v="2014-09-27T13:27:24"/>
    <n v="5000"/>
    <n v="187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E-2"/>
    <n v="49.136363636363633"/>
    <s v="photography"/>
    <s v="photobooks"/>
    <d v="2014-12-14T19:39:19"/>
    <d v="2015-01-13T19:39:19"/>
    <n v="40000"/>
    <n v="108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0.56514285714285717"/>
    <n v="150.5"/>
    <s v="photography"/>
    <s v="photobooks"/>
    <d v="2014-09-09T18:43:14"/>
    <d v="2014-10-14T18:43:14"/>
    <n v="24500"/>
    <n v="13846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0.21309523809523809"/>
    <n v="35.799999999999997"/>
    <s v="photography"/>
    <s v="photobooks"/>
    <d v="2014-09-23T23:30:40"/>
    <d v="2014-10-23T23:30:40"/>
    <n v="5838"/>
    <n v="1244.05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0.156"/>
    <n v="45.157894736842103"/>
    <s v="photography"/>
    <s v="photobooks"/>
    <d v="2014-05-07T17:13:56"/>
    <d v="2014-07-06T17:13:56"/>
    <n v="7644.9999999999991"/>
    <n v="1192.619999999999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3E-2"/>
    <n v="98.78947368421052"/>
    <s v="photography"/>
    <s v="photobooks"/>
    <d v="2014-12-05T18:14:58"/>
    <d v="2015-01-19T18:14:58"/>
    <n v="30000"/>
    <n v="187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0.4592"/>
    <n v="88.307692307692307"/>
    <s v="photography"/>
    <s v="photobooks"/>
    <d v="2014-10-18T05:14:52"/>
    <d v="2014-11-29T14:59:00"/>
    <n v="2500"/>
    <n v="114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0.65101538461538466"/>
    <n v="170.62903225806451"/>
    <s v="photography"/>
    <s v="photobooks"/>
    <d v="2014-09-09T23:26:00"/>
    <d v="2014-10-24T23:26:00"/>
    <n v="32500"/>
    <n v="2115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000000000000004E-2"/>
    <n v="83.75"/>
    <s v="photography"/>
    <s v="photobooks"/>
    <d v="2014-09-23T22:57:51"/>
    <d v="2014-10-29T22:57:51"/>
    <n v="6949.9999999999991"/>
    <n v="465.6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0.135625"/>
    <n v="65.099999999999994"/>
    <s v="photography"/>
    <s v="photobooks"/>
    <d v="2015-01-21T08:34:13"/>
    <d v="2015-02-20T08:34:13"/>
    <n v="5712"/>
    <n v="774.68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1E-2"/>
    <n v="66.333333333333329"/>
    <s v="photography"/>
    <s v="photobooks"/>
    <d v="2015-02-10T20:43:15"/>
    <d v="2015-03-27T19:43:15"/>
    <n v="50000"/>
    <n v="99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0.36236363636363639"/>
    <n v="104.89473684210526"/>
    <s v="photography"/>
    <s v="photobooks"/>
    <d v="2016-08-03T16:36:20"/>
    <d v="2016-09-02T16:36:20"/>
    <n v="11000"/>
    <n v="3986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0.39743333333333336"/>
    <n v="78.440789473684205"/>
    <s v="photography"/>
    <s v="photobooks"/>
    <d v="2016-05-03T14:25:10"/>
    <d v="2016-07-02T14:25:10"/>
    <n v="30000"/>
    <n v="119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0.25763636363636366"/>
    <n v="59.041666666666664"/>
    <s v="photography"/>
    <s v="photobooks"/>
    <d v="2016-08-15T14:49:05"/>
    <d v="2016-09-15T14:49:05"/>
    <n v="5500"/>
    <n v="141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0.15491428571428573"/>
    <n v="71.34210526315789"/>
    <s v="photography"/>
    <s v="photobooks"/>
    <d v="2016-01-19T13:48:09"/>
    <d v="2016-02-21T13:48:09"/>
    <n v="35000"/>
    <n v="542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0.236925"/>
    <n v="51.227027027027027"/>
    <s v="photography"/>
    <s v="photobooks"/>
    <d v="2015-04-21T22:47:58"/>
    <d v="2015-05-21T22:47:58"/>
    <n v="40000"/>
    <n v="947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0.39760000000000001"/>
    <n v="60.242424242424242"/>
    <s v="photography"/>
    <s v="photobooks"/>
    <d v="2014-12-30T15:44:00"/>
    <d v="2015-01-31T03:25:00"/>
    <n v="5000"/>
    <n v="198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0.20220833333333332"/>
    <n v="44.935185185185183"/>
    <s v="photography"/>
    <s v="photobooks"/>
    <d v="2014-09-15T03:14:15"/>
    <d v="2014-10-16T00:00:00"/>
    <n v="24000"/>
    <n v="485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0.47631578947368419"/>
    <n v="31.206896551724139"/>
    <s v="photography"/>
    <s v="photobooks"/>
    <d v="2014-11-15T13:12:57"/>
    <d v="2014-12-15T13:12:57"/>
    <n v="2261"/>
    <n v="1076.95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0.15329999999999999"/>
    <n v="63.875"/>
    <s v="photography"/>
    <s v="photobooks"/>
    <d v="2015-03-05T15:43:57"/>
    <d v="2015-04-04T14:43:57"/>
    <n v="10000"/>
    <n v="1533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E-2"/>
    <n v="19"/>
    <s v="photography"/>
    <s v="photobooks"/>
    <d v="2014-10-01T22:45:42"/>
    <d v="2014-10-31T22:45:42"/>
    <n v="7644.9999999999991"/>
    <n v="105.6399999999999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5.0000000000000001E-3"/>
    <n v="10"/>
    <s v="photography"/>
    <s v="photobooks"/>
    <d v="2014-11-13T06:00:03"/>
    <d v="2015-01-12T06:00:03"/>
    <n v="8000"/>
    <n v="4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79E-2"/>
    <n v="109.06666666666666"/>
    <s v="photography"/>
    <s v="photobooks"/>
    <d v="2015-01-06T16:11:18"/>
    <d v="2015-02-05T16:11:18"/>
    <n v="33000"/>
    <n v="1636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6E-2"/>
    <n v="26.75"/>
    <s v="photography"/>
    <s v="photobooks"/>
    <d v="2014-11-30T17:46:05"/>
    <d v="2015-01-29T17:46:05"/>
    <n v="4170"/>
    <n v="148.72999999999999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0.61124000000000001"/>
    <n v="109.93525179856115"/>
    <s v="photography"/>
    <s v="photobooks"/>
    <d v="2015-07-04T00:44:42"/>
    <d v="2015-08-10T06:59:00"/>
    <n v="25000"/>
    <n v="1528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4E-2"/>
    <n v="20"/>
    <s v="photography"/>
    <s v="photobooks"/>
    <d v="2014-10-28T21:24:00"/>
    <d v="2014-11-27T22:24:00"/>
    <n v="2250"/>
    <n v="3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0.11077777777777778"/>
    <n v="55.388888888888886"/>
    <s v="photography"/>
    <s v="photobooks"/>
    <d v="2015-01-07T13:13:42"/>
    <d v="2015-02-11T13:13:42"/>
    <n v="9000"/>
    <n v="997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0.38735714285714284"/>
    <n v="133.90123456790124"/>
    <s v="photography"/>
    <s v="photobooks"/>
    <d v="2016-09-15T06:55:41"/>
    <d v="2016-10-14T16:00:00"/>
    <n v="33320"/>
    <n v="12906.74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0.22052631578947368"/>
    <n v="48.720930232558139"/>
    <s v="photography"/>
    <s v="photobooks"/>
    <d v="2016-05-25T10:32:46"/>
    <d v="2016-07-24T10:32:46"/>
    <n v="26409.999999999996"/>
    <n v="5824.09999999999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0.67549999999999999"/>
    <n v="48.25"/>
    <s v="photography"/>
    <s v="photobooks"/>
    <d v="2016-11-15T13:39:49"/>
    <d v="2016-12-15T13:39:49"/>
    <n v="10000"/>
    <n v="675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0.136375"/>
    <n v="58.972972972972975"/>
    <s v="photography"/>
    <s v="photobooks"/>
    <d v="2015-12-06T07:50:33"/>
    <d v="2016-02-04T07:50:33"/>
    <n v="16000"/>
    <n v="2182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E-2"/>
    <n v="11.638333333333334"/>
    <s v="photography"/>
    <s v="photobooks"/>
    <d v="2014-10-22T20:13:28"/>
    <d v="2014-11-11T21:13:28"/>
    <n v="5560"/>
    <n v="97.063699999999997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0.20449632511889321"/>
    <n v="83.716814159292042"/>
    <s v="photography"/>
    <s v="photobooks"/>
    <d v="2016-09-10T14:32:50"/>
    <d v="2016-10-10T14:32:50"/>
    <n v="64301.399999999994"/>
    <n v="13149.4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0.13852941176470587"/>
    <n v="63.648648648648646"/>
    <s v="photography"/>
    <s v="photobooks"/>
    <d v="2015-11-13T15:51:08"/>
    <d v="2015-12-15T12:10:00"/>
    <n v="23630"/>
    <n v="3273.45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0.48485714285714288"/>
    <n v="94.277777777777771"/>
    <s v="photography"/>
    <s v="photobooks"/>
    <d v="2015-06-04T11:20:30"/>
    <d v="2015-06-27T21:59:00"/>
    <n v="4165"/>
    <n v="2019.429999999999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0.308"/>
    <n v="71.86666666666666"/>
    <s v="photography"/>
    <s v="photobooks"/>
    <d v="2015-01-14T01:43:02"/>
    <d v="2015-02-14T01:43:02"/>
    <n v="17500"/>
    <n v="539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0.35174193548387095"/>
    <n v="104.84615384615384"/>
    <s v="photography"/>
    <s v="photobooks"/>
    <d v="2015-10-05T16:16:44"/>
    <d v="2015-11-14T17:16:44"/>
    <n v="15500"/>
    <n v="5452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0.36404444444444445"/>
    <n v="67.139344262295083"/>
    <s v="photography"/>
    <s v="photobooks"/>
    <d v="2015-08-31T19:17:38"/>
    <d v="2015-10-02T18:00:00"/>
    <n v="26775"/>
    <n v="9747.2899999999991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E-2"/>
    <n v="73.875"/>
    <s v="photography"/>
    <s v="photobooks"/>
    <d v="2014-08-26T15:19:09"/>
    <d v="2014-09-30T15:19:09"/>
    <n v="27799.999999999996"/>
    <n v="821.4899999999999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0.1106"/>
    <n v="69.125"/>
    <s v="photography"/>
    <s v="photobooks"/>
    <d v="2014-08-29T01:38:33"/>
    <d v="2014-09-28T01:38:33"/>
    <n v="5000"/>
    <n v="55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0.41407142857142859"/>
    <n v="120.77083333333333"/>
    <s v="photography"/>
    <s v="photobooks"/>
    <d v="2017-01-07T16:20:30"/>
    <d v="2017-02-11T16:20:30"/>
    <n v="28000"/>
    <n v="11594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0.10857142857142857"/>
    <n v="42.222222222222221"/>
    <s v="photography"/>
    <s v="photobooks"/>
    <d v="2015-01-25T21:47:19"/>
    <d v="2015-03-01T21:47:19"/>
    <n v="2835"/>
    <n v="307.8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3E-2"/>
    <n v="7.5"/>
    <s v="photography"/>
    <s v="photobooks"/>
    <d v="2014-08-09T21:50:26"/>
    <d v="2014-08-21T21:50:26"/>
    <n v="450"/>
    <n v="15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4"/>
    <n v="1.5384615384615385"/>
    <s v="photography"/>
    <s v="photobooks"/>
    <d v="2014-08-25T10:24:30"/>
    <d v="2014-10-24T04:00:00"/>
    <n v="54000"/>
    <n v="4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0.13307692307692306"/>
    <n v="37.608695652173914"/>
    <s v="photography"/>
    <s v="photobooks"/>
    <d v="2016-06-03T07:38:56"/>
    <d v="2016-07-03T07:38:56"/>
    <n v="9035"/>
    <n v="1202.3499999999999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s v="photography"/>
    <s v="photobooks"/>
    <d v="2014-07-09T21:20:12"/>
    <d v="2014-08-08T21:20:12"/>
    <n v="12162.5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0.49183333333333334"/>
    <n v="42.157142857142858"/>
    <s v="photography"/>
    <s v="photobooks"/>
    <d v="2015-01-29T07:32:16"/>
    <d v="2015-02-28T07:32:16"/>
    <n v="16680"/>
    <n v="8203.7799999999988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s v="photography"/>
    <s v="photobooks"/>
    <d v="2015-06-17T21:45:37"/>
    <d v="2015-07-01T21:45:37"/>
    <n v="3000"/>
    <n v="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E-2"/>
    <n v="84.833333333333329"/>
    <s v="photography"/>
    <s v="photobooks"/>
    <d v="2016-06-27T21:01:43"/>
    <d v="2016-07-25T19:00:00"/>
    <n v="27250.000000000004"/>
    <n v="554.81000000000006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0.52327777777777773"/>
    <n v="94.19"/>
    <s v="photography"/>
    <s v="photobooks"/>
    <d v="2016-12-01T15:53:27"/>
    <d v="2017-01-30T06:59:00"/>
    <n v="18000"/>
    <n v="9419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s v="photography"/>
    <s v="photobooks"/>
    <d v="2015-03-04T05:37:30"/>
    <d v="2015-04-03T04:37:30"/>
    <n v="1500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2E-2"/>
    <n v="6.25"/>
    <s v="photography"/>
    <s v="photobooks"/>
    <d v="2014-06-30T18:03:16"/>
    <d v="2014-07-30T18:03:16"/>
    <n v="1200"/>
    <n v="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E-2"/>
    <n v="213.375"/>
    <s v="photography"/>
    <s v="photobooks"/>
    <d v="2015-03-02T02:01:30"/>
    <d v="2015-04-01T01:01:30"/>
    <n v="26000"/>
    <n v="1707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.3489"/>
    <n v="59.162280701754383"/>
    <s v="music"/>
    <s v="rock"/>
    <d v="2012-01-18T07:39:27"/>
    <d v="2012-03-03T07:39:27"/>
    <n v="2500"/>
    <n v="3372.25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"/>
    <n v="27.272727272727273"/>
    <s v="music"/>
    <s v="rock"/>
    <d v="2013-12-26T19:07:42"/>
    <d v="2014-01-31T19:01:00"/>
    <n v="243.00000000000003"/>
    <n v="243.0000000000000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.1585714285714286"/>
    <n v="24.575757575757574"/>
    <s v="music"/>
    <s v="rock"/>
    <d v="2012-09-24T16:26:16"/>
    <d v="2012-10-24T16:26:16"/>
    <n v="700"/>
    <n v="8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.0006666666666666"/>
    <n v="75.05"/>
    <s v="music"/>
    <s v="rock"/>
    <d v="2013-12-18T21:59:27"/>
    <d v="2014-01-08T02:08:00"/>
    <n v="3000"/>
    <n v="30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.0505"/>
    <n v="42.02"/>
    <s v="music"/>
    <s v="rock"/>
    <d v="2013-06-18T20:01:43"/>
    <d v="2013-07-11T20:01:43"/>
    <n v="2000"/>
    <n v="210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.01"/>
    <n v="53.157894736842103"/>
    <s v="music"/>
    <s v="rock"/>
    <d v="2014-01-18T22:10:17"/>
    <d v="2014-02-17T22:10:17"/>
    <n v="2000"/>
    <n v="202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.0066250000000001"/>
    <n v="83.885416666666671"/>
    <s v="music"/>
    <s v="rock"/>
    <d v="2011-01-12T07:49:21"/>
    <d v="2011-03-03T07:49:21"/>
    <n v="8000"/>
    <n v="805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.0016"/>
    <n v="417.33333333333331"/>
    <s v="music"/>
    <s v="rock"/>
    <d v="2014-04-07T21:35:30"/>
    <d v="2014-05-09T22:00:00"/>
    <n v="20000"/>
    <n v="2003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.6668333333333334"/>
    <n v="75.765151515151516"/>
    <s v="music"/>
    <s v="rock"/>
    <d v="2010-12-04T02:06:11"/>
    <d v="2011-01-21T22:00:00"/>
    <n v="1500"/>
    <n v="2500.25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.0153333333333334"/>
    <n v="67.389380530973455"/>
    <s v="music"/>
    <s v="rock"/>
    <d v="2014-01-25T16:25:07"/>
    <d v="2014-02-24T16:25:07"/>
    <n v="15000"/>
    <n v="152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.03"/>
    <n v="73.571428571428569"/>
    <s v="music"/>
    <s v="rock"/>
    <d v="2012-04-27T23:54:23"/>
    <d v="2012-05-12T23:54:23"/>
    <n v="1000"/>
    <n v="10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.4285714285714286"/>
    <n v="25"/>
    <s v="music"/>
    <s v="rock"/>
    <d v="2011-02-02T12:57:07"/>
    <d v="2011-03-04T12:57:07"/>
    <n v="350"/>
    <n v="5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.625"/>
    <n v="42"/>
    <s v="music"/>
    <s v="rock"/>
    <d v="2013-01-29T01:03:23"/>
    <d v="2013-03-02T07:59:00"/>
    <n v="400"/>
    <n v="1050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.1805000000000001"/>
    <n v="131.16666666666666"/>
    <s v="music"/>
    <s v="rock"/>
    <d v="2014-12-15T23:08:15"/>
    <d v="2015-01-24T23:08:15"/>
    <n v="10000"/>
    <n v="11805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.04"/>
    <n v="47.272727272727273"/>
    <s v="music"/>
    <s v="rock"/>
    <d v="2016-03-01T16:51:11"/>
    <d v="2016-03-31T15:51:11"/>
    <n v="695"/>
    <n v="722.8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.0034000000000001"/>
    <n v="182.12727272727273"/>
    <s v="music"/>
    <s v="rock"/>
    <d v="2013-01-31T19:25:29"/>
    <d v="2013-02-17T19:25:29"/>
    <n v="5000"/>
    <n v="100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.0683333333333334"/>
    <n v="61.366666666666667"/>
    <s v="music"/>
    <s v="rock"/>
    <d v="2012-01-18T01:08:55"/>
    <d v="2012-03-18T00:08:55"/>
    <n v="600"/>
    <n v="184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.00149"/>
    <n v="35.767499999999998"/>
    <s v="music"/>
    <s v="rock"/>
    <d v="2011-09-02T18:52:37"/>
    <d v="2011-10-01T03:00:00"/>
    <n v="1000"/>
    <n v="1001.4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.0529999999999999"/>
    <n v="45.62222222222222"/>
    <s v="music"/>
    <s v="rock"/>
    <d v="2016-09-01T17:19:42"/>
    <d v="2016-10-01T17:19:42"/>
    <n v="1000"/>
    <n v="2053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.0888888888888888"/>
    <n v="75.384615384615387"/>
    <s v="music"/>
    <s v="rock"/>
    <d v="2013-04-18T02:18:30"/>
    <d v="2013-05-07T04:59:00"/>
    <n v="900"/>
    <n v="980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.0175000000000001"/>
    <n v="50.875"/>
    <s v="music"/>
    <s v="rock"/>
    <d v="2014-04-16T20:17:25"/>
    <d v="2014-05-20T04:59:00"/>
    <n v="2000"/>
    <n v="203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.2524999999999999"/>
    <n v="119.28571428571429"/>
    <s v="music"/>
    <s v="rock"/>
    <d v="2015-01-27T15:09:41"/>
    <d v="2015-03-02T05:59:00"/>
    <n v="2000"/>
    <n v="250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.2400610000000001"/>
    <n v="92.541865671641801"/>
    <s v="music"/>
    <s v="rock"/>
    <d v="2011-01-21T23:52:34"/>
    <d v="2011-02-20T23:52:34"/>
    <n v="10000"/>
    <n v="12400.6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.014"/>
    <n v="76.05"/>
    <s v="music"/>
    <s v="rock"/>
    <d v="2011-05-03T23:21:54"/>
    <d v="2011-06-11T03:00:00"/>
    <n v="1500"/>
    <n v="15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"/>
    <n v="52.631578947368418"/>
    <s v="music"/>
    <s v="rock"/>
    <d v="2016-06-02T07:59:58"/>
    <d v="2016-06-17T04:55:00"/>
    <n v="1000"/>
    <n v="10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.3792666666666666"/>
    <n v="98.990430622009569"/>
    <s v="music"/>
    <s v="rock"/>
    <d v="2012-11-15T15:36:17"/>
    <d v="2012-12-15T15:36:17"/>
    <n v="15000"/>
    <n v="2068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.2088000000000001"/>
    <n v="79.526315789473685"/>
    <s v="music"/>
    <s v="rock"/>
    <d v="2015-03-31T05:40:32"/>
    <d v="2015-04-21T05:40:32"/>
    <n v="2500"/>
    <n v="30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.0736666666666668"/>
    <n v="134.20833333333334"/>
    <s v="music"/>
    <s v="rock"/>
    <d v="2011-05-28T18:54:48"/>
    <d v="2011-07-31T06:59:00"/>
    <n v="3000"/>
    <n v="322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.0033333333333334"/>
    <n v="37.625"/>
    <s v="music"/>
    <s v="rock"/>
    <d v="2012-09-17T20:17:39"/>
    <d v="2012-10-17T20:17:39"/>
    <n v="300"/>
    <n v="30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.0152222222222222"/>
    <n v="51.044692737430168"/>
    <s v="music"/>
    <s v="rock"/>
    <d v="2014-06-10T23:01:40"/>
    <d v="2014-07-10T23:01:40"/>
    <n v="9000"/>
    <n v="913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.0007692307692309"/>
    <n v="50.03846153846154"/>
    <s v="music"/>
    <s v="rock"/>
    <d v="2014-07-07T21:45:38"/>
    <d v="2014-07-28T01:00:00"/>
    <n v="1300"/>
    <n v="130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.1696666666666666"/>
    <n v="133.93129770992365"/>
    <s v="music"/>
    <s v="rock"/>
    <d v="2015-03-18T18:30:52"/>
    <d v="2015-04-25T00:00:00"/>
    <n v="15000"/>
    <n v="1754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.01875"/>
    <n v="58.214285714285715"/>
    <s v="music"/>
    <s v="rock"/>
    <d v="2012-09-25T01:26:57"/>
    <d v="2012-11-14T02:26:57"/>
    <n v="800"/>
    <n v="8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.0212366666666666"/>
    <n v="88.037643678160919"/>
    <s v="music"/>
    <s v="rock"/>
    <d v="2013-04-24T00:30:37"/>
    <d v="2013-05-24T00:30:37"/>
    <n v="15000"/>
    <n v="15318.55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.5405897142857143"/>
    <n v="70.576753926701571"/>
    <s v="music"/>
    <s v="rock"/>
    <d v="2013-11-22T12:55:40"/>
    <d v="2014-01-06T12:55:40"/>
    <n v="7087.5000000000009"/>
    <n v="10918.92960000000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.0125"/>
    <n v="53.289473684210527"/>
    <s v="music"/>
    <s v="rock"/>
    <d v="2014-06-27T20:31:12"/>
    <d v="2014-07-18T20:31:12"/>
    <n v="2000"/>
    <n v="202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"/>
    <n v="136.36363636363637"/>
    <s v="music"/>
    <s v="rock"/>
    <d v="2014-08-13T18:26:53"/>
    <d v="2014-09-12T18:26:53"/>
    <n v="3000"/>
    <n v="30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.0874800874800874"/>
    <n v="40.547315436241611"/>
    <s v="music"/>
    <s v="rock"/>
    <d v="2011-10-17T04:48:41"/>
    <d v="2011-12-16T05:48:41"/>
    <n v="5555.55"/>
    <n v="6041.55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.3183333333333334"/>
    <n v="70.625"/>
    <s v="music"/>
    <s v="rock"/>
    <d v="2011-08-23T18:28:49"/>
    <d v="2011-09-22T18:28:49"/>
    <n v="3000"/>
    <n v="395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.3346666666666667"/>
    <n v="52.684210526315788"/>
    <s v="music"/>
    <s v="rock"/>
    <d v="2014-01-16T17:01:24"/>
    <d v="2014-02-06T17:01:24"/>
    <n v="750"/>
    <n v="100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s v="games"/>
    <s v="mobile games"/>
    <d v="2014-12-27T07:12:21"/>
    <d v="2015-01-26T07:12:21"/>
    <n v="34750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6E-2"/>
    <n v="90.9375"/>
    <s v="games"/>
    <s v="mobile games"/>
    <d v="2017-01-20T11:49:34"/>
    <d v="2017-03-08T07:30:00"/>
    <n v="18000"/>
    <n v="1455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4.0000000000000001E-3"/>
    <n v="5"/>
    <s v="games"/>
    <s v="mobile games"/>
    <d v="2014-05-13T19:08:05"/>
    <d v="2014-06-12T19:08:05"/>
    <n v="2500"/>
    <n v="1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0.42892307692307691"/>
    <n v="58.083333333333336"/>
    <s v="games"/>
    <s v="mobile games"/>
    <d v="2014-04-04T17:11:40"/>
    <d v="2014-05-04T17:11:40"/>
    <n v="6500"/>
    <n v="278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5"/>
    <n v="2"/>
    <s v="games"/>
    <s v="mobile games"/>
    <d v="2016-10-02T08:49:07"/>
    <d v="2016-11-06T09:49:07"/>
    <n v="152900"/>
    <n v="5.5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5.0000000000000001E-3"/>
    <n v="62.5"/>
    <s v="games"/>
    <s v="mobile games"/>
    <d v="2017-01-07T05:54:57"/>
    <d v="2017-03-01T04:00:00"/>
    <n v="25000"/>
    <n v="12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5.0000000000000001E-4"/>
    <n v="10"/>
    <s v="games"/>
    <s v="mobile games"/>
    <d v="2016-10-06T22:11:52"/>
    <d v="2016-11-05T22:11:52"/>
    <n v="2000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1E-2"/>
    <n v="71.588235294117652"/>
    <s v="games"/>
    <s v="mobile games"/>
    <d v="2015-11-20T18:42:05"/>
    <d v="2015-12-15T07:59:00"/>
    <n v="25000"/>
    <n v="121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s v="games"/>
    <s v="mobile games"/>
    <d v="2016-12-05T00:04:09"/>
    <d v="2017-01-04T00:04:09"/>
    <n v="1000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0.10314285714285715"/>
    <n v="32.81818181818182"/>
    <s v="games"/>
    <s v="mobile games"/>
    <d v="2016-01-02T08:32:15"/>
    <d v="2016-01-31T04:17:00"/>
    <n v="3500"/>
    <n v="36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0.7178461538461538"/>
    <n v="49.11578947368421"/>
    <s v="games"/>
    <s v="mobile games"/>
    <d v="2014-10-11T18:48:21"/>
    <d v="2014-11-20T19:48:21"/>
    <n v="6500"/>
    <n v="466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E-2"/>
    <n v="16.307692307692307"/>
    <s v="games"/>
    <s v="mobile games"/>
    <d v="2015-05-31T03:06:42"/>
    <d v="2015-06-30T03:06:42"/>
    <n v="20000"/>
    <n v="21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4.4999999999999997E-3"/>
    <n v="18"/>
    <s v="games"/>
    <s v="mobile games"/>
    <d v="2015-06-09T14:46:50"/>
    <d v="2015-07-08T16:45:00"/>
    <n v="6480"/>
    <n v="29.1600000000000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49999999999999E-4"/>
    <n v="13"/>
    <s v="games"/>
    <s v="mobile games"/>
    <d v="2016-06-08T23:15:33"/>
    <d v="2016-06-28T23:15:33"/>
    <n v="160000"/>
    <n v="26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5.1000000000000004E-3"/>
    <n v="17"/>
    <s v="games"/>
    <s v="mobile games"/>
    <d v="2016-06-07T21:35:08"/>
    <d v="2016-08-06T21:35:08"/>
    <n v="10000"/>
    <n v="51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s v="games"/>
    <s v="mobile games"/>
    <d v="2014-05-17T06:50:05"/>
    <d v="2014-06-16T06:50:05"/>
    <n v="21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s v="games"/>
    <s v="mobile games"/>
    <d v="2015-01-31T00:42:05"/>
    <d v="2015-03-01T00:42:05"/>
    <n v="6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s v="games"/>
    <s v="mobile games"/>
    <d v="2014-05-14T00:12:35"/>
    <d v="2014-06-13T00:12:35"/>
    <n v="600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1.1999999999999999E-3"/>
    <n v="3"/>
    <s v="games"/>
    <s v="mobile games"/>
    <d v="2016-02-13T15:35:29"/>
    <d v="2016-03-14T14:35:29"/>
    <n v="5950"/>
    <n v="7.14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0.20080000000000001"/>
    <n v="41.833333333333336"/>
    <s v="games"/>
    <s v="mobile games"/>
    <d v="2016-03-01T13:36:20"/>
    <d v="2016-03-30T12:36:20"/>
    <n v="6949.9999999999991"/>
    <n v="1395.5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.726845"/>
    <n v="49.338428571428572"/>
    <s v="music"/>
    <s v="indie rock"/>
    <d v="2015-02-08T03:39:49"/>
    <d v="2015-03-10T02:39:49"/>
    <n v="2000"/>
    <n v="3453.6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.008955223880597"/>
    <n v="41.728395061728392"/>
    <s v="music"/>
    <s v="indie rock"/>
    <d v="2012-06-07T22:46:52"/>
    <d v="2012-07-10T23:48:00"/>
    <n v="3350"/>
    <n v="338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.0480480480480481"/>
    <n v="32.71875"/>
    <s v="music"/>
    <s v="indie rock"/>
    <d v="2012-03-09T22:45:08"/>
    <d v="2012-04-08T21:45:08"/>
    <n v="999"/>
    <n v="104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.351"/>
    <n v="51.96153846153846"/>
    <s v="music"/>
    <s v="indie rock"/>
    <d v="2012-10-23T04:45:35"/>
    <d v="2012-11-27T12:00:00"/>
    <n v="1000"/>
    <n v="135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.1632786885245903"/>
    <n v="50.685714285714283"/>
    <s v="music"/>
    <s v="indie rock"/>
    <d v="2012-07-09T02:15:10"/>
    <d v="2012-08-10T22:00:00"/>
    <n v="4575"/>
    <n v="532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.0208333333333333"/>
    <n v="42.241379310344826"/>
    <s v="music"/>
    <s v="indie rock"/>
    <d v="2014-10-13T21:45:38"/>
    <d v="2014-11-12T22:45:38"/>
    <n v="1200"/>
    <n v="122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.1116666666666666"/>
    <n v="416.875"/>
    <s v="music"/>
    <s v="indie rock"/>
    <d v="2015-11-15T19:12:12"/>
    <d v="2015-12-03T21:30:00"/>
    <n v="3570"/>
    <n v="3968.649999999999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.6608000000000001"/>
    <n v="46.651685393258425"/>
    <s v="music"/>
    <s v="indie rock"/>
    <d v="2010-05-01T05:45:32"/>
    <d v="2010-06-01T04:59:00"/>
    <n v="2500"/>
    <n v="415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.0660000000000001"/>
    <n v="48.454545454545453"/>
    <s v="music"/>
    <s v="indie rock"/>
    <d v="2013-01-25T19:02:26"/>
    <d v="2013-03-11T18:02:26"/>
    <n v="2000"/>
    <n v="213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.4458441666666668"/>
    <n v="70.5289837398374"/>
    <s v="music"/>
    <s v="indie rock"/>
    <d v="2012-11-15T18:52:08"/>
    <d v="2012-12-15T18:52:08"/>
    <n v="12000"/>
    <n v="17350.1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.0555000000000001"/>
    <n v="87.958333333333329"/>
    <s v="music"/>
    <s v="indie rock"/>
    <d v="2010-06-06T19:09:14"/>
    <d v="2010-07-22T06:00:00"/>
    <n v="10000"/>
    <n v="1055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.3660000000000001"/>
    <n v="26.26923076923077"/>
    <s v="music"/>
    <s v="indie rock"/>
    <d v="2011-05-08T15:18:01"/>
    <d v="2011-06-07T15:18:01"/>
    <n v="500"/>
    <n v="68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.04"/>
    <n v="57.777777777777779"/>
    <s v="music"/>
    <s v="indie rock"/>
    <d v="2011-03-30T22:36:25"/>
    <d v="2011-04-16T03:59:00"/>
    <n v="2500"/>
    <n v="2600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.145"/>
    <n v="57.25"/>
    <s v="music"/>
    <s v="indie rock"/>
    <d v="2012-01-12T21:43:03"/>
    <d v="2012-02-12T21:43:03"/>
    <n v="1000"/>
    <n v="114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.0171957671957672"/>
    <n v="196.34042553191489"/>
    <s v="music"/>
    <s v="indie rock"/>
    <d v="2015-09-20T17:55:22"/>
    <d v="2015-10-20T17:55:22"/>
    <n v="9072"/>
    <n v="9228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.2394678492239468"/>
    <n v="43"/>
    <s v="music"/>
    <s v="indie rock"/>
    <d v="2012-03-13T17:02:45"/>
    <d v="2012-04-12T17:02:45"/>
    <n v="451"/>
    <n v="55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.0245669291338582"/>
    <n v="35.551912568306008"/>
    <s v="music"/>
    <s v="indie rock"/>
    <d v="2014-02-10T14:00:06"/>
    <d v="2014-03-04T21:00:00"/>
    <n v="6350"/>
    <n v="65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.4450000000000001"/>
    <n v="68.80952380952381"/>
    <s v="music"/>
    <s v="indie rock"/>
    <d v="2015-12-28T04:37:53"/>
    <d v="2016-02-01T18:00:00"/>
    <n v="1000"/>
    <n v="144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.3333333333333333"/>
    <n v="28.571428571428573"/>
    <s v="music"/>
    <s v="indie rock"/>
    <d v="2015-02-23T22:36:06"/>
    <d v="2015-03-25T21:36:06"/>
    <n v="900"/>
    <n v="12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.0936440000000001"/>
    <n v="50.631666666666668"/>
    <s v="music"/>
    <s v="indie rock"/>
    <d v="2012-09-08T20:55:31"/>
    <d v="2012-10-06T09:59:00"/>
    <n v="2500"/>
    <n v="2734.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7E-2"/>
    <n v="106.8"/>
    <s v="technology"/>
    <s v="gadgets"/>
    <d v="2015-04-22T13:02:09"/>
    <d v="2015-05-22T13:00:00"/>
    <n v="137610"/>
    <n v="3711.2999999999997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E-2"/>
    <n v="4"/>
    <s v="technology"/>
    <s v="gadgets"/>
    <d v="2015-02-02T18:57:27"/>
    <d v="2015-03-04T18:57:27"/>
    <n v="1190"/>
    <n v="14.28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0.46600000000000003"/>
    <n v="34.097560975609753"/>
    <s v="technology"/>
    <s v="gadgets"/>
    <d v="2016-11-28T18:29:51"/>
    <d v="2017-01-27T18:29:51"/>
    <n v="3000"/>
    <n v="1398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1E-3"/>
    <n v="25"/>
    <s v="technology"/>
    <s v="gadgets"/>
    <d v="2015-11-18T16:27:01"/>
    <d v="2016-01-02T16:27:01"/>
    <n v="50000"/>
    <n v="5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1.6800000000000001E-3"/>
    <n v="10.5"/>
    <s v="technology"/>
    <s v="gadgets"/>
    <d v="2014-08-08T22:13:14"/>
    <d v="2014-09-07T22:13:14"/>
    <n v="25000"/>
    <n v="4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0.42759999999999998"/>
    <n v="215.95959595959596"/>
    <s v="technology"/>
    <s v="gadgets"/>
    <d v="2016-05-24T16:06:23"/>
    <d v="2016-06-23T16:06:23"/>
    <n v="50000"/>
    <n v="21380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2.8333333333333335E-3"/>
    <n v="21.25"/>
    <s v="technology"/>
    <s v="gadgets"/>
    <d v="2014-05-08T14:05:25"/>
    <d v="2014-05-23T14:05:25"/>
    <n v="30000"/>
    <n v="8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9E-2"/>
    <n v="108.25"/>
    <s v="technology"/>
    <s v="gadgets"/>
    <d v="2016-11-29T22:01:40"/>
    <d v="2016-12-29T22:01:40"/>
    <n v="25000"/>
    <n v="43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0.14111428571428572"/>
    <n v="129.97368421052633"/>
    <s v="technology"/>
    <s v="gadgets"/>
    <d v="2014-09-23T10:17:59"/>
    <d v="2014-10-23T10:17:59"/>
    <n v="35000"/>
    <n v="493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0.39395294117647056"/>
    <n v="117.49473684210527"/>
    <s v="technology"/>
    <s v="gadgets"/>
    <d v="2015-09-17T23:06:57"/>
    <d v="2015-10-31T22:45:00"/>
    <n v="101150"/>
    <n v="39848.33999999999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3E-4"/>
    <n v="10"/>
    <s v="technology"/>
    <s v="gadgets"/>
    <d v="2014-07-10T00:48:54"/>
    <d v="2014-08-09T00:48:54"/>
    <n v="29749.999999999996"/>
    <n v="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0.59299999999999997"/>
    <n v="70.595238095238102"/>
    <s v="technology"/>
    <s v="gadgets"/>
    <d v="2015-05-05T05:26:00"/>
    <d v="2015-06-04T05:26:00"/>
    <n v="5000"/>
    <n v="2965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E-2"/>
    <n v="24.5"/>
    <s v="technology"/>
    <s v="gadgets"/>
    <d v="2014-09-08T12:16:18"/>
    <d v="2014-10-08T12:16:18"/>
    <n v="66720"/>
    <n v="885.4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86E-2"/>
    <n v="30"/>
    <s v="technology"/>
    <s v="gadgets"/>
    <d v="2014-10-17T04:11:13"/>
    <d v="2014-11-01T03:59:00"/>
    <n v="666"/>
    <n v="6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E-2"/>
    <n v="2"/>
    <s v="technology"/>
    <s v="gadgets"/>
    <d v="2014-08-13T01:10:22"/>
    <d v="2014-09-02T01:10:22"/>
    <n v="500"/>
    <n v="8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5.1000000000000004E-3"/>
    <n v="17"/>
    <s v="technology"/>
    <s v="gadgets"/>
    <d v="2016-10-13T17:12:55"/>
    <d v="2016-11-07T18:12:55"/>
    <n v="20000"/>
    <n v="102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0.52570512820512816"/>
    <n v="2928.9285714285716"/>
    <s v="technology"/>
    <s v="gadgets"/>
    <d v="2017-01-11T06:28:53"/>
    <d v="2017-02-10T06:28:53"/>
    <n v="5070"/>
    <n v="2665.324999999999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E-2"/>
    <n v="28.888888888888889"/>
    <s v="technology"/>
    <s v="gadgets"/>
    <d v="2014-07-08T18:57:31"/>
    <d v="2014-08-12T18:57:31"/>
    <n v="25000"/>
    <n v="26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0.47399999999999998"/>
    <n v="29.625"/>
    <s v="technology"/>
    <s v="gadgets"/>
    <d v="2015-04-19T21:00:49"/>
    <d v="2015-05-19T21:00:49"/>
    <n v="500"/>
    <n v="237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0.43030000000000002"/>
    <n v="40.980952380952381"/>
    <s v="technology"/>
    <s v="gadgets"/>
    <d v="2015-09-23T21:01:01"/>
    <d v="2015-10-21T23:00:00"/>
    <n v="13899.999999999998"/>
    <n v="5981.1699999999992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.3680000000000001"/>
    <n v="54"/>
    <s v="music"/>
    <s v="indie rock"/>
    <d v="2012-06-14T05:19:03"/>
    <d v="2012-07-14T05:19:03"/>
    <n v="1500"/>
    <n v="2052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.1555"/>
    <n v="36.109375"/>
    <s v="music"/>
    <s v="indie rock"/>
    <d v="2013-11-12T06:08:27"/>
    <d v="2013-12-12T06:08:27"/>
    <n v="2000"/>
    <n v="23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.4079999999999999"/>
    <n v="23.153846153846153"/>
    <s v="music"/>
    <s v="indie rock"/>
    <d v="2011-08-17T20:22:12"/>
    <d v="2011-09-27T04:59:00"/>
    <n v="125"/>
    <n v="30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.1439999999999999"/>
    <n v="104"/>
    <s v="music"/>
    <s v="indie rock"/>
    <d v="2013-12-18T18:15:55"/>
    <d v="2014-01-15T19:33:00"/>
    <n v="3000"/>
    <n v="3432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.1033333333333333"/>
    <n v="31.826923076923077"/>
    <s v="music"/>
    <s v="indie rock"/>
    <d v="2013-09-18T21:38:08"/>
    <d v="2013-10-11T00:00:00"/>
    <n v="1500"/>
    <n v="165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.9537933333333333"/>
    <n v="27.3896261682243"/>
    <s v="music"/>
    <s v="indie rock"/>
    <d v="2010-10-05T22:54:16"/>
    <d v="2010-11-02T00:26:00"/>
    <n v="1500"/>
    <n v="2930.69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.0333333333333334"/>
    <n v="56.363636363636367"/>
    <s v="music"/>
    <s v="indie rock"/>
    <d v="2012-02-21T20:40:39"/>
    <d v="2012-03-08T04:59:00"/>
    <n v="600"/>
    <n v="620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.031372549019608"/>
    <n v="77.352941176470594"/>
    <s v="music"/>
    <s v="indie rock"/>
    <d v="2013-04-07T15:33:14"/>
    <d v="2013-05-07T15:33:14"/>
    <n v="2550"/>
    <n v="263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.003125"/>
    <n v="42.8"/>
    <s v="music"/>
    <s v="indie rock"/>
    <d v="2011-05-24T00:31:06"/>
    <d v="2011-07-05T00:31:06"/>
    <n v="3200"/>
    <n v="3210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.27"/>
    <n v="48.846153846153847"/>
    <s v="music"/>
    <s v="indie rock"/>
    <d v="2013-05-08T13:24:42"/>
    <d v="2013-07-07T13:24:42"/>
    <n v="1000"/>
    <n v="1270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.20601"/>
    <n v="48.240400000000001"/>
    <s v="music"/>
    <s v="indie rock"/>
    <d v="2012-05-08T21:25:09"/>
    <d v="2012-05-22T03:30:00"/>
    <n v="2000"/>
    <n v="2412.0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.0699047619047619"/>
    <n v="70.212500000000006"/>
    <s v="music"/>
    <s v="indie rock"/>
    <d v="2012-01-03T19:26:13"/>
    <d v="2012-01-24T19:26:13"/>
    <n v="5250"/>
    <n v="561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.7243333333333333"/>
    <n v="94.054545454545448"/>
    <s v="music"/>
    <s v="indie rock"/>
    <d v="2014-08-28T03:08:27"/>
    <d v="2014-09-27T03:08:27"/>
    <n v="6000"/>
    <n v="1034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.2362"/>
    <n v="80.272727272727266"/>
    <s v="music"/>
    <s v="indie rock"/>
    <d v="2011-11-18T20:48:41"/>
    <d v="2011-12-25T05:00:00"/>
    <n v="5000"/>
    <n v="618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.0840000000000001"/>
    <n v="54.2"/>
    <s v="music"/>
    <s v="indie rock"/>
    <d v="2014-05-14T22:22:51"/>
    <d v="2014-06-21T04:59:00"/>
    <n v="2500"/>
    <n v="271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.1652013333333333"/>
    <n v="60.26903448275862"/>
    <s v="music"/>
    <s v="indie rock"/>
    <d v="2011-11-05T21:21:10"/>
    <d v="2011-12-06T05:59:00"/>
    <n v="7500"/>
    <n v="8739.0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.8724499999999999"/>
    <n v="38.740344827586206"/>
    <s v="music"/>
    <s v="indie rock"/>
    <d v="2012-05-30T02:51:21"/>
    <d v="2012-06-15T03:59:00"/>
    <n v="600"/>
    <n v="1123.4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.1593333333333333"/>
    <n v="152.54385964912279"/>
    <s v="music"/>
    <s v="indie rock"/>
    <d v="2013-06-01T06:13:51"/>
    <d v="2013-07-02T05:00:00"/>
    <n v="15000"/>
    <n v="1739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.107"/>
    <n v="115.3125"/>
    <s v="music"/>
    <s v="indie rock"/>
    <d v="2013-02-08T23:38:28"/>
    <d v="2013-03-10T22:38:28"/>
    <n v="10000"/>
    <n v="1107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.7092307692307693"/>
    <n v="35.838709677419352"/>
    <s v="music"/>
    <s v="indie rock"/>
    <d v="2011-05-07T12:10:33"/>
    <d v="2011-06-15T03:59:00"/>
    <n v="650"/>
    <n v="11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.2611835600000001"/>
    <n v="64.570118779438872"/>
    <s v="technology"/>
    <s v="hardware"/>
    <d v="2014-04-15T06:58:51"/>
    <d v="2014-05-15T06:58:51"/>
    <n v="250000"/>
    <n v="315295.8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.3844033333333334"/>
    <n v="87.436000000000007"/>
    <s v="technology"/>
    <s v="hardware"/>
    <d v="2011-04-05T19:52:20"/>
    <d v="2011-07-04T19:52:20"/>
    <n v="6000"/>
    <n v="8306.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.052499999999998"/>
    <n v="68.815577078288939"/>
    <s v="technology"/>
    <s v="hardware"/>
    <d v="2016-06-27T06:28:36"/>
    <d v="2016-08-11T06:28:36"/>
    <n v="10000"/>
    <n v="17052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.8805550000000002"/>
    <n v="176.200223588597"/>
    <s v="technology"/>
    <s v="hardware"/>
    <d v="2014-04-01T14:01:30"/>
    <d v="2014-05-01T14:01:30"/>
    <n v="40000"/>
    <n v="315222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.4801799999999998"/>
    <n v="511.79117647058825"/>
    <s v="technology"/>
    <s v="hardware"/>
    <d v="2015-06-02T06:02:38"/>
    <d v="2015-07-12T06:02:38"/>
    <n v="119000"/>
    <n v="414141.4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.4974666666666667"/>
    <n v="160.44285714285715"/>
    <s v="technology"/>
    <s v="hardware"/>
    <d v="2014-02-19T03:36:01"/>
    <d v="2014-04-20T02:36:01"/>
    <n v="7500"/>
    <n v="112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.0063375000000001"/>
    <n v="35.003043478260871"/>
    <s v="technology"/>
    <s v="hardware"/>
    <d v="2009-10-16T22:02:00"/>
    <d v="2009-11-23T05:59:00"/>
    <n v="800"/>
    <n v="805.07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.0021100000000001"/>
    <n v="188.50671378091872"/>
    <s v="technology"/>
    <s v="hardware"/>
    <d v="2016-04-13T14:30:09"/>
    <d v="2016-06-06T17:02:00"/>
    <n v="100000"/>
    <n v="800211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.0600260000000001"/>
    <n v="56.204984093319197"/>
    <s v="technology"/>
    <s v="hardware"/>
    <d v="2014-06-10T10:09:11"/>
    <d v="2014-07-10T10:09:11"/>
    <n v="69500"/>
    <n v="73671.8070000000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.0051866666666669"/>
    <n v="51.3054157782516"/>
    <s v="technology"/>
    <s v="hardware"/>
    <d v="2011-03-22T04:21:13"/>
    <d v="2011-04-22T04:21:13"/>
    <n v="48000"/>
    <n v="96248.96000000000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.1244399999999999"/>
    <n v="127.36450839328538"/>
    <s v="technology"/>
    <s v="hardware"/>
    <d v="2016-10-08T10:05:37"/>
    <d v="2016-11-07T11:05:37"/>
    <n v="50000"/>
    <n v="10622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.9847237142857144"/>
    <n v="101.85532258064516"/>
    <s v="technology"/>
    <s v="hardware"/>
    <d v="2013-09-09T14:33:35"/>
    <d v="2013-10-16T14:33:35"/>
    <n v="28350.000000000004"/>
    <n v="56266.917300000008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.2594666666666665"/>
    <n v="230.55782312925169"/>
    <s v="technology"/>
    <s v="hardware"/>
    <d v="2012-02-02T04:47:45"/>
    <d v="2012-03-02T03:00:00"/>
    <n v="15000"/>
    <n v="33892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.9894800000000004"/>
    <n v="842.10602409638557"/>
    <s v="technology"/>
    <s v="hardware"/>
    <d v="2016-01-25T13:56:16"/>
    <d v="2016-03-12T05:00:00"/>
    <n v="50000"/>
    <n v="34947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.9859528571428569"/>
    <n v="577.27593103448271"/>
    <s v="technology"/>
    <s v="hardware"/>
    <d v="2012-04-21T06:31:21"/>
    <d v="2012-05-23T19:00:00"/>
    <n v="42000"/>
    <n v="167410.0199999999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.9403333333333332"/>
    <n v="483.34246575342468"/>
    <s v="technology"/>
    <s v="hardware"/>
    <d v="2015-03-04T22:10:05"/>
    <d v="2015-04-18T21:10:05"/>
    <n v="60000"/>
    <n v="17642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.6750470000000002"/>
    <n v="76.138500000000008"/>
    <s v="technology"/>
    <s v="hardware"/>
    <d v="2012-09-27T02:21:53"/>
    <d v="2012-10-27T02:21:53"/>
    <n v="30000"/>
    <n v="50251.4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.355717142857143"/>
    <n v="74.107684365781708"/>
    <s v="technology"/>
    <s v="hardware"/>
    <d v="2013-02-21T23:42:41"/>
    <d v="2013-03-23T22:42:41"/>
    <n v="7000"/>
    <n v="100490.0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.5673440000000001"/>
    <n v="36.965660377358489"/>
    <s v="technology"/>
    <s v="hardware"/>
    <d v="2014-08-20T20:17:40"/>
    <d v="2014-10-01T00:00:00"/>
    <n v="10000"/>
    <n v="15673.44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.1790285714285715"/>
    <n v="2500.969696969697"/>
    <s v="technology"/>
    <s v="hardware"/>
    <d v="2014-11-21T08:42:21"/>
    <d v="2014-12-21T08:42:21"/>
    <n v="8400"/>
    <n v="9903.84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.053811999999999"/>
    <n v="67.690214329454989"/>
    <s v="technology"/>
    <s v="hardware"/>
    <d v="2012-08-27T04:40:17"/>
    <d v="2012-10-06T03:59:00"/>
    <n v="10000"/>
    <n v="110538.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.9292499999999999"/>
    <n v="63.04738562091503"/>
    <s v="technology"/>
    <s v="hardware"/>
    <d v="2014-04-13T18:43:56"/>
    <d v="2014-05-13T18:43:56"/>
    <n v="10000"/>
    <n v="19292.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.268842105263158"/>
    <n v="117.6"/>
    <s v="technology"/>
    <s v="hardware"/>
    <d v="2014-08-12T10:18:54"/>
    <d v="2014-09-16T10:18:54"/>
    <n v="26409.999999999996"/>
    <n v="33510.11999999999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.5957748878923765"/>
    <n v="180.75185011709601"/>
    <s v="technology"/>
    <s v="hardware"/>
    <d v="2016-03-23T06:32:52"/>
    <d v="2016-04-22T06:32:52"/>
    <n v="106148"/>
    <n v="275536.3127999999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.6227999999999998"/>
    <n v="127.32038834951456"/>
    <s v="technology"/>
    <s v="hardware"/>
    <d v="2011-12-21T02:08:30"/>
    <d v="2012-01-12T01:00:00"/>
    <n v="5000"/>
    <n v="1311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.0674309000000002"/>
    <n v="136.6444745538665"/>
    <s v="technology"/>
    <s v="hardware"/>
    <d v="2014-07-15T12:58:18"/>
    <d v="2014-08-14T12:58:18"/>
    <n v="100000"/>
    <n v="206743.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.7012999999999998"/>
    <n v="182.78024691358024"/>
    <s v="technology"/>
    <s v="hardware"/>
    <d v="2014-04-01T15:55:29"/>
    <d v="2014-05-01T15:55:29"/>
    <n v="20000"/>
    <n v="74026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.8496600000000001"/>
    <n v="279.37843137254902"/>
    <s v="technology"/>
    <s v="hardware"/>
    <d v="2016-11-02T14:05:15"/>
    <d v="2016-12-03T15:05:15"/>
    <n v="50000"/>
    <n v="14248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.7907999999999999"/>
    <n v="61.375728669846318"/>
    <s v="technology"/>
    <s v="hardware"/>
    <d v="2016-07-06T19:01:08"/>
    <d v="2016-08-05T19:01:08"/>
    <n v="27799.999999999996"/>
    <n v="160984.24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.318"/>
    <n v="80.727532097004286"/>
    <s v="technology"/>
    <s v="hardware"/>
    <d v="2013-02-19T04:38:21"/>
    <d v="2013-04-20T03:38:21"/>
    <n v="5000"/>
    <n v="5659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.6302771750000002"/>
    <n v="272.35590732591254"/>
    <s v="technology"/>
    <s v="hardware"/>
    <d v="2013-10-14T12:01:01"/>
    <d v="2013-11-15T04:00:00"/>
    <n v="400000"/>
    <n v="1052110.87000000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.7447999999999997"/>
    <n v="70.848739495798313"/>
    <s v="technology"/>
    <s v="hardware"/>
    <d v="2012-10-19T00:17:24"/>
    <d v="2012-11-18T01:17:24"/>
    <n v="2500"/>
    <n v="1686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.5683081313131315"/>
    <n v="247.94003412969283"/>
    <s v="technology"/>
    <s v="hardware"/>
    <d v="2016-06-28T17:21:04"/>
    <d v="2016-08-06T07:00:00"/>
    <n v="198000"/>
    <n v="508525.0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.7549600000000001"/>
    <n v="186.81393034825871"/>
    <s v="technology"/>
    <s v="hardware"/>
    <d v="2013-06-20T08:01:09"/>
    <d v="2013-08-19T08:01:09"/>
    <n v="27799.999999999996"/>
    <n v="104387.88799999999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.0870837499999997"/>
    <n v="131.98948616600788"/>
    <s v="technology"/>
    <s v="hardware"/>
    <d v="2013-02-08T18:07:31"/>
    <d v="2013-03-10T18:07:31"/>
    <n v="16000"/>
    <n v="33393.339999999997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.4660000000000002"/>
    <n v="29.310782241014799"/>
    <s v="technology"/>
    <s v="hardware"/>
    <d v="2013-06-13T21:35:25"/>
    <d v="2013-07-13T21:35:25"/>
    <n v="5560"/>
    <n v="19270.96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.0232999999999999"/>
    <n v="245.02436053593178"/>
    <s v="technology"/>
    <s v="hardware"/>
    <d v="2015-11-03T05:12:20"/>
    <d v="2015-12-19T07:59:00"/>
    <n v="50000"/>
    <n v="20116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.2684514"/>
    <n v="1323.2540463917526"/>
    <s v="technology"/>
    <s v="hardware"/>
    <d v="2012-05-10T05:24:52"/>
    <d v="2012-06-12T07:00:00"/>
    <n v="50000"/>
    <n v="513422.5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.14901155"/>
    <n v="282.65966789667897"/>
    <s v="technology"/>
    <s v="hardware"/>
    <d v="2015-10-13T11:02:26"/>
    <d v="2015-11-19T04:59:00"/>
    <n v="200000"/>
    <n v="229802.31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.5482402000000004"/>
    <n v="91.214401028277635"/>
    <s v="technology"/>
    <s v="hardware"/>
    <d v="2016-02-23T13:01:02"/>
    <d v="2016-04-03T12:01:02"/>
    <n v="59500"/>
    <n v="211120.2919000000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799999999999998E-2"/>
    <n v="31.75"/>
    <s v="photography"/>
    <s v="people"/>
    <d v="2014-06-09T17:24:25"/>
    <d v="2014-07-09T17:24:25"/>
    <n v="6075"/>
    <n v="308.6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s v="photography"/>
    <s v="people"/>
    <d v="2016-11-04T14:04:47"/>
    <d v="2016-12-04T15:04:47"/>
    <n v="234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2999999999999997E-2"/>
    <n v="88.6875"/>
    <s v="photography"/>
    <s v="people"/>
    <d v="2016-08-11T00:16:58"/>
    <d v="2016-09-02T07:00:00"/>
    <n v="33000"/>
    <n v="141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0.21146666666666666"/>
    <n v="453.14285714285717"/>
    <s v="photography"/>
    <s v="people"/>
    <d v="2014-10-01T18:58:01"/>
    <d v="2014-11-30T19:58:01"/>
    <n v="15000"/>
    <n v="317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000000000001E-2"/>
    <n v="12.75"/>
    <s v="photography"/>
    <s v="people"/>
    <d v="2016-07-04T16:46:11"/>
    <d v="2016-08-02T23:00:00"/>
    <n v="2224"/>
    <n v="70.8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5.0000000000000001E-4"/>
    <n v="1"/>
    <s v="photography"/>
    <s v="people"/>
    <d v="2016-02-13T10:24:43"/>
    <d v="2016-03-14T09:24:43"/>
    <n v="2780"/>
    <n v="1.39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0.42472727272727273"/>
    <n v="83.428571428571431"/>
    <s v="photography"/>
    <s v="people"/>
    <d v="2015-01-30T15:21:16"/>
    <d v="2015-03-01T15:21:16"/>
    <n v="7644.9999999999991"/>
    <n v="3247.04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4.1666666666666666E-3"/>
    <n v="25"/>
    <s v="photography"/>
    <s v="people"/>
    <d v="2015-07-21T18:19:02"/>
    <d v="2015-08-20T18:19:02"/>
    <n v="600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0.01"/>
    <n v="50"/>
    <s v="photography"/>
    <s v="people"/>
    <d v="2016-11-11T16:20:08"/>
    <d v="2016-12-11T16:20:08"/>
    <n v="5000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0.16966666666666666"/>
    <n v="101.8"/>
    <s v="photography"/>
    <s v="people"/>
    <d v="2016-01-29T04:42:12"/>
    <d v="2016-02-13T04:42:12"/>
    <n v="3000"/>
    <n v="509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7E-2"/>
    <n v="46.666666666666664"/>
    <s v="photography"/>
    <s v="people"/>
    <d v="2015-06-12T21:26:26"/>
    <d v="2015-07-03T21:26:26"/>
    <n v="2000"/>
    <n v="140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1.3333333333333333E-3"/>
    <n v="1"/>
    <s v="photography"/>
    <s v="people"/>
    <d v="2015-01-19T03:26:31"/>
    <d v="2015-02-18T03:26:31"/>
    <n v="1500"/>
    <n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s v="photography"/>
    <s v="people"/>
    <d v="2015-11-21T14:07:17"/>
    <d v="2015-12-21T14:07:17"/>
    <n v="278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s v="photography"/>
    <s v="people"/>
    <d v="2016-10-08T00:09:02"/>
    <d v="2016-12-07T01:09:02"/>
    <n v="320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E-2"/>
    <n v="26"/>
    <s v="photography"/>
    <s v="people"/>
    <d v="2015-06-26T21:38:56"/>
    <d v="2015-07-16T21:38:56"/>
    <n v="810"/>
    <n v="63.18000000000000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s v="photography"/>
    <s v="people"/>
    <d v="2014-06-10T19:40:11"/>
    <d v="2014-07-10T19:40:11"/>
    <n v="13380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s v="photography"/>
    <s v="people"/>
    <d v="2014-07-27T22:20:12"/>
    <d v="2014-08-26T22:20:12"/>
    <n v="650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0.26200000000000001"/>
    <n v="218.33333333333334"/>
    <s v="photography"/>
    <s v="people"/>
    <d v="2014-06-17T02:50:38"/>
    <d v="2014-08-01T02:50:38"/>
    <n v="2500"/>
    <n v="655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7.6129032258064515E-3"/>
    <n v="33.714285714285715"/>
    <s v="photography"/>
    <s v="people"/>
    <d v="2014-10-14T11:35:08"/>
    <d v="2014-11-13T12:35:08"/>
    <n v="43090"/>
    <n v="328.03999999999996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0.125"/>
    <n v="25"/>
    <s v="photography"/>
    <s v="people"/>
    <d v="2015-12-07T22:50:13"/>
    <d v="2016-01-06T22:50:13"/>
    <n v="4050.0000000000005"/>
    <n v="506.25000000000006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.8212909090909091"/>
    <n v="128.38790470372632"/>
    <s v="technology"/>
    <s v="hardware"/>
    <d v="2015-05-12T05:01:56"/>
    <d v="2015-06-12T20:00:00"/>
    <n v="65450"/>
    <n v="250103.4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.1679422000000002"/>
    <n v="78.834261818181815"/>
    <s v="technology"/>
    <s v="hardware"/>
    <d v="2016-12-24T17:05:43"/>
    <d v="2017-01-23T17:05:43"/>
    <n v="50000"/>
    <n v="108397.1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.12"/>
    <n v="91.764705882352942"/>
    <s v="technology"/>
    <s v="hardware"/>
    <d v="2010-06-18T03:00:52"/>
    <d v="2010-07-02T23:00:00"/>
    <n v="500"/>
    <n v="156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.3442048"/>
    <n v="331.10237288135596"/>
    <s v="technology"/>
    <s v="hardware"/>
    <d v="2014-06-10T14:31:03"/>
    <d v="2014-07-10T14:31:03"/>
    <n v="50000"/>
    <n v="117210.24000000001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.236801"/>
    <n v="194.26193717277485"/>
    <s v="technology"/>
    <s v="hardware"/>
    <d v="2013-09-18T19:30:18"/>
    <d v="2013-10-16T03:59:00"/>
    <n v="30000"/>
    <n v="37104.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.4784000000000002"/>
    <n v="408.97689768976898"/>
    <s v="technology"/>
    <s v="hardware"/>
    <d v="2014-10-29T12:00:45"/>
    <d v="2014-12-03T13:00:45"/>
    <n v="50000"/>
    <n v="12392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.157092"/>
    <n v="84.459270072992695"/>
    <s v="technology"/>
    <s v="hardware"/>
    <d v="2010-06-18T20:06:26"/>
    <d v="2010-08-24T04:00:00"/>
    <n v="10000"/>
    <n v="11570.9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.1707484768810599"/>
    <n v="44.853658536585364"/>
    <s v="technology"/>
    <s v="hardware"/>
    <d v="2011-08-06T14:30:22"/>
    <d v="2011-09-19T14:30:22"/>
    <n v="1570.79"/>
    <n v="183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.05158"/>
    <n v="383.3643216080402"/>
    <s v="technology"/>
    <s v="hardware"/>
    <d v="2016-10-18T07:45:43"/>
    <d v="2016-11-23T08:45:43"/>
    <n v="59500"/>
    <n v="181569.00999999998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.2005299999999997"/>
    <n v="55.276856649395505"/>
    <s v="technology"/>
    <s v="hardware"/>
    <d v="2016-07-19T23:54:51"/>
    <d v="2016-08-18T23:54:51"/>
    <n v="30000"/>
    <n v="96015.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.1956399999999991"/>
    <n v="422.02059732234807"/>
    <s v="technology"/>
    <s v="hardware"/>
    <d v="2015-12-09T08:36:13"/>
    <d v="2016-01-11T23:00:00"/>
    <n v="59500"/>
    <n v="487640.5799999999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.3490000000000002"/>
    <n v="64.180327868852459"/>
    <s v="technology"/>
    <s v="hardware"/>
    <d v="2015-01-06T19:44:01"/>
    <d v="2015-02-05T19:44:01"/>
    <n v="5000"/>
    <n v="11745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.9491375"/>
    <n v="173.57781674704077"/>
    <s v="technology"/>
    <s v="hardware"/>
    <d v="2016-05-09T23:03:34"/>
    <d v="2016-07-08T23:03:34"/>
    <n v="160000"/>
    <n v="79186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.137822333333332"/>
    <n v="88.601680840609291"/>
    <s v="technology"/>
    <s v="hardware"/>
    <d v="2013-02-19T05:08:59"/>
    <d v="2013-03-25T04:08:59"/>
    <n v="30000"/>
    <n v="2344134.6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.1300013888888889"/>
    <n v="50.222283950617282"/>
    <s v="technology"/>
    <s v="hardware"/>
    <d v="2011-08-10T21:02:43"/>
    <d v="2011-09-09T21:02:43"/>
    <n v="7200"/>
    <n v="8136.01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.2154220000000002"/>
    <n v="192.38876826722338"/>
    <s v="technology"/>
    <s v="hardware"/>
    <d v="2013-02-07T21:08:19"/>
    <d v="2013-03-09T21:08:19"/>
    <n v="10000"/>
    <n v="92154.2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.2510239999999999"/>
    <n v="73.416901408450698"/>
    <s v="technology"/>
    <s v="hardware"/>
    <d v="2012-02-22T01:22:35"/>
    <d v="2012-03-24T04:00:00"/>
    <n v="25000"/>
    <n v="31275.59999999999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.0224343076923077"/>
    <n v="147.68495555555555"/>
    <s v="technology"/>
    <s v="hardware"/>
    <d v="2015-07-14T08:46:49"/>
    <d v="2015-08-13T08:46:49"/>
    <n v="77350"/>
    <n v="79085.29369999999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.8490975000000001"/>
    <n v="108.96848314606741"/>
    <s v="technology"/>
    <s v="hardware"/>
    <d v="2016-08-23T17:00:21"/>
    <d v="2016-09-22T17:00:21"/>
    <n v="40000"/>
    <n v="193963.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.9233333333333333"/>
    <n v="23.647540983606557"/>
    <s v="technology"/>
    <s v="hardware"/>
    <d v="2014-04-08T02:20:24"/>
    <d v="2014-05-14T23:04:00"/>
    <n v="1500"/>
    <n v="288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.8109999999999999"/>
    <n v="147.94736842105263"/>
    <s v="technology"/>
    <s v="hardware"/>
    <d v="2014-08-10T01:41:37"/>
    <d v="2014-09-24T01:41:37"/>
    <n v="5000"/>
    <n v="1405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.2513700000000001"/>
    <n v="385.03692307692307"/>
    <s v="technology"/>
    <s v="hardware"/>
    <d v="2016-05-12T13:39:32"/>
    <d v="2016-06-11T13:39:32"/>
    <n v="100000"/>
    <n v="12513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.61459"/>
    <n v="457.39093484419266"/>
    <s v="technology"/>
    <s v="hardware"/>
    <d v="2015-05-12T10:05:53"/>
    <d v="2015-06-11T10:05:53"/>
    <n v="100000"/>
    <n v="16145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.8535000000000004"/>
    <n v="222.99047619047619"/>
    <s v="technology"/>
    <s v="hardware"/>
    <d v="2012-07-09T23:12:24"/>
    <d v="2012-08-13T03:00:00"/>
    <n v="4000"/>
    <n v="2341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.0114999999999998"/>
    <n v="220.74074074074073"/>
    <s v="technology"/>
    <s v="hardware"/>
    <d v="2015-05-12T04:25:46"/>
    <d v="2015-06-11T04:25:46"/>
    <n v="95200"/>
    <n v="191494.8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.3348307999999998"/>
    <n v="73.503898678414089"/>
    <s v="technology"/>
    <s v="hardware"/>
    <d v="2014-03-06T17:39:45"/>
    <d v="2014-04-21T03:59:00"/>
    <n v="25000"/>
    <n v="33370.76999999999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.2024900000000001"/>
    <n v="223.09647495361781"/>
    <s v="technology"/>
    <s v="hardware"/>
    <d v="2015-02-13T19:31:59"/>
    <d v="2015-03-30T18:31:59"/>
    <n v="100000"/>
    <n v="120249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.2616666666666667"/>
    <n v="47.911392405063289"/>
    <s v="technology"/>
    <s v="hardware"/>
    <d v="2010-02-06T22:03:26"/>
    <d v="2010-03-15T21:55:00"/>
    <n v="3000"/>
    <n v="3785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.6120000000000001"/>
    <n v="96.063829787234042"/>
    <s v="technology"/>
    <s v="hardware"/>
    <d v="2014-07-28T00:31:21"/>
    <d v="2014-08-27T00:31:21"/>
    <n v="2500"/>
    <n v="90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.26239013671875"/>
    <n v="118.6144"/>
    <s v="technology"/>
    <s v="hardware"/>
    <d v="2012-10-30T23:54:56"/>
    <d v="2012-11-29T23:54:56"/>
    <n v="45547.519999999997"/>
    <n v="103046.26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.2035"/>
    <n v="118.45472440944881"/>
    <s v="technology"/>
    <s v="hardware"/>
    <d v="2014-12-02T07:54:13"/>
    <d v="2015-01-09T01:00:00"/>
    <n v="59500"/>
    <n v="71608.2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.0418799999999999"/>
    <n v="143.21468926553672"/>
    <s v="technology"/>
    <s v="hardware"/>
    <d v="2016-11-15T13:34:34"/>
    <d v="2016-12-15T05:00:00"/>
    <n v="25000"/>
    <n v="7604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.7867599999999999"/>
    <n v="282.71518987341773"/>
    <s v="technology"/>
    <s v="hardware"/>
    <d v="2014-03-27T01:58:38"/>
    <d v="2014-04-26T01:58:38"/>
    <n v="25000"/>
    <n v="4466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.868199871794872"/>
    <n v="593.93620078740162"/>
    <s v="technology"/>
    <s v="hardware"/>
    <d v="2015-03-13T03:07:13"/>
    <d v="2015-05-07T06:58:00"/>
    <n v="78000"/>
    <n v="301719.5900000000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.1103642500000004"/>
    <n v="262.15704968944101"/>
    <s v="technology"/>
    <s v="hardware"/>
    <d v="2015-11-03T15:00:07"/>
    <d v="2015-12-19T01:00:00"/>
    <n v="80000"/>
    <n v="168829.1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.3166833333333334"/>
    <n v="46.580778301886795"/>
    <s v="technology"/>
    <s v="hardware"/>
    <d v="2014-04-09T20:45:19"/>
    <d v="2014-05-09T20:45:19"/>
    <n v="30000"/>
    <n v="39500.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.0047639999999998"/>
    <n v="70.041118881118877"/>
    <s v="technology"/>
    <s v="hardware"/>
    <d v="2013-10-31T05:02:33"/>
    <d v="2013-12-30T06:02:33"/>
    <n v="10000"/>
    <n v="30047.6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.2051249999999998"/>
    <n v="164.90686274509804"/>
    <s v="technology"/>
    <s v="hardware"/>
    <d v="2013-05-30T06:30:21"/>
    <d v="2013-07-01T18:00:00"/>
    <n v="11120"/>
    <n v="46760.9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.362168"/>
    <n v="449.26385224274406"/>
    <s v="technology"/>
    <s v="hardware"/>
    <d v="2016-11-01T10:32:05"/>
    <d v="2016-12-01T04:59:00"/>
    <n v="125000"/>
    <n v="170271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.4817133333333334"/>
    <n v="27.472841328413285"/>
    <s v="technology"/>
    <s v="hardware"/>
    <d v="2013-10-31T22:15:03"/>
    <d v="2013-11-15T23:15:03"/>
    <n v="3000"/>
    <n v="7445.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.8186315789473684"/>
    <n v="143.97499999999999"/>
    <s v="technology"/>
    <s v="hardware"/>
    <d v="2016-10-11T12:37:07"/>
    <d v="2016-11-10T13:37:07"/>
    <n v="9500"/>
    <n v="1727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.2353000000000001"/>
    <n v="88.23571428571428"/>
    <s v="technology"/>
    <s v="hardware"/>
    <d v="2015-11-23T16:59:34"/>
    <d v="2016-01-22T16:59:34"/>
    <n v="10000"/>
    <n v="1235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.0620938628158845"/>
    <n v="36.326424870466319"/>
    <s v="technology"/>
    <s v="hardware"/>
    <d v="2016-10-18T04:14:37"/>
    <d v="2016-12-11T04:59:00"/>
    <n v="1385"/>
    <n v="70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.0821333333333334"/>
    <n v="90.177777777777777"/>
    <s v="technology"/>
    <s v="hardware"/>
    <d v="2015-05-14T16:25:14"/>
    <d v="2015-06-13T16:25:14"/>
    <n v="15000"/>
    <n v="1623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.1918387755102042"/>
    <n v="152.62361216730039"/>
    <s v="technology"/>
    <s v="hardware"/>
    <d v="2012-06-09T02:07:27"/>
    <d v="2012-07-09T02:07:27"/>
    <n v="4900"/>
    <n v="40140.0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.2110000000000001"/>
    <n v="55.806451612903224"/>
    <s v="technology"/>
    <s v="hardware"/>
    <d v="2013-04-23T04:07:24"/>
    <d v="2013-05-23T04:07:24"/>
    <n v="10000"/>
    <n v="1211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.0299897959183673"/>
    <n v="227.85327313769753"/>
    <s v="technology"/>
    <s v="hardware"/>
    <d v="2015-03-18T21:41:10"/>
    <d v="2015-04-17T00:00:00"/>
    <n v="73500"/>
    <n v="75704.2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.4833229411764706"/>
    <n v="91.82989803350327"/>
    <s v="technology"/>
    <s v="hardware"/>
    <d v="2013-04-23T15:38:11"/>
    <d v="2013-05-23T15:38:11"/>
    <n v="85000"/>
    <n v="126082.45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.2019070000000001"/>
    <n v="80.991037735849048"/>
    <s v="technology"/>
    <s v="hardware"/>
    <d v="2013-10-28T12:39:23"/>
    <d v="2013-12-02T22:59:00"/>
    <n v="69500"/>
    <n v="83532.53649999998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.7327000000000004"/>
    <n v="278.39411764705881"/>
    <s v="technology"/>
    <s v="hardware"/>
    <d v="2015-04-21T01:42:58"/>
    <d v="2015-05-31T01:42:58"/>
    <n v="10000"/>
    <n v="4732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.303625"/>
    <n v="43.095041322314053"/>
    <s v="technology"/>
    <s v="hardware"/>
    <d v="2013-11-26T00:32:17"/>
    <d v="2013-12-26T00:32:17"/>
    <n v="8000"/>
    <n v="1042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.5304799999999998"/>
    <n v="326.29205175600737"/>
    <s v="technology"/>
    <s v="hardware"/>
    <d v="2016-01-06T02:00:53"/>
    <d v="2016-02-20T02:00:53"/>
    <n v="50000"/>
    <n v="17652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.0102"/>
    <n v="41.743801652892564"/>
    <s v="technology"/>
    <s v="hardware"/>
    <d v="2015-10-26T14:49:11"/>
    <d v="2015-11-25T15:49:11"/>
    <n v="5000"/>
    <n v="505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.1359142857142857"/>
    <n v="64.020933977455712"/>
    <s v="technology"/>
    <s v="hardware"/>
    <d v="2014-04-02T12:30:10"/>
    <d v="2014-05-02T12:30:10"/>
    <n v="48650"/>
    <n v="55262.229999999996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.6741666666666666"/>
    <n v="99.455445544554451"/>
    <s v="technology"/>
    <s v="hardware"/>
    <d v="2014-11-03T16:10:43"/>
    <d v="2014-12-03T04:00:00"/>
    <n v="6000"/>
    <n v="1004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.5345200000000001"/>
    <n v="138.49458483754512"/>
    <s v="technology"/>
    <s v="hardware"/>
    <d v="2013-03-18T18:15:42"/>
    <d v="2013-04-17T18:15:42"/>
    <n v="50000"/>
    <n v="7672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.022322"/>
    <n v="45.547792792792798"/>
    <s v="technology"/>
    <s v="hardware"/>
    <d v="2016-01-27T11:52:12"/>
    <d v="2016-02-26T11:52:12"/>
    <n v="20850"/>
    <n v="42165.413699999997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.6828125"/>
    <n v="10.507317073170732"/>
    <s v="technology"/>
    <s v="hardware"/>
    <d v="2015-01-22T08:53:50"/>
    <d v="2015-03-02T20:00:00"/>
    <n v="3558.3999999999996"/>
    <n v="5988.1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.4345666666666668"/>
    <n v="114.76533333333333"/>
    <s v="technology"/>
    <s v="hardware"/>
    <d v="2015-12-23T14:27:34"/>
    <d v="2016-01-31T21:59:00"/>
    <n v="30000"/>
    <n v="4303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.964"/>
    <n v="35.997067448680355"/>
    <s v="technology"/>
    <s v="hardware"/>
    <d v="2014-05-24T15:25:50"/>
    <d v="2014-07-23T15:25:50"/>
    <n v="25000"/>
    <n v="491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.0791999999999999"/>
    <n v="154.17142857142858"/>
    <s v="technology"/>
    <s v="hardware"/>
    <d v="2016-12-01T18:20:54"/>
    <d v="2016-12-31T18:20:54"/>
    <n v="5000"/>
    <n v="5396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.14977"/>
    <n v="566.38916256157631"/>
    <s v="technology"/>
    <s v="hardware"/>
    <d v="2016-02-23T09:11:38"/>
    <d v="2016-03-24T08:11:38"/>
    <n v="16000"/>
    <n v="18396.32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.4804999999999999"/>
    <n v="120.85714285714286"/>
    <s v="technology"/>
    <s v="hardware"/>
    <d v="2016-04-12T17:35:01"/>
    <d v="2016-05-15T17:35:01"/>
    <n v="4760"/>
    <n v="7047.179999999999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.9116676082790633"/>
    <n v="86.163845492085343"/>
    <s v="technology"/>
    <s v="hardware"/>
    <d v="2013-04-25T08:45:23"/>
    <d v="2013-05-31T12:00:00"/>
    <n v="261962"/>
    <n v="500784.2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.99215125"/>
    <n v="51.212114395886893"/>
    <s v="technology"/>
    <s v="hardware"/>
    <d v="2013-11-25T08:00:29"/>
    <d v="2013-12-25T08:00:29"/>
    <n v="55599.999999999993"/>
    <n v="110763.6094999999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.1859999999999999"/>
    <n v="67.261538461538464"/>
    <s v="technology"/>
    <s v="hardware"/>
    <d v="2014-07-24T18:31:23"/>
    <d v="2014-08-23T18:31:23"/>
    <n v="2000"/>
    <n v="4372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.2686868686868686"/>
    <n v="62.8"/>
    <s v="technology"/>
    <s v="hardware"/>
    <d v="2015-04-21T20:29:36"/>
    <d v="2015-05-24T20:29:36"/>
    <n v="688.05"/>
    <n v="872.9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.0522388"/>
    <n v="346.13118421052633"/>
    <s v="technology"/>
    <s v="hardware"/>
    <d v="2016-09-20T20:11:55"/>
    <d v="2016-10-20T20:11:55"/>
    <n v="25000"/>
    <n v="26305.9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.2840666000000001"/>
    <n v="244.11912547528519"/>
    <s v="technology"/>
    <s v="hardware"/>
    <d v="2015-12-02T23:19:51"/>
    <d v="2016-01-02T23:19:51"/>
    <n v="50000"/>
    <n v="64203.3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.1732719999999999"/>
    <n v="259.25424836601309"/>
    <s v="technology"/>
    <s v="hardware"/>
    <d v="2016-05-29T15:45:23"/>
    <d v="2016-06-28T15:45:23"/>
    <n v="148750"/>
    <n v="472024.2099999999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.8073000000000001"/>
    <n v="201.96402877697841"/>
    <s v="technology"/>
    <s v="hardware"/>
    <d v="2016-08-18T06:41:24"/>
    <d v="2016-10-02T06:41:24"/>
    <n v="20000"/>
    <n v="5614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.1073146853146854"/>
    <n v="226.20857142857142"/>
    <s v="technology"/>
    <s v="hardware"/>
    <d v="2016-04-07T13:57:12"/>
    <d v="2016-05-07T13:57:12"/>
    <n v="71500"/>
    <n v="7917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.5260429999999998"/>
    <n v="324.69"/>
    <s v="technology"/>
    <s v="hardware"/>
    <d v="2015-03-24T16:01:58"/>
    <d v="2015-05-08T16:01:58"/>
    <n v="100000"/>
    <n v="152604.29999999999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.0249999999999999"/>
    <n v="205"/>
    <s v="technology"/>
    <s v="hardware"/>
    <d v="2016-04-06T19:49:42"/>
    <d v="2016-05-06T19:49:42"/>
    <n v="600"/>
    <n v="61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.783738373837384"/>
    <n v="20.465926829268295"/>
    <s v="technology"/>
    <s v="hardware"/>
    <d v="2013-06-25T16:21:28"/>
    <d v="2013-07-25T16:21:28"/>
    <n v="9999"/>
    <n v="167820.6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.4334915642458101"/>
    <n v="116.35303146309367"/>
    <s v="technology"/>
    <s v="hardware"/>
    <d v="2014-06-13T21:08:09"/>
    <d v="2014-07-23T21:08:09"/>
    <n v="248809.99999999997"/>
    <n v="1351907.036099999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.1550800000000001"/>
    <n v="307.20212765957444"/>
    <s v="technology"/>
    <s v="hardware"/>
    <d v="2015-04-09T01:01:16"/>
    <d v="2015-06-05T21:00:00"/>
    <n v="50000"/>
    <n v="5775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.3120499999999999"/>
    <n v="546.6875"/>
    <s v="technology"/>
    <s v="hardware"/>
    <d v="2016-11-18T18:30:57"/>
    <d v="2016-12-18T18:30:57"/>
    <n v="23800"/>
    <n v="31226.78999999999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.8816999999999999"/>
    <n v="47.474464579901152"/>
    <s v="technology"/>
    <s v="hardware"/>
    <d v="2015-05-26T17:03:13"/>
    <d v="2015-06-25T19:00:00"/>
    <n v="13899.999999999998"/>
    <n v="40055.62999999999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.0780000000000003"/>
    <n v="101.56"/>
    <s v="technology"/>
    <s v="hardware"/>
    <d v="2015-10-12T22:58:20"/>
    <d v="2015-11-11T23:58:20"/>
    <n v="1000"/>
    <n v="507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.1457142857142857"/>
    <n v="72.909090909090907"/>
    <s v="music"/>
    <s v="indie rock"/>
    <d v="2012-04-05T03:45:55"/>
    <d v="2012-05-16T04:59:00"/>
    <n v="3500"/>
    <n v="401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.1073333333333333"/>
    <n v="43.710526315789473"/>
    <s v="music"/>
    <s v="indie rock"/>
    <d v="2011-09-25T02:53:16"/>
    <d v="2011-11-24T03:53:16"/>
    <n v="1500"/>
    <n v="166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.1333333333333333"/>
    <n v="34"/>
    <s v="music"/>
    <s v="indie rock"/>
    <d v="2012-05-05T17:19:55"/>
    <d v="2012-06-04T17:19:55"/>
    <n v="750"/>
    <n v="85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.0833333333333333"/>
    <n v="70.652173913043484"/>
    <s v="music"/>
    <s v="indie rock"/>
    <d v="2014-04-02T19:59:42"/>
    <d v="2014-05-04T06:59:00"/>
    <n v="3000"/>
    <n v="325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.2353333333333334"/>
    <n v="89.301204819277103"/>
    <s v="music"/>
    <s v="indie rock"/>
    <d v="2012-06-15T20:03:07"/>
    <d v="2012-07-15T20:03:07"/>
    <n v="6000"/>
    <n v="741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.0069999999999999"/>
    <n v="115.08571428571429"/>
    <s v="music"/>
    <s v="indie rock"/>
    <d v="2011-11-13T16:05:32"/>
    <d v="2011-12-14T04:59:00"/>
    <n v="4000"/>
    <n v="402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.0353333333333334"/>
    <n v="62.12"/>
    <s v="music"/>
    <s v="indie rock"/>
    <d v="2011-08-09T04:54:18"/>
    <d v="2011-09-08T04:54:18"/>
    <n v="1500"/>
    <n v="155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.1551066666666667"/>
    <n v="46.204266666666669"/>
    <s v="music"/>
    <s v="indie rock"/>
    <d v="2010-08-05T17:09:12"/>
    <d v="2010-09-11T03:59:00"/>
    <n v="3000"/>
    <n v="3465.32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.2040040000000001"/>
    <n v="48.54854838709678"/>
    <s v="music"/>
    <s v="indie rock"/>
    <d v="2013-06-28T01:49:54"/>
    <d v="2013-08-02T01:49:54"/>
    <n v="2500"/>
    <n v="3010.0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.1504037499999999"/>
    <n v="57.520187499999999"/>
    <s v="music"/>
    <s v="indie rock"/>
    <d v="2013-01-25T09:09:15"/>
    <d v="2013-02-24T09:09:15"/>
    <n v="8000"/>
    <n v="9203.2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.2046777777777777"/>
    <n v="88.147154471544724"/>
    <s v="music"/>
    <s v="indie rock"/>
    <d v="2011-01-12T07:44:38"/>
    <d v="2011-03-01T20:00:00"/>
    <n v="18000"/>
    <n v="21684.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.0128333333333333"/>
    <n v="110.49090909090908"/>
    <s v="music"/>
    <s v="indie rock"/>
    <d v="2011-08-08T16:58:52"/>
    <d v="2011-10-07T16:58:52"/>
    <n v="6000"/>
    <n v="607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.0246666666666666"/>
    <n v="66.826086956521735"/>
    <s v="music"/>
    <s v="indie rock"/>
    <d v="2012-10-23T20:30:32"/>
    <d v="2012-12-22T21:30:32"/>
    <n v="1500"/>
    <n v="15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.2054285714285715"/>
    <n v="58.597222222222221"/>
    <s v="music"/>
    <s v="indie rock"/>
    <d v="2012-01-31T00:28:50"/>
    <d v="2012-03-05T03:00:00"/>
    <n v="3500"/>
    <n v="421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"/>
    <n v="113.63636363636364"/>
    <s v="music"/>
    <s v="indie rock"/>
    <d v="2011-08-03T17:36:13"/>
    <d v="2011-10-02T17:36:13"/>
    <n v="2500"/>
    <n v="250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.0166666666666666"/>
    <n v="43.571428571428569"/>
    <s v="music"/>
    <s v="indie rock"/>
    <d v="2012-10-10T18:12:15"/>
    <d v="2012-10-26T03:59:00"/>
    <n v="600"/>
    <n v="61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"/>
    <n v="78.94736842105263"/>
    <s v="music"/>
    <s v="indie rock"/>
    <d v="2011-10-02T14:02:15"/>
    <d v="2011-12-01T15:02:15"/>
    <n v="3000"/>
    <n v="30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.0033333333333334"/>
    <n v="188.125"/>
    <s v="music"/>
    <s v="indie rock"/>
    <d v="2012-02-07T02:43:55"/>
    <d v="2012-03-08T02:43:55"/>
    <n v="6000"/>
    <n v="6020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.3236666666666668"/>
    <n v="63.031746031746032"/>
    <s v="music"/>
    <s v="indie rock"/>
    <d v="2015-06-18T17:54:44"/>
    <d v="2015-07-02T03:40:00"/>
    <n v="3000"/>
    <n v="397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.3666666666666667"/>
    <n v="30.37037037037037"/>
    <s v="music"/>
    <s v="indie rock"/>
    <d v="2012-06-14T20:02:21"/>
    <d v="2012-06-30T03:59:00"/>
    <n v="600"/>
    <n v="82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.1325000000000001"/>
    <n v="51.477272727272727"/>
    <s v="music"/>
    <s v="indie rock"/>
    <d v="2011-12-15T03:35:14"/>
    <d v="2012-02-13T03:35:14"/>
    <n v="2000"/>
    <n v="226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.36"/>
    <n v="35.789473684210527"/>
    <s v="music"/>
    <s v="indie rock"/>
    <d v="2011-04-05T20:50:48"/>
    <d v="2011-05-05T20:50:48"/>
    <n v="1000"/>
    <n v="1360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.4612318374694613"/>
    <n v="98.817391304347822"/>
    <s v="music"/>
    <s v="indie rock"/>
    <d v="2012-10-10T18:07:07"/>
    <d v="2012-11-09T19:07:07"/>
    <n v="7777"/>
    <n v="1136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.2949999999999999"/>
    <n v="28"/>
    <s v="music"/>
    <s v="indie rock"/>
    <d v="2013-04-30T01:47:14"/>
    <d v="2013-05-31T00:00:00"/>
    <n v="800"/>
    <n v="103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.54"/>
    <n v="51.313131313131315"/>
    <s v="music"/>
    <s v="indie rock"/>
    <d v="2014-11-08T18:55:53"/>
    <d v="2014-11-21T04:00:00"/>
    <n v="2000"/>
    <n v="508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.0704545454545455"/>
    <n v="53.522727272727273"/>
    <s v="music"/>
    <s v="indie rock"/>
    <d v="2012-12-27T05:09:34"/>
    <d v="2013-01-26T05:09:34"/>
    <n v="2200"/>
    <n v="235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.0773299999999999"/>
    <n v="37.149310344827583"/>
    <s v="music"/>
    <s v="indie rock"/>
    <d v="2014-10-22T17:03:13"/>
    <d v="2014-11-12T18:03:13"/>
    <n v="2000"/>
    <n v="2154.6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.0731250000000001"/>
    <n v="89.895287958115176"/>
    <s v="music"/>
    <s v="indie rock"/>
    <d v="2012-08-14T04:13:00"/>
    <d v="2012-09-10T03:55:00"/>
    <n v="16000"/>
    <n v="17170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.06525"/>
    <n v="106.52500000000001"/>
    <s v="music"/>
    <s v="indie rock"/>
    <d v="2015-06-05T17:00:17"/>
    <d v="2015-07-05T17:00:17"/>
    <n v="4000"/>
    <n v="4261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.0035000000000001"/>
    <n v="52.815789473684212"/>
    <s v="music"/>
    <s v="indie rock"/>
    <d v="2014-04-30T16:06:09"/>
    <d v="2014-05-28T04:59:00"/>
    <n v="2000"/>
    <n v="200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.0649999999999999"/>
    <n v="54.615384615384613"/>
    <s v="music"/>
    <s v="indie rock"/>
    <d v="2011-06-09T04:43:45"/>
    <d v="2011-08-15T01:00:00"/>
    <n v="2000"/>
    <n v="2130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"/>
    <n v="27.272727272727273"/>
    <s v="music"/>
    <s v="indie rock"/>
    <d v="2013-04-01T22:16:33"/>
    <d v="2013-04-15T22:16:33"/>
    <n v="300"/>
    <n v="300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.0485714285714285"/>
    <n v="68.598130841121488"/>
    <s v="music"/>
    <s v="indie rock"/>
    <d v="2014-08-19T20:46:16"/>
    <d v="2014-09-23T20:46:16"/>
    <n v="7000"/>
    <n v="734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.0469999999999999"/>
    <n v="35.612244897959187"/>
    <s v="music"/>
    <s v="indie rock"/>
    <d v="2010-10-07T19:34:30"/>
    <d v="2010-12-09T04:59:00"/>
    <n v="5000"/>
    <n v="523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.2566666666666668"/>
    <n v="94.027777777777771"/>
    <s v="music"/>
    <s v="indie rock"/>
    <d v="2011-01-21T01:56:41"/>
    <d v="2011-02-20T01:56:41"/>
    <n v="1500"/>
    <n v="338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.0090416666666666"/>
    <n v="526.45652173913038"/>
    <s v="music"/>
    <s v="indie rock"/>
    <d v="2012-08-15T18:40:03"/>
    <d v="2012-10-02T18:40:03"/>
    <n v="48000"/>
    <n v="4843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.4775"/>
    <n v="50.657142857142858"/>
    <s v="music"/>
    <s v="indie rock"/>
    <d v="2015-10-13T01:25:49"/>
    <d v="2015-10-27T04:59:00"/>
    <n v="1200"/>
    <n v="1773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.3461099999999999"/>
    <n v="79.182941176470578"/>
    <s v="music"/>
    <s v="indie rock"/>
    <d v="2011-06-24T20:08:56"/>
    <d v="2011-07-24T20:08:56"/>
    <n v="1000"/>
    <n v="1346.11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.0075000000000001"/>
    <n v="91.590909090909093"/>
    <s v="music"/>
    <s v="indie rock"/>
    <d v="2012-07-17T03:07:25"/>
    <d v="2012-08-16T03:07:25"/>
    <n v="2000"/>
    <n v="2015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.00880375"/>
    <n v="116.96275362318841"/>
    <s v="music"/>
    <s v="indie rock"/>
    <d v="2013-11-13T23:08:56"/>
    <d v="2014-01-01T23:08:56"/>
    <n v="8000"/>
    <n v="8070.43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5.6800000000000002E-3"/>
    <n v="28.4"/>
    <s v="games"/>
    <s v="video games"/>
    <d v="2016-12-12T17:49:08"/>
    <d v="2017-01-11T17:49:08"/>
    <n v="54500.000000000007"/>
    <n v="309.5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3.875E-3"/>
    <n v="103.33333333333333"/>
    <s v="games"/>
    <s v="video games"/>
    <d v="2016-12-08T07:12:49"/>
    <d v="2017-01-07T07:12:49"/>
    <n v="3840"/>
    <n v="14.8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0.1"/>
    <n v="10"/>
    <s v="games"/>
    <s v="video games"/>
    <d v="2010-01-20T10:11:47"/>
    <d v="2010-03-15T06:59:00"/>
    <n v="500"/>
    <n v="50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0.10454545454545454"/>
    <n v="23"/>
    <s v="games"/>
    <s v="video games"/>
    <d v="2010-10-13T00:40:35"/>
    <d v="2010-11-30T05:00:00"/>
    <n v="1100"/>
    <n v="115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1E-2"/>
    <n v="31.555555555555557"/>
    <s v="games"/>
    <s v="video games"/>
    <d v="2015-07-06T00:33:53"/>
    <d v="2015-08-05T00:33:53"/>
    <n v="60000"/>
    <n v="852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5.0000000000000001E-4"/>
    <n v="5"/>
    <s v="games"/>
    <s v="video games"/>
    <d v="2014-11-08T23:21:27"/>
    <d v="2014-12-08T23:21:27"/>
    <n v="20000"/>
    <n v="10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0.28842857142857142"/>
    <n v="34.220338983050844"/>
    <s v="games"/>
    <s v="video games"/>
    <d v="2015-02-10T12:07:43"/>
    <d v="2015-03-12T11:07:43"/>
    <n v="38920"/>
    <n v="11225.64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1.6666666666666668E-3"/>
    <n v="25"/>
    <s v="games"/>
    <s v="video games"/>
    <d v="2014-07-23T18:32:49"/>
    <d v="2014-09-21T18:32:49"/>
    <n v="12150"/>
    <n v="20.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0.11799999999999999"/>
    <n v="19.666666666666668"/>
    <s v="games"/>
    <s v="video games"/>
    <d v="2016-02-09T00:35:00"/>
    <d v="2016-03-10T00:35:00"/>
    <n v="2000"/>
    <n v="236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2.0238095238095236E-3"/>
    <n v="21.25"/>
    <s v="games"/>
    <s v="video games"/>
    <d v="2014-07-12T02:04:23"/>
    <d v="2014-08-16T02:04:23"/>
    <n v="42000"/>
    <n v="85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0.05"/>
    <n v="8.3333333333333339"/>
    <s v="games"/>
    <s v="video games"/>
    <d v="2015-06-12T04:58:11"/>
    <d v="2015-07-12T04:58:11"/>
    <n v="500"/>
    <n v="2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7E-2"/>
    <n v="21.34333333333333"/>
    <s v="games"/>
    <s v="video games"/>
    <d v="2014-01-04T11:41:32"/>
    <d v="2014-02-03T11:41:32"/>
    <n v="100000"/>
    <n v="2112.989999999999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E-2"/>
    <n v="5.333333333333333"/>
    <s v="games"/>
    <s v="video games"/>
    <d v="2011-03-17T02:19:59"/>
    <d v="2011-04-24T06:59:00"/>
    <n v="1000"/>
    <n v="16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3E-2"/>
    <n v="34.666666666666664"/>
    <s v="games"/>
    <s v="video games"/>
    <d v="2013-03-28T21:16:31"/>
    <d v="2013-04-27T21:16:31"/>
    <n v="6000"/>
    <n v="10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00000000000004E-2"/>
    <n v="21.727272727272727"/>
    <s v="games"/>
    <s v="video games"/>
    <d v="2012-09-04T23:07:13"/>
    <d v="2012-10-04T23:07:13"/>
    <n v="5000"/>
    <n v="478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8E-4"/>
    <n v="11.922499999999999"/>
    <s v="games"/>
    <s v="video games"/>
    <d v="2013-09-19T12:13:06"/>
    <d v="2013-10-19T12:13:06"/>
    <n v="80000"/>
    <n v="47.6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0.28405999999999998"/>
    <n v="26.59737827715356"/>
    <s v="games"/>
    <s v="video games"/>
    <d v="2014-11-05T18:30:29"/>
    <d v="2014-12-05T18:30:29"/>
    <n v="40500"/>
    <n v="11504.43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0.128"/>
    <n v="10.666666666666666"/>
    <s v="games"/>
    <s v="video games"/>
    <d v="2013-10-10T00:18:59"/>
    <d v="2013-11-09T01:18:59"/>
    <n v="1390"/>
    <n v="177.92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199999999999998E-2"/>
    <n v="29.035714285714285"/>
    <s v="games"/>
    <s v="video games"/>
    <d v="2016-10-04T18:00:08"/>
    <d v="2016-11-03T18:00:08"/>
    <n v="30000"/>
    <n v="16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1.1199999999999999E-3"/>
    <n v="50.909090909090907"/>
    <s v="games"/>
    <s v="video games"/>
    <d v="2012-12-12T20:00:24"/>
    <d v="2013-01-11T20:00:24"/>
    <n v="500000"/>
    <n v="56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s v="games"/>
    <s v="video games"/>
    <d v="2014-10-15T05:39:19"/>
    <d v="2014-11-14T06:39:19"/>
    <n v="1500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41E-2"/>
    <n v="50.083333333333336"/>
    <s v="games"/>
    <s v="video games"/>
    <d v="2015-12-02T16:50:10"/>
    <d v="2015-12-30T16:50:10"/>
    <n v="12495"/>
    <n v="715.1899999999999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0.1125"/>
    <n v="45"/>
    <s v="games"/>
    <s v="video games"/>
    <d v="2010-06-03T21:16:52"/>
    <d v="2010-07-21T19:00:00"/>
    <n v="2000"/>
    <n v="225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5E-2"/>
    <n v="25.291666666666668"/>
    <s v="games"/>
    <s v="video games"/>
    <d v="2013-08-13T13:07:20"/>
    <d v="2013-09-14T13:07:20"/>
    <n v="35500"/>
    <n v="60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0.30433333333333334"/>
    <n v="51.292134831460672"/>
    <s v="games"/>
    <s v="video games"/>
    <d v="2013-10-28T05:41:54"/>
    <d v="2013-11-27T06:41:54"/>
    <n v="15000"/>
    <n v="456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2.0000000000000001E-4"/>
    <n v="1"/>
    <s v="games"/>
    <s v="video games"/>
    <d v="2016-01-28T16:18:30"/>
    <d v="2016-02-11T16:18:30"/>
    <n v="5000"/>
    <n v="1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6.9641025641025639E-3"/>
    <n v="49.381818181818183"/>
    <s v="games"/>
    <s v="video games"/>
    <d v="2014-10-15T07:05:48"/>
    <d v="2014-11-16T08:05:48"/>
    <n v="390000"/>
    <n v="2716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0.02"/>
    <n v="1"/>
    <s v="games"/>
    <s v="video games"/>
    <d v="2015-03-03T17:36:22"/>
    <d v="2015-04-02T16:36:22"/>
    <n v="139"/>
    <n v="2.7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s v="games"/>
    <s v="video games"/>
    <d v="2010-06-26T00:35:56"/>
    <d v="2010-07-31T00:00:00"/>
    <n v="2000"/>
    <n v="0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8.0999999999999996E-3"/>
    <n v="101.25"/>
    <s v="games"/>
    <s v="video games"/>
    <d v="2016-06-13T06:49:59"/>
    <d v="2016-07-13T06:49:59"/>
    <n v="6000"/>
    <n v="48.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2.6222222222222224E-3"/>
    <n v="19.666666666666668"/>
    <s v="games"/>
    <s v="video games"/>
    <d v="2016-05-30T20:20:14"/>
    <d v="2016-06-29T20:20:14"/>
    <n v="45000"/>
    <n v="118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1.6666666666666668E-3"/>
    <n v="12.5"/>
    <s v="games"/>
    <s v="video games"/>
    <d v="2014-02-13T19:58:29"/>
    <d v="2014-03-15T18:58:29"/>
    <n v="30000"/>
    <n v="50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57E-5"/>
    <n v="8.5"/>
    <s v="games"/>
    <s v="video games"/>
    <d v="2014-12-01T21:51:58"/>
    <d v="2015-01-10T07:59:00"/>
    <n v="372625"/>
    <n v="34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8.0000000000000002E-3"/>
    <n v="1"/>
    <s v="games"/>
    <s v="video games"/>
    <d v="2014-01-08T15:10:27"/>
    <d v="2014-01-28T15:10:27"/>
    <n v="250"/>
    <n v="2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3E-2"/>
    <n v="23"/>
    <s v="games"/>
    <s v="video games"/>
    <d v="2016-03-01T17:56:25"/>
    <d v="2016-03-31T16:56:25"/>
    <n v="6949.9999999999991"/>
    <n v="159.85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4E-2"/>
    <n v="17.987951807228917"/>
    <s v="games"/>
    <s v="video games"/>
    <d v="2013-08-02T20:30:06"/>
    <d v="2013-09-16T20:30:06"/>
    <n v="56000"/>
    <n v="1493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0.28192"/>
    <n v="370.94736842105266"/>
    <s v="games"/>
    <s v="video games"/>
    <d v="2016-11-20T23:33:03"/>
    <d v="2016-12-23T07:59:00"/>
    <n v="75000"/>
    <n v="21144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68E-2"/>
    <n v="63.569485530546629"/>
    <s v="games"/>
    <s v="video games"/>
    <d v="2012-12-21T20:29:34"/>
    <d v="2013-02-04T20:29:34"/>
    <n v="300000"/>
    <n v="19770.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7.2222222222222219E-3"/>
    <n v="13"/>
    <s v="games"/>
    <s v="video games"/>
    <d v="2011-06-16T17:32:54"/>
    <d v="2011-07-16T17:32:54"/>
    <n v="3600"/>
    <n v="2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8.5000000000000006E-3"/>
    <n v="5.3125"/>
    <s v="games"/>
    <s v="video games"/>
    <d v="2012-04-19T17:05:05"/>
    <d v="2012-05-19T17:05:05"/>
    <n v="10000"/>
    <n v="85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.1575"/>
    <n v="35.615384615384613"/>
    <s v="music"/>
    <s v="rock"/>
    <d v="2015-08-24T20:27:39"/>
    <d v="2015-09-23T20:27:39"/>
    <n v="400"/>
    <n v="463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.1226666666666667"/>
    <n v="87.103448275862064"/>
    <s v="music"/>
    <s v="rock"/>
    <d v="2014-06-23T18:23:11"/>
    <d v="2014-07-24T18:23:11"/>
    <n v="4500"/>
    <n v="505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.3220000000000001"/>
    <n v="75.11363636363636"/>
    <s v="music"/>
    <s v="rock"/>
    <d v="2015-04-17T21:35:20"/>
    <d v="2015-06-08T03:50:00"/>
    <n v="2500"/>
    <n v="3305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.0263636363636364"/>
    <n v="68.01204819277109"/>
    <s v="music"/>
    <s v="rock"/>
    <d v="2016-05-25T17:13:34"/>
    <d v="2016-06-25T03:59:00"/>
    <n v="5500"/>
    <n v="564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.3864000000000001"/>
    <n v="29.623931623931625"/>
    <s v="music"/>
    <s v="rock"/>
    <d v="2016-03-09T16:00:35"/>
    <d v="2016-04-08T15:00:35"/>
    <n v="2975"/>
    <n v="4124.5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.466"/>
    <n v="91.625"/>
    <s v="music"/>
    <s v="rock"/>
    <d v="2014-10-21T20:06:58"/>
    <d v="2014-12-05T21:06:58"/>
    <n v="2000"/>
    <n v="2932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.2"/>
    <n v="22.5"/>
    <s v="music"/>
    <s v="rock"/>
    <d v="2012-09-01T01:35:37"/>
    <d v="2012-09-15T01:35:37"/>
    <n v="150"/>
    <n v="18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.215816111111111"/>
    <n v="64.366735294117646"/>
    <s v="music"/>
    <s v="rock"/>
    <d v="2017-01-10T14:24:21"/>
    <d v="2017-02-10T05:00:00"/>
    <n v="18000"/>
    <n v="21884.69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"/>
    <n v="21.857142857142858"/>
    <s v="music"/>
    <s v="rock"/>
    <d v="2017-02-27T16:49:11"/>
    <d v="2017-03-02T16:49:11"/>
    <n v="153"/>
    <n v="153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.8085714285714285"/>
    <n v="33.315789473684212"/>
    <s v="music"/>
    <s v="rock"/>
    <d v="2015-07-13T18:00:22"/>
    <d v="2015-08-22T18:00:22"/>
    <n v="350"/>
    <n v="633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.0607500000000001"/>
    <n v="90.276595744680847"/>
    <s v="music"/>
    <s v="rock"/>
    <d v="2015-05-17T22:58:15"/>
    <d v="2015-06-22T05:00:00"/>
    <n v="4000"/>
    <n v="424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"/>
    <n v="76.92307692307692"/>
    <s v="music"/>
    <s v="rock"/>
    <d v="2015-03-19T13:55:20"/>
    <d v="2015-04-18T13:55:20"/>
    <n v="1000"/>
    <n v="10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.2692857142857144"/>
    <n v="59.233333333333334"/>
    <s v="music"/>
    <s v="rock"/>
    <d v="2013-08-09T16:37:23"/>
    <d v="2013-09-10T03:59:00"/>
    <n v="4200"/>
    <n v="533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.0297499999999999"/>
    <n v="65.38095238095238"/>
    <s v="music"/>
    <s v="rock"/>
    <d v="2016-04-05T13:01:47"/>
    <d v="2016-05-05T13:01:47"/>
    <n v="5560"/>
    <n v="5725.4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.5"/>
    <n v="67.307692307692307"/>
    <s v="music"/>
    <s v="rock"/>
    <d v="2016-07-14T00:13:06"/>
    <d v="2016-07-21T00:13:06"/>
    <n v="700"/>
    <n v="1750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.2602"/>
    <n v="88.74647887323944"/>
    <s v="music"/>
    <s v="rock"/>
    <d v="2015-04-02T15:11:49"/>
    <d v="2015-05-02T15:11:49"/>
    <n v="5000"/>
    <n v="630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.0012000000000001"/>
    <n v="65.868421052631575"/>
    <s v="music"/>
    <s v="rock"/>
    <d v="2016-05-12T06:01:07"/>
    <d v="2016-06-06T06:01:07"/>
    <n v="2500"/>
    <n v="250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.3864000000000001"/>
    <n v="40.349243306169967"/>
    <s v="music"/>
    <s v="rock"/>
    <d v="2016-12-19T15:16:37"/>
    <d v="2017-01-18T15:16:37"/>
    <n v="25000"/>
    <n v="34660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.6140000000000001"/>
    <n v="76.857142857142861"/>
    <s v="music"/>
    <s v="rock"/>
    <d v="2015-03-12T04:06:32"/>
    <d v="2015-04-11T04:06:32"/>
    <n v="1000"/>
    <n v="1614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.071842"/>
    <n v="68.707820512820518"/>
    <s v="music"/>
    <s v="rock"/>
    <d v="2015-10-02T16:04:28"/>
    <d v="2015-11-13T17:04:28"/>
    <n v="5000"/>
    <n v="5359.2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.5309999999999999"/>
    <n v="57.773584905660378"/>
    <s v="games"/>
    <s v="tabletop games"/>
    <d v="2017-02-07T00:07:33"/>
    <d v="2017-02-21T00:07:33"/>
    <n v="2000"/>
    <n v="306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.2416666666666663"/>
    <n v="44.171348314606739"/>
    <s v="games"/>
    <s v="tabletop games"/>
    <d v="2014-08-28T21:37:05"/>
    <d v="2014-10-02T21:37:05"/>
    <n v="2430"/>
    <n v="12737.2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.8927777777777779"/>
    <n v="31.566308243727597"/>
    <s v="games"/>
    <s v="tabletop games"/>
    <d v="2017-01-10T08:46:17"/>
    <d v="2017-02-09T05:00:00"/>
    <n v="1800"/>
    <n v="8807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.8473999999999999"/>
    <n v="107.04511278195488"/>
    <s v="games"/>
    <s v="tabletop games"/>
    <d v="2016-01-11T16:34:01"/>
    <d v="2016-01-25T16:00:00"/>
    <n v="10000"/>
    <n v="2847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.569700000000001"/>
    <n v="149.03451043338683"/>
    <s v="games"/>
    <s v="tabletop games"/>
    <d v="2013-02-14T08:23:59"/>
    <d v="2013-03-26T08:23:59"/>
    <n v="6949.9999999999991"/>
    <n v="129059.41499999999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.0967499999999999"/>
    <n v="55.956632653061227"/>
    <s v="games"/>
    <s v="tabletop games"/>
    <d v="2016-08-01T14:45:43"/>
    <d v="2016-09-07T02:00:00"/>
    <n v="20000"/>
    <n v="2193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.146425000000001"/>
    <n v="56.970381807973048"/>
    <s v="games"/>
    <s v="tabletop games"/>
    <d v="2015-03-05T05:01:06"/>
    <d v="2015-04-03T03:59:00"/>
    <n v="20000"/>
    <n v="202928.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.1217692027666546"/>
    <n v="44.056420233463037"/>
    <s v="games"/>
    <s v="tabletop games"/>
    <d v="2016-09-20T14:04:01"/>
    <d v="2016-10-25T17:00:00"/>
    <n v="4120.5"/>
    <n v="16983.7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.0324999999999998"/>
    <n v="68.625"/>
    <s v="games"/>
    <s v="tabletop games"/>
    <d v="2016-04-07T18:55:00"/>
    <d v="2016-04-21T22:00:00"/>
    <n v="1667.9999999999998"/>
    <n v="8394.209999999999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.8461052631578947"/>
    <n v="65.318435754189949"/>
    <s v="games"/>
    <s v="tabletop games"/>
    <d v="2016-02-17T15:00:04"/>
    <d v="2016-03-23T06:59:00"/>
    <n v="19000"/>
    <n v="3507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.1973333333333334"/>
    <n v="35.92"/>
    <s v="games"/>
    <s v="tabletop games"/>
    <d v="2017-02-02T20:00:27"/>
    <d v="2017-02-14T20:00:27"/>
    <n v="1042.5"/>
    <n v="1248.219999999999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.812401666666668"/>
    <n v="40.070667078443485"/>
    <s v="games"/>
    <s v="tabletop games"/>
    <d v="2016-11-17T20:25:44"/>
    <d v="2016-12-15T23:00:00"/>
    <n v="16680"/>
    <n v="180350.8598000000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.5237333333333334"/>
    <n v="75.647714604236342"/>
    <s v="games"/>
    <s v="tabletop games"/>
    <d v="2016-10-21T09:44:32"/>
    <d v="2016-11-21T04:59:00"/>
    <n v="15000"/>
    <n v="6785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.3737000000000004"/>
    <n v="61.203872437357631"/>
    <s v="games"/>
    <s v="tabletop games"/>
    <d v="2016-02-25T18:11:30"/>
    <d v="2016-03-26T17:11:30"/>
    <n v="10000"/>
    <n v="53737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.2032608695652174"/>
    <n v="48.130434782608695"/>
    <s v="games"/>
    <s v="tabletop games"/>
    <d v="2015-07-12T18:31:40"/>
    <d v="2015-08-11T18:31:40"/>
    <n v="4600"/>
    <n v="5535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.1383571428571428"/>
    <n v="68.106837606837601"/>
    <s v="games"/>
    <s v="tabletop games"/>
    <d v="2016-11-01T11:41:42"/>
    <d v="2016-12-02T07:00:00"/>
    <n v="14000"/>
    <n v="15937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.5103109999999997"/>
    <n v="65.891300230946882"/>
    <s v="games"/>
    <s v="tabletop games"/>
    <d v="2015-01-29T14:00:59"/>
    <d v="2015-02-28T14:00:59"/>
    <n v="30000"/>
    <n v="285309.33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.3289249999999999"/>
    <n v="81.654377880184327"/>
    <s v="games"/>
    <s v="tabletop games"/>
    <d v="2015-10-15T12:20:00"/>
    <d v="2015-11-14T13:20:00"/>
    <n v="40000"/>
    <n v="53157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.4697777777777778"/>
    <n v="52.701195219123505"/>
    <s v="games"/>
    <s v="tabletop games"/>
    <d v="2015-09-15T09:59:58"/>
    <d v="2015-10-15T09:59:58"/>
    <n v="10710"/>
    <n v="15741.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.4215"/>
    <n v="41.228136882129277"/>
    <s v="games"/>
    <s v="tabletop games"/>
    <d v="2015-06-08T15:01:08"/>
    <d v="2015-07-06T03:00:00"/>
    <n v="2780"/>
    <n v="15071.7699999999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.8271818181818182"/>
    <n v="15.035357142857142"/>
    <s v="music"/>
    <s v="electronic music"/>
    <d v="2013-01-02T20:19:25"/>
    <d v="2013-01-16T20:19:25"/>
    <n v="152.89999999999998"/>
    <n v="585.1761000000000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.0418124999999998"/>
    <n v="39.066920943134534"/>
    <s v="music"/>
    <s v="electronic music"/>
    <d v="2012-10-02T20:22:48"/>
    <d v="2012-11-01T20:22:48"/>
    <n v="4000"/>
    <n v="28167.2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.0954999999999999"/>
    <n v="43.82"/>
    <s v="music"/>
    <s v="electronic music"/>
    <d v="2015-08-25T20:38:02"/>
    <d v="2015-09-24T20:38:02"/>
    <n v="1620"/>
    <n v="1774.7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.3286666666666667"/>
    <n v="27.301369863013697"/>
    <s v="music"/>
    <s v="electronic music"/>
    <d v="2013-02-07T07:28:39"/>
    <d v="2013-03-09T07:28:39"/>
    <n v="1500"/>
    <n v="199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.52"/>
    <n v="42.222222222222221"/>
    <s v="music"/>
    <s v="electronic music"/>
    <d v="2012-05-02T19:43:09"/>
    <d v="2012-06-01T19:43:09"/>
    <n v="750"/>
    <n v="114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.0272727272727273"/>
    <n v="33.235294117647058"/>
    <s v="music"/>
    <s v="electronic music"/>
    <d v="2012-03-29T06:10:24"/>
    <d v="2012-04-16T06:10:24"/>
    <n v="1100"/>
    <n v="1130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"/>
    <n v="285.71428571428572"/>
    <s v="music"/>
    <s v="electronic music"/>
    <d v="2013-10-17T04:39:33"/>
    <d v="2013-11-16T05:39:33"/>
    <n v="2000"/>
    <n v="20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.016"/>
    <n v="42.333333333333336"/>
    <s v="music"/>
    <s v="electronic music"/>
    <d v="2012-02-07T21:10:26"/>
    <d v="2012-04-07T04:00:00"/>
    <n v="1000"/>
    <n v="1016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.508"/>
    <n v="50.266666666666666"/>
    <s v="music"/>
    <s v="electronic music"/>
    <d v="2014-04-03T11:30:44"/>
    <d v="2014-04-14T23:00:00"/>
    <n v="695"/>
    <n v="1048.0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.11425"/>
    <n v="61.902777777777779"/>
    <s v="music"/>
    <s v="electronic music"/>
    <d v="2012-02-17T01:35:10"/>
    <d v="2012-04-14T17:36:00"/>
    <n v="4000"/>
    <n v="445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.956"/>
    <n v="40.75"/>
    <s v="music"/>
    <s v="electronic music"/>
    <d v="2014-03-18T18:50:25"/>
    <d v="2014-04-10T06:59:00"/>
    <n v="2500"/>
    <n v="489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.1438333333333333"/>
    <n v="55.796747967479675"/>
    <s v="music"/>
    <s v="electronic music"/>
    <d v="2013-10-01T17:56:17"/>
    <d v="2013-11-04T01:00:00"/>
    <n v="6000"/>
    <n v="686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"/>
    <n v="10"/>
    <s v="music"/>
    <s v="electronic music"/>
    <d v="2015-04-15T19:49:39"/>
    <d v="2015-05-15T19:49:39"/>
    <n v="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.9250166666666666"/>
    <n v="73.125416666666666"/>
    <s v="music"/>
    <s v="electronic music"/>
    <d v="2014-01-07T19:00:48"/>
    <d v="2014-02-06T19:00:48"/>
    <n v="600"/>
    <n v="1755.01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.5636363636363637"/>
    <n v="26.060606060606062"/>
    <s v="music"/>
    <s v="electronic music"/>
    <d v="2012-02-19T17:12:52"/>
    <d v="2012-03-13T06:59:00"/>
    <n v="550"/>
    <n v="86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.0566666666666666"/>
    <n v="22.642857142857142"/>
    <s v="music"/>
    <s v="electronic music"/>
    <d v="2015-07-09T18:02:25"/>
    <d v="2015-07-23T18:02:25"/>
    <n v="300"/>
    <n v="31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.0119047619047619"/>
    <n v="47.222222222222221"/>
    <s v="music"/>
    <s v="electronic music"/>
    <d v="2015-10-22T18:38:33"/>
    <d v="2015-11-02T08:00:00"/>
    <n v="420"/>
    <n v="42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.2283299999999999"/>
    <n v="32.324473684210524"/>
    <s v="music"/>
    <s v="electronic music"/>
    <d v="2012-08-06T19:29:43"/>
    <d v="2012-08-29T00:00:00"/>
    <n v="2000"/>
    <n v="2456.66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.0149999999999999"/>
    <n v="53.421052631578945"/>
    <s v="music"/>
    <s v="electronic music"/>
    <d v="2015-07-20T17:15:12"/>
    <d v="2015-08-19T17:15:12"/>
    <n v="1000"/>
    <n v="10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.0114285714285713"/>
    <n v="51.304347826086953"/>
    <s v="music"/>
    <s v="electronic music"/>
    <d v="2013-06-27T01:27:16"/>
    <d v="2013-07-27T01:27:16"/>
    <n v="3500"/>
    <n v="354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.0811999999999999"/>
    <n v="37.197247706422019"/>
    <s v="games"/>
    <s v="tabletop games"/>
    <d v="2016-03-23T16:00:09"/>
    <d v="2016-04-23T00:00:00"/>
    <n v="7500"/>
    <n v="81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.6259999999999999"/>
    <n v="27.1"/>
    <s v="games"/>
    <s v="tabletop games"/>
    <d v="2011-12-29T18:54:07"/>
    <d v="2012-01-28T18:54:07"/>
    <n v="500"/>
    <n v="81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.0580000000000001"/>
    <n v="206.31"/>
    <s v="games"/>
    <s v="tabletop games"/>
    <d v="2015-05-28T15:22:48"/>
    <d v="2015-06-27T15:22:48"/>
    <n v="15795.000000000002"/>
    <n v="16711.1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.4315000000000002"/>
    <n v="82.145270270270274"/>
    <s v="games"/>
    <s v="tabletop games"/>
    <d v="2016-10-01T16:01:15"/>
    <d v="2016-10-29T19:00:00"/>
    <n v="10000"/>
    <n v="243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.4483338095238096"/>
    <n v="164.79651993355483"/>
    <s v="games"/>
    <s v="tabletop games"/>
    <d v="2014-08-22T19:00:15"/>
    <d v="2014-09-21T19:00:15"/>
    <n v="29189.999999999996"/>
    <n v="275796.86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.0846283333333333"/>
    <n v="60.820280373831778"/>
    <s v="games"/>
    <s v="tabletop games"/>
    <d v="2016-01-12T19:10:22"/>
    <d v="2016-02-12T04:59:00"/>
    <n v="18000"/>
    <n v="19523.31000000000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.5737692307692308"/>
    <n v="67.970099667774093"/>
    <s v="games"/>
    <s v="tabletop games"/>
    <d v="2013-10-14T19:22:35"/>
    <d v="2013-11-13T20:22:35"/>
    <n v="18070"/>
    <n v="28438.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.744899999999999"/>
    <n v="81.561805555555551"/>
    <s v="games"/>
    <s v="tabletop games"/>
    <d v="2015-07-17T06:40:36"/>
    <d v="2015-08-16T06:40:36"/>
    <n v="1190"/>
    <n v="13976.43099999999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.7104755366949576"/>
    <n v="25.42547309833024"/>
    <s v="games"/>
    <s v="tabletop games"/>
    <d v="2013-07-29T15:56:31"/>
    <d v="2013-09-03T04:00:00"/>
    <n v="8012"/>
    <n v="13704.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.2595294117647058"/>
    <n v="21.497991967871485"/>
    <s v="games"/>
    <s v="tabletop games"/>
    <d v="2014-03-26T21:08:47"/>
    <d v="2014-04-25T21:08:47"/>
    <n v="8500"/>
    <n v="10706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.121296000000001"/>
    <n v="27.226630727762803"/>
    <s v="games"/>
    <s v="tabletop games"/>
    <d v="2013-05-29T21:51:41"/>
    <d v="2013-06-25T05:00:00"/>
    <n v="2500"/>
    <n v="30303.24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.9580000000000002"/>
    <n v="25.091093117408906"/>
    <s v="games"/>
    <s v="tabletop games"/>
    <d v="2014-06-16T19:03:28"/>
    <d v="2014-07-19T03:00:00"/>
    <n v="5000"/>
    <n v="2479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.3203999999999998"/>
    <n v="21.230179028132991"/>
    <s v="games"/>
    <s v="tabletop games"/>
    <d v="2015-11-23T09:05:39"/>
    <d v="2015-12-14T00:00:00"/>
    <n v="3474.9999999999995"/>
    <n v="11538.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.65"/>
    <n v="41.607142857142854"/>
    <s v="games"/>
    <s v="tabletop games"/>
    <d v="2016-12-06T19:47:27"/>
    <d v="2017-01-05T19:47:27"/>
    <n v="100"/>
    <n v="1165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.5331538461538461"/>
    <n v="135.58503401360545"/>
    <s v="games"/>
    <s v="tabletop games"/>
    <d v="2015-02-27T00:31:51"/>
    <d v="2015-03-28T23:31:51"/>
    <n v="10530"/>
    <n v="16144.1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.3710714285714287"/>
    <n v="22.116176470588236"/>
    <s v="games"/>
    <s v="tabletop games"/>
    <d v="2016-01-02T14:48:43"/>
    <d v="2016-02-01T14:48:43"/>
    <n v="2800"/>
    <n v="15039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.5292777777777777"/>
    <n v="64.625635808748726"/>
    <s v="games"/>
    <s v="tabletop games"/>
    <d v="2014-10-03T00:04:43"/>
    <d v="2014-11-12T07:59:00"/>
    <n v="18000"/>
    <n v="63527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.3740000000000001"/>
    <n v="69.569620253164558"/>
    <s v="games"/>
    <s v="tabletop games"/>
    <d v="2017-02-08T14:55:16"/>
    <d v="2017-03-10T14:55:16"/>
    <n v="4760"/>
    <n v="6540.24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.2802667999999999"/>
    <n v="75.133028169014082"/>
    <s v="games"/>
    <s v="tabletop games"/>
    <d v="2013-10-25T23:00:14"/>
    <d v="2013-12-01T04:02:00"/>
    <n v="25000"/>
    <n v="32006.6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.7067999999999999"/>
    <n v="140.97916666666666"/>
    <s v="games"/>
    <s v="tabletop games"/>
    <d v="2016-03-23T19:49:04"/>
    <d v="2016-04-22T19:49:04"/>
    <n v="5000"/>
    <n v="1353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.0640000000000001"/>
    <n v="49.472392638036808"/>
    <s v="games"/>
    <s v="tabletop games"/>
    <d v="2017-01-31T19:51:40"/>
    <d v="2017-03-02T19:51:40"/>
    <n v="1390"/>
    <n v="11208.96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.600976000000001"/>
    <n v="53.865251485148519"/>
    <s v="games"/>
    <s v="tabletop games"/>
    <d v="2013-10-22T13:48:53"/>
    <d v="2013-11-27T03:02:00"/>
    <n v="10000"/>
    <n v="136009.7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.5"/>
    <n v="4.5712530712530715"/>
    <s v="games"/>
    <s v="tabletop games"/>
    <d v="2017-03-06T18:01:30"/>
    <d v="2017-03-13T03:00:00"/>
    <n v="1"/>
    <n v="9302.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.7702"/>
    <n v="65.00344827586207"/>
    <s v="games"/>
    <s v="tabletop games"/>
    <d v="2016-10-04T19:39:06"/>
    <d v="2016-10-16T20:30:00"/>
    <n v="5000"/>
    <n v="1885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.47025"/>
    <n v="53.475252525252522"/>
    <s v="games"/>
    <s v="tabletop games"/>
    <d v="2014-01-21T17:00:17"/>
    <d v="2014-02-21T18:00:00"/>
    <n v="4000"/>
    <n v="10588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.0012000000000001"/>
    <n v="43.912280701754383"/>
    <s v="games"/>
    <s v="tabletop games"/>
    <d v="2015-08-05T19:00:10"/>
    <d v="2015-09-04T19:00:10"/>
    <n v="3474.9999999999995"/>
    <n v="3479.1699999999996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.0445405405405406"/>
    <n v="50.852631578947367"/>
    <s v="games"/>
    <s v="tabletop games"/>
    <d v="2015-07-15T15:59:25"/>
    <d v="2015-07-29T15:59:25"/>
    <n v="18500"/>
    <n v="1932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.0721428571428571"/>
    <n v="58.6328125"/>
    <s v="games"/>
    <s v="tabletop games"/>
    <d v="2016-11-14T21:01:18"/>
    <d v="2016-12-14T21:01:18"/>
    <n v="9730"/>
    <n v="10431.949999999999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.6877142857142857"/>
    <n v="32.81666666666667"/>
    <s v="games"/>
    <s v="tabletop games"/>
    <d v="2013-03-03T16:52:45"/>
    <d v="2013-04-02T15:52:45"/>
    <n v="3500"/>
    <n v="5907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.7511200000000002"/>
    <n v="426.93169877408059"/>
    <s v="games"/>
    <s v="tabletop games"/>
    <d v="2016-11-03T00:07:53"/>
    <d v="2016-12-03T01:07:53"/>
    <n v="25000"/>
    <n v="243778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.3444929411764706"/>
    <n v="23.808729166666669"/>
    <s v="games"/>
    <s v="tabletop games"/>
    <d v="2014-07-26T08:17:57"/>
    <d v="2014-08-16T08:17:57"/>
    <n v="8500"/>
    <n v="11428.1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.722777777777778"/>
    <n v="98.413654618473899"/>
    <s v="games"/>
    <s v="tabletop games"/>
    <d v="2016-07-22T07:52:18"/>
    <d v="2016-08-06T07:52:18"/>
    <n v="10710"/>
    <n v="29160.94999999999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.1268750000000001"/>
    <n v="107.32142857142857"/>
    <s v="games"/>
    <s v="tabletop games"/>
    <d v="2015-10-19T15:09:07"/>
    <d v="2015-11-18T16:09:07"/>
    <n v="8000"/>
    <n v="9015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.5979999999999999"/>
    <n v="11.67005076142132"/>
    <s v="games"/>
    <s v="tabletop games"/>
    <d v="2017-01-17T15:32:48"/>
    <d v="2017-01-24T15:32:48"/>
    <n v="500"/>
    <n v="2299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.8665822784810127"/>
    <n v="41.782287822878232"/>
    <s v="games"/>
    <s v="tabletop games"/>
    <d v="2016-04-07T22:50:51"/>
    <d v="2016-05-07T22:50:51"/>
    <n v="3950"/>
    <n v="11323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.2270833333333333"/>
    <n v="21.38"/>
    <s v="games"/>
    <s v="tabletop games"/>
    <d v="2016-11-08T10:50:46"/>
    <d v="2016-11-22T10:50:46"/>
    <n v="667.19999999999993"/>
    <n v="1485.909999999999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.3613999999999997"/>
    <n v="94.103550295857985"/>
    <s v="games"/>
    <s v="tabletop games"/>
    <d v="2016-05-15T22:28:49"/>
    <d v="2016-06-19T23:00:00"/>
    <n v="3474.9999999999995"/>
    <n v="22105.864999999998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.4650000000000001"/>
    <n v="15.721951219512196"/>
    <s v="games"/>
    <s v="tabletop games"/>
    <d v="2015-05-12T18:01:27"/>
    <d v="2015-06-11T18:01:27"/>
    <n v="2200"/>
    <n v="3223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.670999999999999"/>
    <n v="90.635922330097088"/>
    <s v="games"/>
    <s v="tabletop games"/>
    <d v="2016-11-28T19:18:56"/>
    <d v="2016-12-08T19:18:56"/>
    <n v="1390"/>
    <n v="25952.6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.2692000000000001"/>
    <n v="97.297619047619051"/>
    <s v="games"/>
    <s v="tabletop games"/>
    <d v="2014-02-25T00:24:10"/>
    <d v="2014-03-26T23:24:10"/>
    <n v="2500"/>
    <n v="817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.7949999999999999"/>
    <n v="37.11904761904762"/>
    <s v="games"/>
    <s v="tabletop games"/>
    <d v="2017-01-24T17:23:40"/>
    <d v="2017-02-14T17:23:40"/>
    <n v="750"/>
    <n v="5846.25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.5415151515151515"/>
    <n v="28.104972375690608"/>
    <s v="games"/>
    <s v="tabletop games"/>
    <d v="2014-10-14T14:02:38"/>
    <d v="2014-11-18T00:00:00"/>
    <n v="3300"/>
    <n v="5087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.1554666666666666"/>
    <n v="144.43333333333334"/>
    <s v="games"/>
    <s v="tabletop games"/>
    <d v="2015-01-10T19:58:33"/>
    <d v="2015-01-31T19:58:33"/>
    <n v="900"/>
    <n v="1039.9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.8003333333333333"/>
    <n v="24.274157303370785"/>
    <s v="games"/>
    <s v="tabletop games"/>
    <d v="2016-05-06T13:58:34"/>
    <d v="2016-05-23T03:00:00"/>
    <n v="6000"/>
    <n v="1080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.9849999999999999"/>
    <n v="35.117647058823529"/>
    <s v="games"/>
    <s v="tabletop games"/>
    <d v="2016-11-15T20:28:27"/>
    <d v="2016-11-22T20:28:27"/>
    <n v="278"/>
    <n v="829.82999999999993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.2026666666666666"/>
    <n v="24.762886597938145"/>
    <s v="games"/>
    <s v="tabletop games"/>
    <d v="2016-04-09T20:59:52"/>
    <d v="2016-04-27T02:00:00"/>
    <n v="1500"/>
    <n v="480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.80525"/>
    <n v="188.37871287128712"/>
    <s v="games"/>
    <s v="tabletop games"/>
    <d v="2014-11-25T19:54:57"/>
    <d v="2014-12-21T01:00:00"/>
    <n v="20000"/>
    <n v="76105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.026"/>
    <n v="148.08247422680412"/>
    <s v="games"/>
    <s v="tabletop games"/>
    <d v="2017-02-10T01:58:35"/>
    <d v="2017-03-12T01:58:35"/>
    <n v="28000"/>
    <n v="2872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.016400000000001"/>
    <n v="49.934589800443462"/>
    <s v="games"/>
    <s v="tabletop games"/>
    <d v="2017-02-10T16:54:23"/>
    <d v="2017-03-07T05:00:00"/>
    <n v="2500"/>
    <n v="4504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.2024800000000004"/>
    <n v="107.82155688622754"/>
    <s v="games"/>
    <s v="tabletop games"/>
    <d v="2016-12-21T20:51:53"/>
    <d v="2017-01-10T21:59:00"/>
    <n v="25000"/>
    <n v="18006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.8309000000000002"/>
    <n v="42.63403614457831"/>
    <s v="games"/>
    <s v="tabletop games"/>
    <d v="2016-11-10T00:00:04"/>
    <d v="2016-12-10T00:00:04"/>
    <n v="20000"/>
    <n v="56618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.566000000000001"/>
    <n v="14.370762711864407"/>
    <s v="games"/>
    <s v="tabletop games"/>
    <d v="2015-11-07T16:47:16"/>
    <d v="2015-12-07T16:47:16"/>
    <n v="1000"/>
    <n v="1356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.2035999999999998"/>
    <n v="37.476190476190474"/>
    <s v="games"/>
    <s v="tabletop games"/>
    <d v="2017-02-15T13:10:42"/>
    <d v="2017-03-12T12:10:42"/>
    <n v="2025.0000000000002"/>
    <n v="4462.2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.196"/>
    <n v="30.202020202020201"/>
    <s v="games"/>
    <s v="tabletop games"/>
    <d v="2014-01-24T12:00:57"/>
    <d v="2014-02-23T12:00:57"/>
    <n v="2500"/>
    <n v="299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.0776923076923079"/>
    <n v="33.550632911392405"/>
    <s v="games"/>
    <s v="tabletop games"/>
    <d v="2014-11-22T14:47:59"/>
    <d v="2014-12-22T14:47:59"/>
    <n v="903.49999999999989"/>
    <n v="3684.194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.0581826105905425"/>
    <n v="64.74666666666667"/>
    <s v="games"/>
    <s v="tabletop games"/>
    <d v="2013-12-06T15:38:09"/>
    <d v="2014-01-05T15:38:09"/>
    <n v="4589"/>
    <n v="4856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.4108235294117648"/>
    <n v="57.932367149758456"/>
    <s v="games"/>
    <s v="tabletop games"/>
    <d v="2012-01-28T16:17:03"/>
    <d v="2012-02-27T16:17:03"/>
    <n v="8500"/>
    <n v="1199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.7069999999999999"/>
    <n v="53.078431372549019"/>
    <s v="games"/>
    <s v="tabletop games"/>
    <d v="2015-11-30T17:01:07"/>
    <d v="2016-01-03T22:59:00"/>
    <n v="2380"/>
    <n v="6442.6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.538"/>
    <n v="48.0625"/>
    <s v="games"/>
    <s v="tabletop games"/>
    <d v="2015-01-16T19:21:39"/>
    <d v="2015-02-04T04:00:00"/>
    <n v="1000"/>
    <n v="153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.0357653061224488"/>
    <n v="82.396874999999994"/>
    <s v="games"/>
    <s v="tabletop games"/>
    <d v="2015-08-18T14:59:51"/>
    <d v="2015-09-17T14:59:51"/>
    <n v="9800"/>
    <n v="39550.5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.85"/>
    <n v="50.454545454545453"/>
    <s v="music"/>
    <s v="rock"/>
    <d v="2011-05-24T06:51:37"/>
    <d v="2011-07-25T06:50:00"/>
    <n v="300"/>
    <n v="555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.8533333333333333"/>
    <n v="115.83333333333333"/>
    <s v="music"/>
    <s v="rock"/>
    <d v="2015-11-15T04:11:26"/>
    <d v="2016-01-14T04:11:26"/>
    <n v="750"/>
    <n v="139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.0085533333333332"/>
    <n v="63.03458333333333"/>
    <s v="music"/>
    <s v="rock"/>
    <d v="2012-03-10T03:00:04"/>
    <d v="2012-05-09T02:00:04"/>
    <n v="3000"/>
    <n v="3025.66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.0622116666666668"/>
    <n v="108.02152542372882"/>
    <s v="music"/>
    <s v="rock"/>
    <d v="2011-02-11T19:07:25"/>
    <d v="2011-03-12T04:00:00"/>
    <n v="6000"/>
    <n v="6373.2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.2136666666666667"/>
    <n v="46.088607594936711"/>
    <s v="music"/>
    <s v="rock"/>
    <d v="2012-05-30T04:27:23"/>
    <d v="2012-06-29T04:27:23"/>
    <n v="3000"/>
    <n v="364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.0006666666666666"/>
    <n v="107.21428571428571"/>
    <s v="music"/>
    <s v="rock"/>
    <d v="2013-08-08T23:07:34"/>
    <d v="2013-09-06T03:59:00"/>
    <n v="1500"/>
    <n v="150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.1997755555555556"/>
    <n v="50.9338679245283"/>
    <s v="music"/>
    <s v="rock"/>
    <d v="2014-06-02T16:01:00"/>
    <d v="2014-06-23T16:01:00"/>
    <n v="4500"/>
    <n v="5398.9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.0009999999999999"/>
    <n v="40.04"/>
    <s v="music"/>
    <s v="rock"/>
    <d v="2012-06-07T19:51:29"/>
    <d v="2012-06-26T18:00:00"/>
    <n v="1000"/>
    <n v="100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.0740000000000001"/>
    <n v="64.44"/>
    <s v="music"/>
    <s v="rock"/>
    <d v="2013-10-24T23:57:40"/>
    <d v="2013-12-06T23:22:00"/>
    <n v="1500"/>
    <n v="16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.0406666666666666"/>
    <n v="53.827586206896555"/>
    <s v="music"/>
    <s v="rock"/>
    <d v="2009-09-14T06:05:30"/>
    <d v="2009-12-01T17:00:00"/>
    <n v="1500"/>
    <n v="156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.728"/>
    <n v="100.46511627906976"/>
    <s v="music"/>
    <s v="rock"/>
    <d v="2012-03-19T23:26:58"/>
    <d v="2012-04-23T04:00:00"/>
    <n v="2500"/>
    <n v="432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.072505"/>
    <n v="46.630652173913049"/>
    <s v="music"/>
    <s v="rock"/>
    <d v="2012-03-19T16:44:36"/>
    <d v="2012-04-18T16:44:36"/>
    <n v="2000"/>
    <n v="2145.0100000000002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.0823529411764705"/>
    <n v="34.074074074074076"/>
    <s v="music"/>
    <s v="rock"/>
    <d v="2012-08-30T16:59:59"/>
    <d v="2012-09-25T03:59:00"/>
    <n v="850"/>
    <n v="92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.4608079999999999"/>
    <n v="65.214642857142863"/>
    <s v="music"/>
    <s v="rock"/>
    <d v="2012-12-21T17:21:20"/>
    <d v="2013-01-20T17:21:20"/>
    <n v="5000"/>
    <n v="7304.0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.2524999999999999"/>
    <n v="44.205882352941174"/>
    <s v="music"/>
    <s v="rock"/>
    <d v="2012-12-27T22:54:16"/>
    <d v="2013-01-26T22:54:16"/>
    <n v="1200"/>
    <n v="1503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.4907142857142857"/>
    <n v="71.965517241379317"/>
    <s v="music"/>
    <s v="rock"/>
    <d v="2012-01-19T17:33:46"/>
    <d v="2012-02-23T17:33:46"/>
    <n v="7000"/>
    <n v="10435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.006"/>
    <n v="52.94736842105263"/>
    <s v="music"/>
    <s v="rock"/>
    <d v="2012-02-09T01:00:49"/>
    <d v="2012-03-14T03:59:00"/>
    <n v="1000"/>
    <n v="1006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.0507333333333333"/>
    <n v="109.45138888888889"/>
    <s v="music"/>
    <s v="rock"/>
    <d v="2014-02-24T20:10:33"/>
    <d v="2014-03-26T19:10:33"/>
    <n v="30000"/>
    <n v="3152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.5016666666666665"/>
    <n v="75.035714285714292"/>
    <s v="music"/>
    <s v="rock"/>
    <d v="2011-01-22T00:46:49"/>
    <d v="2011-02-06T00:46:49"/>
    <n v="300"/>
    <n v="1050.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.0125"/>
    <n v="115.71428571428571"/>
    <s v="music"/>
    <s v="rock"/>
    <d v="2012-06-14T17:26:56"/>
    <d v="2012-06-28T17:26:56"/>
    <n v="800"/>
    <n v="810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.336044"/>
    <n v="31.659810426540286"/>
    <s v="music"/>
    <s v="indie rock"/>
    <d v="2013-05-22T03:31:36"/>
    <d v="2013-06-21T03:31:36"/>
    <n v="5000"/>
    <n v="6680.2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.7065217391304348"/>
    <n v="46.176470588235297"/>
    <s v="music"/>
    <s v="indie rock"/>
    <d v="2013-11-27T20:50:34"/>
    <d v="2013-12-31T07:00:00"/>
    <n v="2300"/>
    <n v="392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.0935829457364341"/>
    <n v="68.481650485436887"/>
    <s v="music"/>
    <s v="indie rock"/>
    <d v="2011-11-03T02:39:56"/>
    <d v="2011-12-13T03:39:56"/>
    <n v="6450"/>
    <n v="7053.6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.0070033333333335"/>
    <n v="53.469203539823013"/>
    <s v="music"/>
    <s v="indie rock"/>
    <d v="2010-11-20T19:34:51"/>
    <d v="2011-01-01T04:59:00"/>
    <n v="6000"/>
    <n v="6042.0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.0122777777777778"/>
    <n v="109.10778443113773"/>
    <s v="music"/>
    <s v="indie rock"/>
    <d v="2014-07-14T16:41:12"/>
    <d v="2014-08-08T18:00:00"/>
    <n v="18000"/>
    <n v="1822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.0675857142857144"/>
    <n v="51.185616438356163"/>
    <s v="music"/>
    <s v="indie rock"/>
    <d v="2012-02-09T04:02:09"/>
    <d v="2012-03-10T04:02:09"/>
    <n v="3500"/>
    <n v="3736.5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.0665777537961894"/>
    <n v="27.936800000000002"/>
    <s v="music"/>
    <s v="indie rock"/>
    <d v="2012-04-05T19:15:33"/>
    <d v="2012-05-05T19:15:28"/>
    <n v="1964.47"/>
    <n v="2095.260000000000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.0130622"/>
    <n v="82.496921824104234"/>
    <s v="music"/>
    <s v="indie rock"/>
    <d v="2014-07-31T23:06:36"/>
    <d v="2014-08-29T01:00:00"/>
    <n v="50000"/>
    <n v="50653.1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.0667450000000001"/>
    <n v="59.817476635514019"/>
    <s v="music"/>
    <s v="indie rock"/>
    <d v="2013-02-02T23:42:17"/>
    <d v="2013-03-09T23:42:17"/>
    <n v="6000"/>
    <n v="6400.4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.288397837837838"/>
    <n v="64.816470588235291"/>
    <s v="music"/>
    <s v="indie rock"/>
    <d v="2013-02-19T19:03:35"/>
    <d v="2013-03-21T18:03:35"/>
    <n v="18500"/>
    <n v="79335.360000000001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.0411111111111111"/>
    <n v="90.09615384615384"/>
    <s v="music"/>
    <s v="indie rock"/>
    <d v="2014-04-07T00:06:29"/>
    <d v="2014-05-07T00:06:29"/>
    <n v="9000"/>
    <n v="9370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.0786666666666667"/>
    <n v="40.962025316455694"/>
    <s v="music"/>
    <s v="indie rock"/>
    <d v="2014-03-18T15:11:18"/>
    <d v="2014-04-18T23:00:00"/>
    <n v="3000"/>
    <n v="3236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.7584040000000001"/>
    <n v="56.000127388535034"/>
    <s v="music"/>
    <s v="indie rock"/>
    <d v="2012-04-03T23:00:26"/>
    <d v="2012-05-03T23:00:26"/>
    <n v="5000"/>
    <n v="8792.0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.5697000000000001"/>
    <n v="37.672800000000002"/>
    <s v="music"/>
    <s v="indie rock"/>
    <d v="2012-05-08T13:14:17"/>
    <d v="2012-06-07T13:14:17"/>
    <n v="1200"/>
    <n v="1883.6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.026"/>
    <n v="40.078125"/>
    <s v="music"/>
    <s v="indie rock"/>
    <d v="2012-04-05T17:25:43"/>
    <d v="2012-05-05T17:25:43"/>
    <n v="2500"/>
    <n v="256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.0404266666666666"/>
    <n v="78.031999999999996"/>
    <s v="music"/>
    <s v="indie rock"/>
    <d v="2009-09-23T17:24:10"/>
    <d v="2009-12-09T18:24:00"/>
    <n v="15000"/>
    <n v="15606.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.04"/>
    <n v="18.90909090909091"/>
    <s v="music"/>
    <s v="indie rock"/>
    <d v="2010-01-14T13:00:49"/>
    <d v="2010-02-15T05:00:00"/>
    <n v="400"/>
    <n v="4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.2105999999999999"/>
    <n v="37.134969325153371"/>
    <s v="music"/>
    <s v="indie rock"/>
    <d v="2009-08-25T15:26:54"/>
    <d v="2009-09-26T03:59:00"/>
    <n v="5000"/>
    <n v="605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.077"/>
    <n v="41.961038961038959"/>
    <s v="music"/>
    <s v="indie rock"/>
    <d v="2013-11-15T01:58:05"/>
    <d v="2013-12-15T01:58:05"/>
    <n v="3000"/>
    <n v="323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.0866"/>
    <n v="61.044943820224717"/>
    <s v="music"/>
    <s v="indie rock"/>
    <d v="2014-02-26T19:36:40"/>
    <d v="2014-04-02T18:36:40"/>
    <n v="5000"/>
    <n v="5433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0.39120962394619685"/>
    <n v="64.53125"/>
    <s v="food"/>
    <s v="small batch"/>
    <d v="2017-03-05T06:15:01"/>
    <d v="2017-04-04T05:15:01"/>
    <n v="12562.83"/>
    <n v="4914.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8E-2"/>
    <n v="21.25"/>
    <s v="food"/>
    <s v="small batch"/>
    <d v="2017-03-10T21:29:29"/>
    <d v="2017-04-09T20:29:29"/>
    <n v="2700"/>
    <n v="8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0.48"/>
    <n v="30"/>
    <s v="food"/>
    <s v="small batch"/>
    <d v="2017-03-13T18:07:27"/>
    <d v="2017-03-20T18:07:27"/>
    <n v="250"/>
    <n v="120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0.20733333333333334"/>
    <n v="25.491803278688526"/>
    <s v="food"/>
    <s v="small batch"/>
    <d v="2017-02-24T21:14:45"/>
    <d v="2017-03-26T20:14:45"/>
    <n v="10425"/>
    <n v="2161.4499999999998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0.08"/>
    <n v="11.428571428571429"/>
    <s v="food"/>
    <s v="small batch"/>
    <d v="2017-02-28T00:32:11"/>
    <d v="2017-03-29T23:32:11"/>
    <n v="1000"/>
    <n v="8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7.1999999999999998E-3"/>
    <n v="108"/>
    <s v="food"/>
    <s v="small batch"/>
    <d v="2017-03-10T00:49:08"/>
    <d v="2017-04-30T17:00:00"/>
    <n v="15000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.2609431428571432"/>
    <n v="54.883162444113267"/>
    <s v="food"/>
    <s v="small batch"/>
    <d v="2014-07-22T22:00:40"/>
    <d v="2014-08-26T22:00:40"/>
    <n v="35000"/>
    <n v="184133.0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.5445000000000002"/>
    <n v="47.383612662942269"/>
    <s v="food"/>
    <s v="small batch"/>
    <d v="2015-05-15T18:45:37"/>
    <d v="2015-06-14T18:45:37"/>
    <n v="10000"/>
    <n v="2544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.0591999999999999"/>
    <n v="211.84"/>
    <s v="food"/>
    <s v="small batch"/>
    <d v="2014-06-17T14:59:06"/>
    <d v="2014-07-17T14:59:06"/>
    <n v="25000"/>
    <n v="2648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.0242285714285715"/>
    <n v="219.92638036809817"/>
    <s v="food"/>
    <s v="small batch"/>
    <d v="2015-11-24T21:35:43"/>
    <d v="2015-12-25T00:00:00"/>
    <n v="35000"/>
    <n v="35848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.4431375"/>
    <n v="40.795406360424032"/>
    <s v="food"/>
    <s v="small batch"/>
    <d v="2014-07-19T00:08:10"/>
    <d v="2014-08-18T00:08:10"/>
    <n v="8000"/>
    <n v="11545.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.06308"/>
    <n v="75.502840909090907"/>
    <s v="food"/>
    <s v="small batch"/>
    <d v="2015-01-07T15:04:31"/>
    <d v="2015-02-06T15:04:31"/>
    <n v="25000"/>
    <n v="2657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.1216666666666666"/>
    <n v="13.542553191489361"/>
    <s v="food"/>
    <s v="small batch"/>
    <d v="2014-05-08T15:36:30"/>
    <d v="2014-05-29T17:50:00"/>
    <n v="600"/>
    <n v="127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.0195000000000001"/>
    <n v="60.865671641791046"/>
    <s v="food"/>
    <s v="small batch"/>
    <d v="2014-10-06T16:04:58"/>
    <d v="2014-11-05T17:34:00"/>
    <n v="4000"/>
    <n v="407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.0227200000000001"/>
    <n v="115.69230769230769"/>
    <s v="food"/>
    <s v="small batch"/>
    <d v="2014-05-12T13:44:03"/>
    <d v="2014-06-11T13:44:03"/>
    <n v="25000"/>
    <n v="2556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.2073254999999996"/>
    <n v="48.104623556581984"/>
    <s v="food"/>
    <s v="small batch"/>
    <d v="2014-01-27T22:11:35"/>
    <d v="2014-03-08T22:11:35"/>
    <n v="20000"/>
    <n v="104146.51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.1065833333333333"/>
    <n v="74.184357541899445"/>
    <s v="food"/>
    <s v="small batch"/>
    <d v="2014-05-27T15:22:23"/>
    <d v="2014-06-26T15:22:23"/>
    <n v="12000"/>
    <n v="13279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.0114333333333334"/>
    <n v="123.34552845528455"/>
    <s v="food"/>
    <s v="small batch"/>
    <d v="2014-05-30T21:31:24"/>
    <d v="2014-06-29T21:31:24"/>
    <n v="15000"/>
    <n v="15171.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.9420799999999998"/>
    <n v="66.623188405797094"/>
    <s v="food"/>
    <s v="small batch"/>
    <d v="2016-11-18T19:11:49"/>
    <d v="2016-12-19T07:59:00"/>
    <n v="25000"/>
    <n v="7355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.0577749999999999"/>
    <n v="104.99007444168734"/>
    <s v="food"/>
    <s v="small batch"/>
    <d v="2016-09-30T15:25:38"/>
    <d v="2016-10-30T15:25:38"/>
    <n v="40000"/>
    <n v="42311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s v="technology"/>
    <s v="web"/>
    <d v="2015-06-12T19:31:44"/>
    <d v="2015-07-12T19:31:44"/>
    <n v="500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s v="technology"/>
    <s v="web"/>
    <d v="2014-09-15T16:51:10"/>
    <d v="2014-10-06T05:00:00"/>
    <n v="550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0.03"/>
    <n v="300"/>
    <s v="technology"/>
    <s v="web"/>
    <d v="2015-11-19T19:48:25"/>
    <d v="2016-01-08T19:47:00"/>
    <n v="10000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1E-3"/>
    <n v="1"/>
    <s v="technology"/>
    <s v="web"/>
    <d v="2016-05-25T17:27:49"/>
    <d v="2016-06-24T17:27:49"/>
    <n v="810"/>
    <n v="0.8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s v="technology"/>
    <s v="web"/>
    <d v="2015-02-25T00:02:36"/>
    <d v="2015-03-31T23:39:00"/>
    <n v="300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4999999999999997E-4"/>
    <n v="13"/>
    <s v="technology"/>
    <s v="web"/>
    <d v="2016-09-02T19:10:31"/>
    <d v="2016-10-17T19:10:31"/>
    <n v="60000"/>
    <n v="3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4999999999999999E-2"/>
    <n v="15"/>
    <s v="technology"/>
    <s v="web"/>
    <d v="2016-07-26T14:34:36"/>
    <d v="2016-08-25T14:34:36"/>
    <n v="1000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3.8571428571428572E-3"/>
    <n v="54"/>
    <s v="technology"/>
    <s v="web"/>
    <d v="2015-12-22T22:22:18"/>
    <d v="2016-02-20T22:22:18"/>
    <n v="70000"/>
    <n v="27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s v="technology"/>
    <s v="web"/>
    <d v="2015-07-13T18:37:08"/>
    <d v="2015-08-11T18:37:08"/>
    <n v="56988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s v="technology"/>
    <s v="web"/>
    <d v="2016-12-04T20:12:50"/>
    <d v="2017-01-03T20:12:50"/>
    <n v="59500"/>
    <n v="0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5.7142857142857143E-3"/>
    <n v="15.428571428571429"/>
    <s v="technology"/>
    <s v="web"/>
    <d v="2015-03-31T02:25:39"/>
    <d v="2015-04-30T02:25:39"/>
    <n v="13230"/>
    <n v="75.59999999999999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s v="technology"/>
    <s v="web"/>
    <d v="2015-04-07T15:12:32"/>
    <d v="2015-06-06T15:12:32"/>
    <n v="200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s v="technology"/>
    <s v="web"/>
    <d v="2015-04-09T16:13:42"/>
    <d v="2015-04-21T16:13:42"/>
    <n v="1000"/>
    <n v="0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9E-4"/>
    <n v="25"/>
    <s v="technology"/>
    <s v="web"/>
    <d v="2014-11-11T17:21:00"/>
    <d v="2015-01-10T17:21:00"/>
    <n v="3500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6.875E-3"/>
    <n v="27.5"/>
    <s v="technology"/>
    <s v="web"/>
    <d v="2015-04-02T22:02:16"/>
    <d v="2015-05-02T22:02:16"/>
    <n v="6000"/>
    <n v="41.25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s v="technology"/>
    <s v="web"/>
    <d v="2015-05-06T18:48:24"/>
    <d v="2015-06-05T18:48:24"/>
    <n v="1190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s v="technology"/>
    <s v="web"/>
    <d v="2015-09-17T14:52:58"/>
    <d v="2015-10-17T14:52:58"/>
    <n v="3753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s v="technology"/>
    <s v="web"/>
    <d v="2014-12-05T22:20:36"/>
    <d v="2015-01-31T00:39:00"/>
    <n v="2085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0.14680000000000001"/>
    <n v="367"/>
    <s v="technology"/>
    <s v="web"/>
    <d v="2015-06-04T15:35:24"/>
    <d v="2015-08-03T15:35:24"/>
    <n v="7500"/>
    <n v="1101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4.0000000000000002E-4"/>
    <n v="2"/>
    <s v="technology"/>
    <s v="web"/>
    <d v="2016-01-08T16:58:00"/>
    <d v="2016-02-07T16:58:00"/>
    <n v="4050.0000000000005"/>
    <n v="1.6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s v="technology"/>
    <s v="web"/>
    <d v="2016-04-06T20:36:48"/>
    <d v="2016-04-30T22:00:00"/>
    <n v="162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0.2857142857142857"/>
    <n v="60"/>
    <s v="technology"/>
    <s v="web"/>
    <d v="2014-11-11T16:31:10"/>
    <d v="2014-12-11T16:31:10"/>
    <n v="420"/>
    <n v="12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s v="technology"/>
    <s v="web"/>
    <d v="2015-11-14T00:16:40"/>
    <d v="2015-12-29T00:16:40"/>
    <n v="17500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s v="technology"/>
    <s v="web"/>
    <d v="2015-09-01T22:25:56"/>
    <d v="2015-10-26T22:25:56"/>
    <n v="128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s v="technology"/>
    <s v="web"/>
    <d v="2015-12-08T17:40:25"/>
    <d v="2016-01-17T23:00:00"/>
    <n v="119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0.1052"/>
    <n v="97.407407407407405"/>
    <s v="technology"/>
    <s v="web"/>
    <d v="2015-09-21T12:45:33"/>
    <d v="2015-10-21T12:45:33"/>
    <n v="34750"/>
    <n v="3655.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E-2"/>
    <n v="47.857142857142854"/>
    <s v="technology"/>
    <s v="web"/>
    <d v="2016-02-25T23:16:56"/>
    <d v="2016-04-25T22:16:56"/>
    <n v="50000"/>
    <n v="67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2.5000000000000001E-3"/>
    <n v="50"/>
    <s v="technology"/>
    <s v="web"/>
    <d v="2015-02-28T17:19:25"/>
    <d v="2015-04-14T16:19:25"/>
    <n v="40000"/>
    <n v="1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s v="technology"/>
    <s v="web"/>
    <d v="2016-01-11T19:30:11"/>
    <d v="2016-02-10T19:30:11"/>
    <n v="2500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3.2799999999999999E-3"/>
    <n v="20.5"/>
    <s v="technology"/>
    <s v="web"/>
    <d v="2014-11-18T04:32:21"/>
    <d v="2014-12-18T04:32:21"/>
    <n v="25000"/>
    <n v="8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s v="technology"/>
    <s v="web"/>
    <d v="2015-05-26T18:39:56"/>
    <d v="2015-06-25T18:39:56"/>
    <n v="200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3E-2"/>
    <n v="30"/>
    <s v="technology"/>
    <s v="web"/>
    <d v="2015-03-25T01:39:31"/>
    <d v="2015-04-24T01:39:31"/>
    <n v="4125"/>
    <n v="135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8E-5"/>
    <n v="50"/>
    <s v="technology"/>
    <s v="web"/>
    <d v="2015-07-30T15:53:44"/>
    <d v="2015-08-29T15:53:44"/>
    <n v="102000"/>
    <n v="6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5E-4"/>
    <n v="10"/>
    <s v="technology"/>
    <s v="web"/>
    <d v="2015-01-13T20:14:20"/>
    <d v="2015-02-12T20:14:20"/>
    <n v="2200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s v="technology"/>
    <s v="web"/>
    <d v="2016-08-10T20:03:57"/>
    <d v="2016-09-09T20:03:57"/>
    <n v="1000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0.10877666666666666"/>
    <n v="81.582499999999996"/>
    <s v="technology"/>
    <s v="web"/>
    <d v="2015-11-10T22:12:46"/>
    <d v="2015-12-10T22:12:46"/>
    <n v="3000"/>
    <n v="326.33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s v="technology"/>
    <s v="web"/>
    <d v="2016-10-26T20:53:03"/>
    <d v="2016-11-25T21:53:03"/>
    <n v="2025.0000000000002"/>
    <n v="0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s v="technology"/>
    <s v="web"/>
    <d v="2015-07-28T00:18:50"/>
    <d v="2015-08-26T00:18:50"/>
    <n v="110000"/>
    <n v="0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s v="technology"/>
    <s v="web"/>
    <d v="2015-08-21T00:23:36"/>
    <d v="2015-10-05T00:23:36"/>
    <n v="3000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3.6666666666666666E-3"/>
    <n v="18.333333333333332"/>
    <s v="technology"/>
    <s v="web"/>
    <d v="2015-09-01T19:02:22"/>
    <d v="2015-10-01T19:02:22"/>
    <n v="15000"/>
    <n v="55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E-2"/>
    <n v="224.42857142857142"/>
    <s v="technology"/>
    <s v="web"/>
    <d v="2015-03-11T22:27:28"/>
    <d v="2015-04-10T22:27:28"/>
    <n v="86350"/>
    <n v="157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000000000000001E-2"/>
    <n v="37.5"/>
    <s v="technology"/>
    <s v="web"/>
    <d v="2015-07-10T04:30:03"/>
    <d v="2015-08-04T04:30:03"/>
    <n v="3000"/>
    <n v="7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7E-2"/>
    <n v="145"/>
    <s v="technology"/>
    <s v="web"/>
    <d v="2015-01-23T01:21:47"/>
    <d v="2015-02-22T01:21:47"/>
    <n v="7000"/>
    <n v="304.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8.0000000000000002E-3"/>
    <n v="1"/>
    <s v="technology"/>
    <s v="web"/>
    <d v="2014-10-15T01:37:23"/>
    <d v="2014-11-14T02:37:23"/>
    <n v="1000"/>
    <n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4E-2"/>
    <n v="112.57142857142857"/>
    <s v="technology"/>
    <s v="web"/>
    <d v="2015-07-06T16:50:32"/>
    <d v="2015-08-05T16:50:32"/>
    <n v="65000"/>
    <n v="788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s v="technology"/>
    <s v="web"/>
    <d v="2014-11-11T20:07:04"/>
    <d v="2015-01-10T20:07:04"/>
    <n v="2430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6.8399999999999997E-3"/>
    <n v="342"/>
    <s v="technology"/>
    <s v="web"/>
    <d v="2016-06-07T15:02:20"/>
    <d v="2016-07-22T15:02:20"/>
    <n v="150000"/>
    <n v="102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3E-2"/>
    <n v="57.875"/>
    <s v="technology"/>
    <s v="web"/>
    <d v="2014-12-16T20:29:19"/>
    <d v="2015-01-15T19:29:00"/>
    <n v="37000"/>
    <n v="46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1.8749999999999999E-3"/>
    <n v="30"/>
    <s v="technology"/>
    <s v="web"/>
    <d v="2015-06-24T15:40:52"/>
    <d v="2015-07-25T21:59:00"/>
    <n v="19040"/>
    <n v="35.69999999999999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s v="technology"/>
    <s v="web"/>
    <d v="2014-11-25T06:17:44"/>
    <d v="2015-01-04T06:17:44"/>
    <n v="38250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1.25E-3"/>
    <n v="25"/>
    <s v="technology"/>
    <s v="web"/>
    <d v="2015-03-01T19:04:04"/>
    <d v="2015-03-31T18:04:04"/>
    <n v="2000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s v="technology"/>
    <s v="web"/>
    <d v="2015-09-29T02:53:43"/>
    <d v="2015-10-29T02:53:43"/>
    <n v="420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5.0000000000000001E-4"/>
    <n v="50"/>
    <s v="technology"/>
    <s v="web"/>
    <d v="2015-07-09T15:33:37"/>
    <d v="2015-08-08T15:33:37"/>
    <n v="10000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5.9999999999999995E-4"/>
    <n v="1.5"/>
    <s v="technology"/>
    <s v="web"/>
    <d v="2015-01-27T08:41:33"/>
    <d v="2015-02-26T08:41:33"/>
    <n v="5950"/>
    <n v="3.5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s v="technology"/>
    <s v="web"/>
    <d v="2016-12-13T02:54:47"/>
    <d v="2017-01-10T08:57:00"/>
    <n v="3300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2E-3"/>
    <n v="10"/>
    <s v="technology"/>
    <s v="web"/>
    <d v="2015-09-15T20:22:38"/>
    <d v="2015-10-15T20:22:38"/>
    <n v="5450"/>
    <n v="10.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s v="technology"/>
    <s v="web"/>
    <d v="2014-12-03T21:14:16"/>
    <d v="2015-01-02T21:14:16"/>
    <n v="12400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s v="technology"/>
    <s v="web"/>
    <d v="2015-06-02T21:59:44"/>
    <d v="2015-07-02T21:59:44"/>
    <n v="400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s v="technology"/>
    <s v="web"/>
    <d v="2014-11-13T20:28:26"/>
    <d v="2014-12-18T20:28:26"/>
    <n v="156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s v="technology"/>
    <s v="web"/>
    <d v="2016-03-15T06:26:04"/>
    <d v="2016-04-14T06:26:04"/>
    <n v="3750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7.1785714285714283E-3"/>
    <n v="22.333333333333332"/>
    <s v="food"/>
    <s v="food trucks"/>
    <d v="2016-01-05T19:44:56"/>
    <d v="2016-03-05T19:44:56"/>
    <n v="28000"/>
    <n v="201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4.3333333333333331E-3"/>
    <n v="52"/>
    <s v="food"/>
    <s v="food trucks"/>
    <d v="2015-04-13T16:18:51"/>
    <d v="2015-05-13T16:18:51"/>
    <n v="1200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0.16833333333333333"/>
    <n v="16.833333333333332"/>
    <s v="food"/>
    <s v="food trucks"/>
    <d v="2016-01-30T21:10:58"/>
    <d v="2016-03-30T20:10:58"/>
    <n v="1667.9999999999998"/>
    <n v="280.7799999999999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s v="food"/>
    <s v="food trucks"/>
    <d v="2015-12-04T00:56:47"/>
    <d v="2016-01-03T00:56:47"/>
    <n v="15000"/>
    <n v="0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0.22520000000000001"/>
    <n v="56.3"/>
    <s v="food"/>
    <s v="food trucks"/>
    <d v="2016-08-13T14:02:55"/>
    <d v="2016-09-03T14:02:55"/>
    <n v="5000"/>
    <n v="112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0.41384615384615386"/>
    <n v="84.0625"/>
    <s v="food"/>
    <s v="food trucks"/>
    <d v="2014-12-10T02:39:50"/>
    <d v="2015-01-19T02:39:50"/>
    <n v="3250"/>
    <n v="134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0.25259090909090909"/>
    <n v="168.39393939393941"/>
    <s v="food"/>
    <s v="food trucks"/>
    <d v="2015-03-19T13:48:48"/>
    <d v="2015-04-11T06:00:00"/>
    <n v="22000"/>
    <n v="5557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2E-3"/>
    <n v="15"/>
    <s v="food"/>
    <s v="food trucks"/>
    <d v="2014-10-07T03:22:37"/>
    <d v="2014-11-06T04:22:37"/>
    <n v="15000"/>
    <n v="3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4E-2"/>
    <n v="76.666666666666671"/>
    <s v="food"/>
    <s v="food trucks"/>
    <d v="2015-07-19T21:01:15"/>
    <d v="2015-08-18T21:01:15"/>
    <n v="25000"/>
    <n v="46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s v="food"/>
    <s v="food trucks"/>
    <d v="2015-08-08T09:47:55"/>
    <d v="2015-09-07T09:47:55"/>
    <n v="1125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6.0400000000000002E-3"/>
    <n v="50.333333333333336"/>
    <s v="food"/>
    <s v="food trucks"/>
    <d v="2015-07-26T17:34:42"/>
    <d v="2015-08-25T17:34:42"/>
    <n v="25000"/>
    <n v="15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s v="food"/>
    <s v="food trucks"/>
    <d v="2016-10-12T17:41:13"/>
    <d v="2016-11-26T18:41:13"/>
    <n v="952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8.3333333333333332E-3"/>
    <n v="8.3333333333333339"/>
    <s v="food"/>
    <s v="food trucks"/>
    <d v="2014-05-01T02:38:02"/>
    <d v="2014-05-31T23:30:00"/>
    <n v="3000"/>
    <n v="2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5E-2"/>
    <n v="35.384615384615387"/>
    <s v="food"/>
    <s v="food trucks"/>
    <d v="2015-07-13T16:41:00"/>
    <d v="2015-08-22T03:59:00"/>
    <n v="15000"/>
    <n v="46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5.5833333333333334E-3"/>
    <n v="55.833333333333336"/>
    <s v="food"/>
    <s v="food trucks"/>
    <d v="2016-06-15T20:42:26"/>
    <d v="2016-07-15T20:42:26"/>
    <n v="60000"/>
    <n v="33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4"/>
    <n v="5"/>
    <s v="food"/>
    <s v="food trucks"/>
    <d v="2015-01-15T17:42:23"/>
    <d v="2015-03-14T15:00:00"/>
    <n v="2000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s v="food"/>
    <s v="food trucks"/>
    <d v="2014-07-11T21:13:07"/>
    <d v="2014-08-10T21:13:07"/>
    <n v="1000"/>
    <n v="0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2.0000000000000001E-4"/>
    <n v="1"/>
    <s v="food"/>
    <s v="food trucks"/>
    <d v="2015-01-23T20:34:04"/>
    <d v="2015-03-24T19:34:04"/>
    <n v="25000"/>
    <n v="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s v="food"/>
    <s v="food trucks"/>
    <d v="2014-12-20T17:43:09"/>
    <d v="2015-02-18T17:43:09"/>
    <n v="300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0.14825133372851215"/>
    <n v="69.472222222222229"/>
    <s v="food"/>
    <s v="food trucks"/>
    <d v="2014-09-11T00:41:35"/>
    <d v="2014-11-10T01:41:35"/>
    <n v="16870"/>
    <n v="2501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4"/>
    <n v="1"/>
    <s v="food"/>
    <s v="food trucks"/>
    <d v="2015-01-22T16:29:56"/>
    <d v="2015-02-21T16:29:56"/>
    <n v="6000"/>
    <n v="1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2E-3"/>
    <n v="1"/>
    <s v="food"/>
    <s v="food trucks"/>
    <d v="2015-02-09T17:23:56"/>
    <d v="2015-03-11T16:23:56"/>
    <n v="500"/>
    <n v="1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4"/>
    <n v="8"/>
    <s v="food"/>
    <s v="food trucks"/>
    <d v="2014-12-01T16:54:50"/>
    <d v="2014-12-31T16:54:50"/>
    <n v="60000"/>
    <n v="8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E-2"/>
    <n v="34.444444444444443"/>
    <s v="food"/>
    <s v="food trucks"/>
    <d v="2014-09-27T21:25:08"/>
    <d v="2014-10-27T21:25:08"/>
    <n v="25000"/>
    <n v="31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4"/>
    <n v="1"/>
    <s v="food"/>
    <s v="food trucks"/>
    <d v="2016-05-12T21:55:49"/>
    <d v="2016-05-27T22:04:00"/>
    <n v="350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s v="food"/>
    <s v="food trucks"/>
    <d v="2015-06-09T04:04:52"/>
    <d v="2015-08-08T04:04:52"/>
    <n v="20000"/>
    <n v="0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.0000000000000002E-5"/>
    <n v="1"/>
    <s v="food"/>
    <s v="food trucks"/>
    <d v="2016-02-12T07:38:53"/>
    <d v="2016-03-23T06:38:53"/>
    <n v="50000"/>
    <n v="1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5"/>
    <n v="1"/>
    <s v="food"/>
    <s v="food trucks"/>
    <d v="2015-02-10T18:49:11"/>
    <d v="2015-03-12T17:49:11"/>
    <n v="3500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E-2"/>
    <n v="501.25"/>
    <s v="food"/>
    <s v="food trucks"/>
    <d v="2016-12-30T21:06:06"/>
    <d v="2017-02-05T16:44:00"/>
    <n v="16800"/>
    <n v="240.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7.0000000000000001E-3"/>
    <n v="10.5"/>
    <s v="food"/>
    <s v="food trucks"/>
    <d v="2016-01-13T03:08:24"/>
    <d v="2016-02-12T03:08:24"/>
    <n v="3000"/>
    <n v="21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.0000000000000002E-5"/>
    <n v="1"/>
    <s v="food"/>
    <s v="food trucks"/>
    <d v="2016-04-29T02:23:33"/>
    <d v="2016-06-28T02:23:33"/>
    <n v="100000"/>
    <n v="2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4"/>
    <n v="1"/>
    <s v="food"/>
    <s v="food trucks"/>
    <d v="2015-02-06T05:14:57"/>
    <d v="2015-03-08T05:14:57"/>
    <n v="14000"/>
    <n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s v="food"/>
    <s v="food trucks"/>
    <d v="2016-01-28T21:35:43"/>
    <d v="2016-02-27T21:35:43"/>
    <n v="1000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1.2999999999999999E-3"/>
    <n v="13"/>
    <s v="food"/>
    <s v="food trucks"/>
    <d v="2015-06-25T04:27:54"/>
    <d v="2015-08-04T04:27:54"/>
    <n v="20000"/>
    <n v="2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4.8960000000000002E-3"/>
    <n v="306"/>
    <s v="food"/>
    <s v="food trucks"/>
    <d v="2015-09-05T06:39:46"/>
    <d v="2015-10-05T06:39:46"/>
    <n v="30000"/>
    <n v="146.8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2E-4"/>
    <n v="22.5"/>
    <s v="food"/>
    <s v="food trucks"/>
    <d v="2015-11-30T14:46:10"/>
    <d v="2016-01-29T14:46:10"/>
    <n v="94770"/>
    <n v="36.450000000000003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s v="food"/>
    <s v="food trucks"/>
    <d v="2015-01-27T23:09:48"/>
    <d v="2015-03-17T18:00:00"/>
    <n v="8000"/>
    <n v="0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3.3333333333333335E-3"/>
    <n v="50"/>
    <s v="food"/>
    <s v="food trucks"/>
    <d v="2015-10-08T21:57:42"/>
    <d v="2015-12-07T22:57:42"/>
    <n v="1500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s v="food"/>
    <s v="food trucks"/>
    <d v="2015-09-18T19:38:49"/>
    <d v="2015-10-18T19:38:49"/>
    <n v="10000"/>
    <n v="0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2E-3"/>
    <n v="5"/>
    <s v="food"/>
    <s v="food trucks"/>
    <d v="2016-01-14T21:35:13"/>
    <d v="2016-02-13T21:35:13"/>
    <n v="5950"/>
    <n v="11.89999999999999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.0788"/>
    <n v="74.22935779816514"/>
    <s v="food"/>
    <s v="small batch"/>
    <d v="2015-07-02T03:00:54"/>
    <d v="2015-07-23T04:59:00"/>
    <n v="7500"/>
    <n v="8091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.2594166666666666"/>
    <n v="81.252688172043008"/>
    <s v="food"/>
    <s v="small batch"/>
    <d v="2015-02-17T16:00:28"/>
    <d v="2015-03-19T15:00:28"/>
    <n v="24000"/>
    <n v="3022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.0251494999999999"/>
    <n v="130.23469453376205"/>
    <s v="food"/>
    <s v="small batch"/>
    <d v="2014-07-16T15:00:22"/>
    <d v="2014-08-15T15:00:22"/>
    <n v="20000"/>
    <n v="40502.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.0860000000000001"/>
    <n v="53.409836065573771"/>
    <s v="food"/>
    <s v="small batch"/>
    <d v="2016-04-25T18:06:31"/>
    <d v="2016-05-25T18:06:31"/>
    <n v="3000"/>
    <n v="325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.728"/>
    <n v="75.130434782608702"/>
    <s v="food"/>
    <s v="small batch"/>
    <d v="2015-08-27T04:33:41"/>
    <d v="2015-09-26T04:33:41"/>
    <n v="5000"/>
    <n v="86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.6798"/>
    <n v="75.666666666666671"/>
    <s v="food"/>
    <s v="small batch"/>
    <d v="2016-10-27T14:27:51"/>
    <d v="2016-11-26T15:27:51"/>
    <n v="5000"/>
    <n v="839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.2720000000000002"/>
    <n v="31.691394658753708"/>
    <s v="food"/>
    <s v="small batch"/>
    <d v="2016-10-11T11:16:33"/>
    <d v="2016-11-12T04:00:00"/>
    <n v="2500"/>
    <n v="1068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.075"/>
    <n v="47.777777777777779"/>
    <s v="food"/>
    <s v="small batch"/>
    <d v="2016-08-25T07:35:13"/>
    <d v="2016-08-31T05:36:00"/>
    <n v="400"/>
    <n v="43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.08"/>
    <n v="90"/>
    <s v="food"/>
    <s v="small batch"/>
    <d v="2014-10-31T03:25:15"/>
    <d v="2014-11-30T04:25:15"/>
    <n v="10000"/>
    <n v="108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.0153353333333335"/>
    <n v="149.31401960784314"/>
    <s v="food"/>
    <s v="small batch"/>
    <d v="2014-09-20T01:44:16"/>
    <d v="2014-10-28T03:11:00"/>
    <n v="15000"/>
    <n v="15230.0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.1545000000000001"/>
    <n v="62.06989247311828"/>
    <s v="food"/>
    <s v="small batch"/>
    <d v="2017-02-13T21:48:10"/>
    <d v="2017-03-05T21:48:10"/>
    <n v="10000"/>
    <n v="1154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.335"/>
    <n v="53.4"/>
    <s v="food"/>
    <s v="small batch"/>
    <d v="2015-11-30T20:15:00"/>
    <d v="2015-12-29T23:00:00"/>
    <n v="600"/>
    <n v="80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.5469999999999999"/>
    <n v="69.268656716417908"/>
    <s v="food"/>
    <s v="small batch"/>
    <d v="2017-01-03T16:36:49"/>
    <d v="2017-02-02T16:36:49"/>
    <n v="3000"/>
    <n v="464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.0084571428571429"/>
    <n v="271.50769230769231"/>
    <s v="food"/>
    <s v="small batch"/>
    <d v="2017-02-04T04:50:08"/>
    <d v="2017-03-11T04:50:08"/>
    <n v="35000"/>
    <n v="35296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.82"/>
    <n v="34.125"/>
    <s v="food"/>
    <s v="small batch"/>
    <d v="2016-03-23T18:45:50"/>
    <d v="2016-04-20T18:45:50"/>
    <n v="300"/>
    <n v="546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.8086666666666666"/>
    <n v="40.492537313432834"/>
    <s v="food"/>
    <s v="small batch"/>
    <d v="2017-01-26T23:03:59"/>
    <d v="2017-02-25T23:03:59"/>
    <n v="1500"/>
    <n v="27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.0230434782608695"/>
    <n v="189.75806451612902"/>
    <s v="food"/>
    <s v="small batch"/>
    <d v="2016-02-23T14:27:36"/>
    <d v="2016-03-24T13:27:36"/>
    <n v="23000"/>
    <n v="2353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.1017999999999999"/>
    <n v="68.862499999999997"/>
    <s v="food"/>
    <s v="small batch"/>
    <d v="2016-05-05T20:55:18"/>
    <d v="2016-06-09T19:00:00"/>
    <n v="5000"/>
    <n v="550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.0225"/>
    <n v="108.77659574468085"/>
    <s v="food"/>
    <s v="small batch"/>
    <d v="2016-02-07T15:18:05"/>
    <d v="2016-03-23T14:18:05"/>
    <n v="30000"/>
    <n v="3067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.0078823529411765"/>
    <n v="125.98529411764706"/>
    <s v="food"/>
    <s v="small batch"/>
    <d v="2016-11-30T04:29:27"/>
    <d v="2017-01-03T04:17:00"/>
    <n v="8500"/>
    <n v="856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.038"/>
    <n v="90.523255813953483"/>
    <s v="music"/>
    <s v="indie rock"/>
    <d v="2011-08-29T00:18:17"/>
    <d v="2011-10-01T03:00:00"/>
    <n v="7500"/>
    <n v="778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.1070833333333334"/>
    <n v="28.880434782608695"/>
    <s v="music"/>
    <s v="indie rock"/>
    <d v="2012-06-29T04:28:16"/>
    <d v="2012-07-19T04:28:16"/>
    <n v="3000"/>
    <n v="3321.25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.1625000000000001"/>
    <n v="31"/>
    <s v="music"/>
    <s v="indie rock"/>
    <d v="2013-03-08T02:40:25"/>
    <d v="2013-04-16T19:00:00"/>
    <n v="2000"/>
    <n v="2325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.111"/>
    <n v="51.674418604651166"/>
    <s v="music"/>
    <s v="indie rock"/>
    <d v="2015-09-01T21:36:37"/>
    <d v="2015-09-30T19:29:00"/>
    <n v="1620"/>
    <n v="1799.8200000000002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.8014285714285714"/>
    <n v="26.270833333333332"/>
    <s v="music"/>
    <s v="indie rock"/>
    <d v="2012-08-24T17:15:48"/>
    <d v="2012-09-23T17:15:48"/>
    <n v="700"/>
    <n v="126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"/>
    <n v="48.07692307692308"/>
    <s v="music"/>
    <s v="indie rock"/>
    <d v="2013-04-09T02:27:33"/>
    <d v="2013-05-09T02:27:33"/>
    <n v="2500"/>
    <n v="2500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.1850000000000001"/>
    <n v="27.558139534883722"/>
    <s v="music"/>
    <s v="indie rock"/>
    <d v="2012-04-26T20:58:51"/>
    <d v="2012-05-10T17:00:00"/>
    <n v="1000"/>
    <n v="1185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.0721700000000001"/>
    <n v="36.97137931034483"/>
    <s v="music"/>
    <s v="indie rock"/>
    <d v="2012-09-22T03:42:01"/>
    <d v="2012-10-28T05:00:00"/>
    <n v="2000"/>
    <n v="2144.3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.1366666666666667"/>
    <n v="29.021276595744681"/>
    <s v="music"/>
    <s v="indie rock"/>
    <d v="2011-01-14T10:18:49"/>
    <d v="2011-02-08T10:18:49"/>
    <n v="1200"/>
    <n v="136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.0316400000000001"/>
    <n v="28.65666666666667"/>
    <s v="music"/>
    <s v="indie rock"/>
    <d v="2012-04-24T01:47:35"/>
    <d v="2012-05-24T01:47:35"/>
    <n v="1000"/>
    <n v="1031.640000000000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.28"/>
    <n v="37.647058823529413"/>
    <s v="music"/>
    <s v="indie rock"/>
    <d v="2011-12-16T23:49:52"/>
    <d v="2012-01-25T23:49:52"/>
    <n v="500"/>
    <n v="64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.3576026666666667"/>
    <n v="97.904038461538462"/>
    <s v="music"/>
    <s v="indie rock"/>
    <d v="2010-06-25T02:46:20"/>
    <d v="2010-09-04T01:03:00"/>
    <n v="7500"/>
    <n v="10182.0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"/>
    <n v="42.553191489361701"/>
    <s v="music"/>
    <s v="indie rock"/>
    <d v="2012-10-11T17:57:49"/>
    <d v="2012-11-10T18:57:49"/>
    <n v="2000"/>
    <n v="20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.0000360000000001"/>
    <n v="131.58368421052631"/>
    <s v="music"/>
    <s v="indie rock"/>
    <d v="2010-08-27T00:16:16"/>
    <d v="2010-10-11T00:16:16"/>
    <n v="5000"/>
    <n v="5000.18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.0471999999999999"/>
    <n v="32.320987654320987"/>
    <s v="music"/>
    <s v="indie rock"/>
    <d v="2010-05-12T06:54:15"/>
    <d v="2010-07-10T22:00:00"/>
    <n v="2500"/>
    <n v="2618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.050225"/>
    <n v="61.103999999999999"/>
    <s v="music"/>
    <s v="indie rock"/>
    <d v="2014-10-01T07:52:50"/>
    <d v="2014-11-03T08:52:50"/>
    <n v="3200"/>
    <n v="3360.72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.7133333333333334"/>
    <n v="31.341463414634145"/>
    <s v="music"/>
    <s v="indie rock"/>
    <d v="2012-06-28T16:35:45"/>
    <d v="2012-08-12T16:35:45"/>
    <n v="750"/>
    <n v="128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.2749999999999999"/>
    <n v="129.1139240506329"/>
    <s v="music"/>
    <s v="indie rock"/>
    <d v="2012-12-14T22:48:33"/>
    <d v="2013-01-13T22:48:33"/>
    <n v="8000"/>
    <n v="10200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.3344333333333334"/>
    <n v="25.020624999999999"/>
    <s v="music"/>
    <s v="indie rock"/>
    <d v="2012-07-17T17:26:34"/>
    <d v="2012-07-28T02:00:00"/>
    <n v="300"/>
    <n v="400.3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"/>
    <n v="250"/>
    <s v="music"/>
    <s v="indie rock"/>
    <d v="2015-08-11T22:28:04"/>
    <d v="2015-10-10T22:28:04"/>
    <n v="2000"/>
    <n v="20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.1291099999999998"/>
    <n v="47.541473684210523"/>
    <s v="music"/>
    <s v="indie rock"/>
    <d v="2012-03-31T15:30:08"/>
    <d v="2012-04-30T15:30:08"/>
    <n v="4000"/>
    <n v="4516.439999999999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.0009999999999999"/>
    <n v="40.04"/>
    <s v="music"/>
    <s v="indie rock"/>
    <d v="2011-06-17T18:46:23"/>
    <d v="2011-08-01T18:46:23"/>
    <n v="1000"/>
    <n v="100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.1372727272727272"/>
    <n v="65.84210526315789"/>
    <s v="music"/>
    <s v="indie rock"/>
    <d v="2012-03-02T18:00:03"/>
    <d v="2012-05-01T17:00:03"/>
    <n v="1100"/>
    <n v="125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.1931742857142855"/>
    <n v="46.401222222222216"/>
    <s v="music"/>
    <s v="indie rock"/>
    <d v="2011-08-16T22:00:03"/>
    <d v="2011-09-15T22:00:03"/>
    <n v="3500"/>
    <n v="4176.109999999999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.0325"/>
    <n v="50.365853658536587"/>
    <s v="music"/>
    <s v="indie rock"/>
    <d v="2011-09-07T23:57:59"/>
    <d v="2011-10-12T23:57:59"/>
    <n v="2000"/>
    <n v="206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.6566666666666667"/>
    <n v="26.566666666666666"/>
    <s v="music"/>
    <s v="indie rock"/>
    <d v="2012-03-23T16:59:36"/>
    <d v="2012-04-22T16:59:36"/>
    <n v="300"/>
    <n v="79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.0005066666666667"/>
    <n v="39.493684210526318"/>
    <s v="music"/>
    <s v="indie rock"/>
    <d v="2012-04-27T01:59:57"/>
    <d v="2012-05-27T01:59:57"/>
    <n v="1500"/>
    <n v="1500.7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.0669999999999999"/>
    <n v="49.246153846153845"/>
    <s v="music"/>
    <s v="indie rock"/>
    <d v="2011-10-17T15:11:48"/>
    <d v="2011-11-16T16:11:48"/>
    <n v="3000"/>
    <n v="320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.3367142857142857"/>
    <n v="62.38"/>
    <s v="music"/>
    <s v="indie rock"/>
    <d v="2013-04-09T16:33:59"/>
    <d v="2013-05-09T16:33:59"/>
    <n v="3500"/>
    <n v="4678.5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.214"/>
    <n v="37.9375"/>
    <s v="music"/>
    <s v="indie rock"/>
    <d v="2012-04-24T05:27:56"/>
    <d v="2012-06-23T05:27:56"/>
    <n v="500"/>
    <n v="60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.032"/>
    <n v="51.6"/>
    <s v="music"/>
    <s v="indie rock"/>
    <d v="2010-12-30T20:08:34"/>
    <d v="2011-01-16T01:51:00"/>
    <n v="500"/>
    <n v="516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.25"/>
    <n v="27.777777777777779"/>
    <s v="music"/>
    <s v="indie rock"/>
    <d v="2012-04-25T23:39:48"/>
    <d v="2012-06-16T09:59:00"/>
    <n v="600"/>
    <n v="75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.2869999999999999"/>
    <n v="99.382239382239376"/>
    <s v="music"/>
    <s v="indie rock"/>
    <d v="2013-03-15T04:02:20"/>
    <d v="2013-04-29T04:02:20"/>
    <n v="20000"/>
    <n v="2574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.0100533333333332"/>
    <n v="38.848205128205123"/>
    <s v="music"/>
    <s v="indie rock"/>
    <d v="2012-04-23T15:29:04"/>
    <d v="2012-05-23T15:29:04"/>
    <n v="1500"/>
    <n v="1515.0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.2753666666666665"/>
    <n v="45.548809523809524"/>
    <s v="music"/>
    <s v="indie rock"/>
    <d v="2012-05-07T22:42:55"/>
    <d v="2012-06-06T22:42:55"/>
    <n v="1500"/>
    <n v="1913.05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"/>
    <n v="600"/>
    <s v="music"/>
    <s v="indie rock"/>
    <d v="2013-02-22T23:54:52"/>
    <d v="2013-03-29T22:54:52"/>
    <n v="6000"/>
    <n v="60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.127715"/>
    <n v="80.551071428571419"/>
    <s v="music"/>
    <s v="indie rock"/>
    <d v="2011-07-06T21:05:38"/>
    <d v="2011-08-05T21:05:38"/>
    <n v="4000"/>
    <n v="4510.85999999999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.056"/>
    <n v="52.8"/>
    <s v="music"/>
    <s v="indie rock"/>
    <d v="2015-01-13T23:13:07"/>
    <d v="2015-01-27T23:13:07"/>
    <n v="1000"/>
    <n v="105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.0262500000000001"/>
    <n v="47.676470588235297"/>
    <s v="music"/>
    <s v="indie rock"/>
    <d v="2012-11-13T15:33:57"/>
    <d v="2012-12-31T18:00:00"/>
    <n v="4000"/>
    <n v="810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.1333333333333333"/>
    <n v="23.448275862068964"/>
    <s v="music"/>
    <s v="indie rock"/>
    <d v="2012-05-24T18:32:55"/>
    <d v="2012-06-23T18:32:55"/>
    <n v="600"/>
    <n v="68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5E-2"/>
    <n v="40.142857142857146"/>
    <s v="food"/>
    <s v="restaurants"/>
    <d v="2015-08-28T18:38:24"/>
    <d v="2015-09-27T18:38:24"/>
    <n v="8910"/>
    <n v="227.6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1E-4"/>
    <n v="17.2"/>
    <s v="food"/>
    <s v="restaurants"/>
    <d v="2014-08-07T19:48:38"/>
    <d v="2014-09-21T19:48:38"/>
    <n v="110000"/>
    <n v="86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s v="food"/>
    <s v="restaurants"/>
    <d v="2016-05-08T21:35:08"/>
    <d v="2016-06-07T21:06:00"/>
    <n v="10000"/>
    <n v="0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s v="food"/>
    <s v="restaurants"/>
    <d v="2014-10-16T00:22:14"/>
    <d v="2014-11-15T01:22:14"/>
    <n v="3500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s v="food"/>
    <s v="restaurants"/>
    <d v="2015-02-12T01:20:16"/>
    <d v="2015-03-14T00:20:16"/>
    <n v="700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6.0000000000000001E-3"/>
    <n v="15"/>
    <s v="food"/>
    <s v="restaurants"/>
    <d v="2015-09-11T07:07:49"/>
    <d v="2015-10-03T21:00:00"/>
    <n v="6949.9999999999991"/>
    <n v="41.699999999999996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s v="food"/>
    <s v="restaurants"/>
    <d v="2015-04-11T01:45:04"/>
    <d v="2015-05-11T01:45:04"/>
    <n v="4285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s v="food"/>
    <s v="restaurants"/>
    <d v="2014-07-15T22:50:34"/>
    <d v="2014-08-14T22:50:34"/>
    <n v="2000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E-2"/>
    <n v="35.714285714285715"/>
    <s v="food"/>
    <s v="restaurants"/>
    <d v="2015-02-23T19:25:49"/>
    <d v="2015-04-20T18:25:49"/>
    <n v="132050"/>
    <n v="139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1.5E-3"/>
    <n v="37.5"/>
    <s v="food"/>
    <s v="restaurants"/>
    <d v="2015-03-15T23:56:12"/>
    <d v="2015-05-14T23:56:12"/>
    <n v="50000"/>
    <n v="75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s v="food"/>
    <s v="restaurants"/>
    <d v="2016-01-02T10:43:33"/>
    <d v="2016-02-01T10:43:33"/>
    <n v="13900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s v="food"/>
    <s v="restaurants"/>
    <d v="2014-11-28T21:02:41"/>
    <d v="2014-12-13T21:02:41"/>
    <n v="115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s v="food"/>
    <s v="restaurants"/>
    <d v="2016-12-28T00:09:49"/>
    <d v="2017-02-26T00:09:49"/>
    <n v="21420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E-2"/>
    <n v="52.5"/>
    <s v="food"/>
    <s v="restaurants"/>
    <d v="2014-08-03T09:21:17"/>
    <d v="2014-08-20T09:21:17"/>
    <n v="12000"/>
    <n v="2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0.186"/>
    <n v="77.5"/>
    <s v="food"/>
    <s v="restaurants"/>
    <d v="2015-01-23T20:09:13"/>
    <d v="2015-02-22T20:09:13"/>
    <n v="5000"/>
    <n v="930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s v="food"/>
    <s v="restaurants"/>
    <d v="2014-10-30T15:40:52"/>
    <d v="2014-11-29T16:40:52"/>
    <n v="2200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6E-2"/>
    <n v="53.545454545454547"/>
    <s v="food"/>
    <s v="restaurants"/>
    <d v="2015-02-17T19:15:30"/>
    <d v="2015-03-19T18:15:30"/>
    <n v="14580.000000000002"/>
    <n v="1431.2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s v="food"/>
    <s v="restaurants"/>
    <d v="2014-10-14T16:20:28"/>
    <d v="2014-11-13T17:20:28"/>
    <n v="5000"/>
    <n v="0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1E-4"/>
    <n v="16.25"/>
    <s v="food"/>
    <s v="restaurants"/>
    <d v="2014-06-19T03:43:24"/>
    <d v="2014-07-19T03:43:24"/>
    <n v="150000"/>
    <n v="6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s v="food"/>
    <s v="restaurants"/>
    <d v="2016-08-30T14:24:45"/>
    <d v="2016-10-15T19:21:00"/>
    <n v="10000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.0948792000000001"/>
    <n v="103.68174242424243"/>
    <s v="music"/>
    <s v="classical music"/>
    <d v="2015-09-22T23:13:41"/>
    <d v="2015-10-13T23:13:41"/>
    <n v="12500"/>
    <n v="13685.9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"/>
    <n v="185.18518518518519"/>
    <s v="music"/>
    <s v="classical music"/>
    <d v="2016-03-31T13:46:00"/>
    <d v="2016-04-22T14:52:00"/>
    <n v="5000"/>
    <n v="50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.5644444444444445"/>
    <n v="54.153846153846153"/>
    <s v="music"/>
    <s v="classical music"/>
    <d v="2014-10-18T23:24:52"/>
    <d v="2014-11-18T00:24:52"/>
    <n v="900"/>
    <n v="1408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.016"/>
    <n v="177.2093023255814"/>
    <s v="music"/>
    <s v="classical music"/>
    <d v="2014-11-18T19:22:37"/>
    <d v="2014-12-21T04:30:00"/>
    <n v="7500"/>
    <n v="762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.00325"/>
    <n v="100.325"/>
    <s v="music"/>
    <s v="classical music"/>
    <d v="2012-05-29T20:16:11"/>
    <d v="2012-06-28T20:16:11"/>
    <n v="8000"/>
    <n v="802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.1294999999999999"/>
    <n v="136.90909090909091"/>
    <s v="music"/>
    <s v="classical music"/>
    <d v="2014-11-10T02:11:14"/>
    <d v="2014-12-08T04:59:00"/>
    <n v="4000"/>
    <n v="45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.02125"/>
    <n v="57.535211267605632"/>
    <s v="music"/>
    <s v="classical music"/>
    <d v="2013-09-29T18:01:31"/>
    <d v="2013-10-18T03:59:00"/>
    <n v="4000"/>
    <n v="408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.0724974999999999"/>
    <n v="52.962839506172834"/>
    <s v="music"/>
    <s v="classical music"/>
    <d v="2015-08-01T20:01:43"/>
    <d v="2015-08-20T11:00:00"/>
    <n v="5560"/>
    <n v="5963.086099999999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.0428333333333333"/>
    <n v="82.328947368421055"/>
    <s v="music"/>
    <s v="classical music"/>
    <d v="2012-02-09T01:56:15"/>
    <d v="2012-03-25T00:56:15"/>
    <n v="6000"/>
    <n v="625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"/>
    <n v="135.41666666666666"/>
    <s v="music"/>
    <s v="classical music"/>
    <d v="2015-03-18T20:45:05"/>
    <d v="2015-04-20T04:50:00"/>
    <n v="6500"/>
    <n v="65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.004"/>
    <n v="74.06557377049181"/>
    <s v="music"/>
    <s v="classical music"/>
    <d v="2015-07-23T16:19:14"/>
    <d v="2015-08-15T03:59:00"/>
    <n v="4500"/>
    <n v="451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.26125"/>
    <n v="84.083333333333329"/>
    <s v="music"/>
    <s v="classical music"/>
    <d v="2012-07-17T20:22:46"/>
    <d v="2012-08-16T20:22:46"/>
    <n v="4000"/>
    <n v="504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.1066666666666667"/>
    <n v="61.029411764705884"/>
    <s v="music"/>
    <s v="classical music"/>
    <d v="2013-01-30T18:01:51"/>
    <d v="2013-03-01T18:01:08"/>
    <n v="7500"/>
    <n v="83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.05"/>
    <n v="150"/>
    <s v="music"/>
    <s v="classical music"/>
    <d v="2009-11-10T16:48:32"/>
    <d v="2010-01-01T06:00:00"/>
    <n v="2000"/>
    <n v="2100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.03775"/>
    <n v="266.08974358974359"/>
    <s v="music"/>
    <s v="classical music"/>
    <d v="2014-10-31T18:59:05"/>
    <d v="2014-12-01T19:59:05"/>
    <n v="20000"/>
    <n v="2075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.1599999999999999"/>
    <n v="7.25"/>
    <s v="music"/>
    <s v="classical music"/>
    <d v="2013-07-09T02:32:46"/>
    <d v="2013-07-30T02:32:46"/>
    <n v="25"/>
    <n v="2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.1000000000000001"/>
    <n v="100"/>
    <s v="music"/>
    <s v="classical music"/>
    <d v="2011-06-02T15:34:15"/>
    <d v="2011-08-01T15:34:15"/>
    <n v="1000"/>
    <n v="1100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.130176111111111"/>
    <n v="109.96308108108107"/>
    <s v="music"/>
    <s v="classical music"/>
    <d v="2013-01-24T12:14:21"/>
    <d v="2013-02-24T04:59:00"/>
    <n v="18000"/>
    <n v="20343.16999999999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.0024999999999999"/>
    <n v="169.91525423728814"/>
    <s v="music"/>
    <s v="classical music"/>
    <d v="2014-12-04T21:39:12"/>
    <d v="2015-02-02T21:39:12"/>
    <n v="10000"/>
    <n v="1002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.034"/>
    <n v="95.740740740740748"/>
    <s v="music"/>
    <s v="classical music"/>
    <d v="2011-08-30T16:12:01"/>
    <d v="2011-10-29T16:12:01"/>
    <n v="2500"/>
    <n v="258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.0702857142857143"/>
    <n v="59.460317460317462"/>
    <s v="music"/>
    <s v="classical music"/>
    <d v="2013-07-28T10:46:58"/>
    <d v="2013-09-26T10:46:58"/>
    <n v="4865"/>
    <n v="5206.9399999999996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.0357142857142858"/>
    <n v="55.769230769230766"/>
    <s v="music"/>
    <s v="classical music"/>
    <d v="2013-08-23T10:14:17"/>
    <d v="2013-10-01T03:59:00"/>
    <n v="700"/>
    <n v="72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.5640000000000001"/>
    <n v="30.076923076923077"/>
    <s v="music"/>
    <s v="classical music"/>
    <d v="2010-12-02T02:34:58"/>
    <d v="2011-01-02T03:00:00"/>
    <n v="250"/>
    <n v="391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.0082"/>
    <n v="88.438596491228068"/>
    <s v="music"/>
    <s v="classical music"/>
    <d v="2012-06-08T12:29:29"/>
    <d v="2012-07-08T12:29:29"/>
    <n v="5000"/>
    <n v="50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.9530000000000001"/>
    <n v="64.032786885245898"/>
    <s v="music"/>
    <s v="classical music"/>
    <d v="2015-01-23T03:18:58"/>
    <d v="2015-02-27T00:30:00"/>
    <n v="2000"/>
    <n v="390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.1171428571428572"/>
    <n v="60.153846153846153"/>
    <s v="music"/>
    <s v="classical music"/>
    <d v="2013-09-07T20:36:19"/>
    <d v="2013-10-05T05:00:00"/>
    <n v="3500"/>
    <n v="39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.1985454545454546"/>
    <n v="49.194029850746269"/>
    <s v="music"/>
    <s v="classical music"/>
    <d v="2012-03-05T18:33:23"/>
    <d v="2012-04-04T17:33:23"/>
    <n v="5500"/>
    <n v="659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.0185"/>
    <n v="165.16216216216216"/>
    <s v="music"/>
    <s v="classical music"/>
    <d v="2016-09-05T15:00:37"/>
    <d v="2016-09-30T04:27:00"/>
    <n v="7140"/>
    <n v="7272.089999999999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.0280254777070064"/>
    <n v="43.621621621621621"/>
    <s v="music"/>
    <s v="classical music"/>
    <d v="2013-04-26T18:11:10"/>
    <d v="2013-05-31T17:00:00"/>
    <n v="2182.2999999999997"/>
    <n v="2243.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.0084615384615385"/>
    <n v="43.7"/>
    <s v="music"/>
    <s v="classical music"/>
    <d v="2015-08-12T15:13:26"/>
    <d v="2015-10-08T03:59:00"/>
    <n v="6500"/>
    <n v="655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.0273469387755103"/>
    <n v="67.419642857142861"/>
    <s v="music"/>
    <s v="classical music"/>
    <d v="2012-02-22T06:03:05"/>
    <d v="2012-03-21T20:48:00"/>
    <n v="3675"/>
    <n v="3775.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.0649999999999999"/>
    <n v="177.5"/>
    <s v="music"/>
    <s v="classical music"/>
    <d v="2017-02-03T19:26:21"/>
    <d v="2017-03-05T19:26:21"/>
    <n v="3000"/>
    <n v="319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.5553333333333332"/>
    <n v="38.883333333333333"/>
    <s v="music"/>
    <s v="classical music"/>
    <d v="2012-07-23T04:46:47"/>
    <d v="2012-09-21T04:46:47"/>
    <n v="1500"/>
    <n v="233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.228"/>
    <n v="54.985074626865675"/>
    <s v="music"/>
    <s v="classical music"/>
    <d v="2015-05-01T01:52:43"/>
    <d v="2015-06-01T03:59:00"/>
    <n v="3000"/>
    <n v="368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.0734999999999999"/>
    <n v="61.342857142857142"/>
    <s v="music"/>
    <s v="classical music"/>
    <d v="2012-04-27T15:43:13"/>
    <d v="2012-05-28T15:43:13"/>
    <n v="2000"/>
    <n v="214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.0550335570469798"/>
    <n v="23.117647058823529"/>
    <s v="music"/>
    <s v="classical music"/>
    <d v="2012-11-09T23:47:37"/>
    <d v="2012-12-24T23:47:37"/>
    <n v="745"/>
    <n v="786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.1844444444444444"/>
    <n v="29.611111111111111"/>
    <s v="music"/>
    <s v="classical music"/>
    <d v="2014-04-15T17:53:06"/>
    <d v="2014-05-15T17:53:06"/>
    <n v="1251"/>
    <n v="1481.74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.0888"/>
    <n v="75.611111111111114"/>
    <s v="music"/>
    <s v="classical music"/>
    <d v="2015-03-30T20:38:26"/>
    <d v="2015-05-01T13:59:00"/>
    <n v="937.5"/>
    <n v="1020.7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.1125"/>
    <n v="35.6"/>
    <s v="music"/>
    <s v="classical music"/>
    <d v="2011-10-13T20:58:04"/>
    <d v="2011-11-15T19:37:00"/>
    <n v="800"/>
    <n v="89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.0009999999999999"/>
    <n v="143"/>
    <s v="music"/>
    <s v="classical music"/>
    <d v="2015-02-04T22:49:34"/>
    <d v="2015-03-06T22:49:34"/>
    <n v="4170"/>
    <n v="4174.1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s v="food"/>
    <s v="food trucks"/>
    <d v="2015-09-13T12:41:29"/>
    <d v="2015-10-13T12:41:29"/>
    <n v="8100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7.4999999999999997E-3"/>
    <n v="25"/>
    <s v="food"/>
    <s v="food trucks"/>
    <d v="2016-08-12T12:35:39"/>
    <d v="2016-10-11T12:35:39"/>
    <n v="11900"/>
    <n v="89.25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s v="food"/>
    <s v="food trucks"/>
    <d v="2015-05-31T03:20:51"/>
    <d v="2015-07-30T03:20:51"/>
    <n v="2000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s v="food"/>
    <s v="food trucks"/>
    <d v="2014-07-02T00:58:19"/>
    <d v="2014-08-01T00:58:19"/>
    <n v="32400.000000000004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0.01"/>
    <n v="100"/>
    <s v="food"/>
    <s v="food trucks"/>
    <d v="2016-03-11T15:36:29"/>
    <d v="2016-05-09T20:50:00"/>
    <n v="10000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s v="food"/>
    <s v="food trucks"/>
    <d v="2014-07-22T23:32:28"/>
    <d v="2014-08-21T23:32:28"/>
    <n v="3500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2.6666666666666666E-3"/>
    <n v="60"/>
    <s v="food"/>
    <s v="food trucks"/>
    <d v="2015-03-24T21:05:38"/>
    <d v="2015-04-23T21:05:38"/>
    <n v="45000"/>
    <n v="1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5.0000000000000001E-3"/>
    <n v="50"/>
    <s v="food"/>
    <s v="food trucks"/>
    <d v="2016-08-02T15:59:54"/>
    <d v="2016-09-01T15:59:54"/>
    <n v="13899.999999999998"/>
    <n v="69.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6E-2"/>
    <n v="72.5"/>
    <s v="food"/>
    <s v="food trucks"/>
    <d v="2015-08-18T02:31:52"/>
    <d v="2015-09-17T02:31:52"/>
    <n v="6500"/>
    <n v="14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8.4285714285714294E-3"/>
    <n v="29.5"/>
    <s v="food"/>
    <s v="food trucks"/>
    <d v="2017-01-09T21:40:35"/>
    <d v="2017-02-08T21:40:35"/>
    <n v="7000"/>
    <n v="5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2.5000000000000001E-3"/>
    <n v="62.5"/>
    <s v="food"/>
    <s v="food trucks"/>
    <d v="2016-03-20T08:12:01"/>
    <d v="2016-05-19T08:12:01"/>
    <n v="75000"/>
    <n v="187.5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s v="food"/>
    <s v="food trucks"/>
    <d v="2015-03-14T02:51:57"/>
    <d v="2015-04-13T02:51:57"/>
    <n v="3000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s v="food"/>
    <s v="food trucks"/>
    <d v="2014-07-09T14:12:29"/>
    <d v="2014-08-23T14:12:29"/>
    <n v="800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s v="food"/>
    <s v="food trucks"/>
    <d v="2016-04-27T19:49:05"/>
    <d v="2016-05-18T19:49:05"/>
    <n v="1000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s v="food"/>
    <s v="food trucks"/>
    <d v="2014-12-13T02:36:34"/>
    <d v="2015-01-12T02:36:34"/>
    <n v="85000"/>
    <n v="0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s v="food"/>
    <s v="food trucks"/>
    <d v="2015-02-25T00:14:07"/>
    <d v="2015-04-10T23:14:07"/>
    <n v="1000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s v="food"/>
    <s v="food trucks"/>
    <d v="2014-07-10T19:41:37"/>
    <d v="2014-08-04T19:41:37"/>
    <n v="1500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s v="food"/>
    <s v="food trucks"/>
    <d v="2015-08-22T00:32:59"/>
    <d v="2015-10-09T17:00:00"/>
    <n v="600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1.3849999999999999E-3"/>
    <n v="23.083333333333332"/>
    <s v="food"/>
    <s v="food trucks"/>
    <d v="2014-07-17T19:55:03"/>
    <d v="2014-09-15T19:55:03"/>
    <n v="200000"/>
    <n v="27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6.0000000000000001E-3"/>
    <n v="25.5"/>
    <s v="food"/>
    <s v="food trucks"/>
    <d v="2015-04-16T07:50:03"/>
    <d v="2015-05-16T03:00:00"/>
    <n v="8500"/>
    <n v="51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0.106"/>
    <n v="48.18181818181818"/>
    <s v="food"/>
    <s v="food trucks"/>
    <d v="2015-10-17T15:04:58"/>
    <d v="2015-11-16T16:04:58"/>
    <n v="5000"/>
    <n v="530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2E-5"/>
    <n v="1"/>
    <s v="food"/>
    <s v="food trucks"/>
    <d v="2016-09-29T23:43:54"/>
    <d v="2016-10-29T23:43:54"/>
    <n v="90000"/>
    <n v="1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5.0000000000000001E-3"/>
    <n v="1"/>
    <s v="food"/>
    <s v="food trucks"/>
    <d v="2015-01-15T18:28:00"/>
    <d v="2015-03-16T17:28:00"/>
    <n v="1000"/>
    <n v="5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s v="food"/>
    <s v="food trucks"/>
    <d v="2015-05-16T04:09:29"/>
    <d v="2015-06-15T04:09:29"/>
    <n v="1000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1.6666666666666668E-3"/>
    <n v="50"/>
    <s v="food"/>
    <s v="food trucks"/>
    <d v="2014-06-05T23:07:12"/>
    <d v="2014-07-05T23:07:12"/>
    <n v="30000"/>
    <n v="50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1.6666666666666668E-3"/>
    <n v="5"/>
    <s v="food"/>
    <s v="food trucks"/>
    <d v="2015-11-25T07:55:36"/>
    <d v="2015-12-25T07:55:36"/>
    <n v="4170"/>
    <n v="6.949999999999999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1E-2"/>
    <n v="202.83333333333334"/>
    <s v="food"/>
    <s v="food trucks"/>
    <d v="2015-11-30T16:12:33"/>
    <d v="2015-12-30T16:12:33"/>
    <n v="50000"/>
    <n v="121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31E-2"/>
    <n v="29.125"/>
    <s v="food"/>
    <s v="food trucks"/>
    <d v="2015-02-07T16:13:46"/>
    <d v="2015-03-31T13:14:00"/>
    <n v="6000"/>
    <n v="23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1E-4"/>
    <n v="5"/>
    <s v="food"/>
    <s v="food trucks"/>
    <d v="2016-02-22T12:52:07"/>
    <d v="2016-03-23T11:52:07"/>
    <n v="8000"/>
    <n v="0.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s v="food"/>
    <s v="food trucks"/>
    <d v="2016-01-19T14:08:17"/>
    <d v="2016-01-26T14:08:17"/>
    <n v="225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3E-2"/>
    <n v="13"/>
    <s v="food"/>
    <s v="food trucks"/>
    <d v="2016-01-13T21:45:24"/>
    <d v="2016-03-13T20:45:24"/>
    <n v="1500"/>
    <n v="2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1.6666666666666668E-3"/>
    <n v="50"/>
    <s v="food"/>
    <s v="food trucks"/>
    <d v="2014-09-05T19:13:41"/>
    <d v="2014-10-05T19:13:41"/>
    <n v="3000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s v="food"/>
    <s v="food trucks"/>
    <d v="2015-03-26T20:17:06"/>
    <d v="2015-04-25T20:17:06"/>
    <n v="1000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00000000000001E-5"/>
    <n v="1"/>
    <s v="food"/>
    <s v="food trucks"/>
    <d v="2014-07-08T23:13:48"/>
    <d v="2014-08-07T23:13:48"/>
    <n v="80000"/>
    <n v="1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0.12166666666666667"/>
    <n v="96.05263157894737"/>
    <s v="food"/>
    <s v="food trucks"/>
    <d v="2017-01-25T05:51:40"/>
    <d v="2017-02-24T05:51:40"/>
    <n v="15000"/>
    <n v="182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0.23588571428571428"/>
    <n v="305.77777777777777"/>
    <s v="food"/>
    <s v="food trucks"/>
    <d v="2014-07-08T15:56:49"/>
    <d v="2014-08-07T15:56:49"/>
    <n v="28350.000000000004"/>
    <n v="6687.360000000000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4E-2"/>
    <n v="12.142857142857142"/>
    <s v="food"/>
    <s v="food trucks"/>
    <d v="2016-05-20T08:11:57"/>
    <d v="2016-06-19T08:11:57"/>
    <n v="2085"/>
    <n v="118.1499999999999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0.39"/>
    <n v="83.571428571428569"/>
    <s v="food"/>
    <s v="food trucks"/>
    <d v="2015-08-24T20:10:01"/>
    <d v="2015-09-23T20:10:01"/>
    <n v="3000"/>
    <n v="1170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9.9546510341776348E-3"/>
    <n v="18"/>
    <s v="food"/>
    <s v="food trucks"/>
    <d v="2014-06-19T18:05:47"/>
    <d v="2014-08-03T18:05:47"/>
    <n v="9041"/>
    <n v="90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7E-2"/>
    <n v="115.53333333333333"/>
    <s v="food"/>
    <s v="food trucks"/>
    <d v="2016-01-25T21:36:40"/>
    <d v="2016-03-25T20:36:40"/>
    <n v="50000"/>
    <n v="346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.6139999999999999"/>
    <n v="21.900662251655628"/>
    <s v="technology"/>
    <s v="space exploration"/>
    <d v="2012-08-29T21:39:09"/>
    <d v="2012-09-13T03:59:00"/>
    <n v="500"/>
    <n v="330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.2609166666666667"/>
    <n v="80.022494887525568"/>
    <s v="technology"/>
    <s v="space exploration"/>
    <d v="2014-10-03T17:56:08"/>
    <d v="2014-11-12T21:20:00"/>
    <n v="12000"/>
    <n v="39131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.0148571428571429"/>
    <n v="35.520000000000003"/>
    <s v="technology"/>
    <s v="space exploration"/>
    <d v="2013-12-09T21:54:14"/>
    <d v="2013-12-23T21:54:14"/>
    <n v="1750"/>
    <n v="177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.0421799999999999"/>
    <n v="64.933333333333323"/>
    <s v="technology"/>
    <s v="space exploration"/>
    <d v="2012-03-30T01:13:43"/>
    <d v="2012-04-29T01:13:43"/>
    <n v="20000"/>
    <n v="20843.59999999999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.0742157000000001"/>
    <n v="60.965703745743475"/>
    <s v="technology"/>
    <s v="space exploration"/>
    <d v="2016-05-18T12:59:50"/>
    <d v="2016-06-17T12:59:50"/>
    <n v="100000"/>
    <n v="107421.5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.1005454545454545"/>
    <n v="31.444155844155844"/>
    <s v="technology"/>
    <s v="space exploration"/>
    <d v="2014-03-28T17:06:22"/>
    <d v="2014-04-29T17:06:22"/>
    <n v="11000"/>
    <n v="121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.077"/>
    <n v="81.949748743718587"/>
    <s v="technology"/>
    <s v="space exploration"/>
    <d v="2015-06-29T20:59:32"/>
    <d v="2015-08-12T02:00:00"/>
    <n v="8000"/>
    <n v="3261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.2392500000000002"/>
    <n v="58.92763157894737"/>
    <s v="technology"/>
    <s v="space exploration"/>
    <d v="2017-02-01T19:14:28"/>
    <d v="2017-03-15T00:00:00"/>
    <n v="8000"/>
    <n v="1791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.038011142857143"/>
    <n v="157.29347633136095"/>
    <s v="technology"/>
    <s v="space exploration"/>
    <d v="2012-06-15T05:42:31"/>
    <d v="2012-07-15T05:42:31"/>
    <n v="35000"/>
    <n v="106330.39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.4132510432681749"/>
    <n v="55.758509532062391"/>
    <s v="technology"/>
    <s v="space exploration"/>
    <d v="2016-07-13T21:08:45"/>
    <d v="2016-08-22T06:59:00"/>
    <n v="22765"/>
    <n v="32172.6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.906363636363636"/>
    <n v="83.802893802893806"/>
    <s v="technology"/>
    <s v="space exploration"/>
    <d v="2016-11-30T08:03:34"/>
    <d v="2017-01-02T22:59:00"/>
    <n v="13090"/>
    <n v="365294.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.7176130000000001"/>
    <n v="58.422210884353746"/>
    <s v="technology"/>
    <s v="space exploration"/>
    <d v="2014-12-09T03:26:10"/>
    <d v="2015-01-09T03:26:10"/>
    <n v="10000"/>
    <n v="17176.13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.0101333333333333"/>
    <n v="270.57142857142856"/>
    <s v="technology"/>
    <s v="space exploration"/>
    <d v="2012-08-22T19:38:14"/>
    <d v="2012-09-21T19:38:14"/>
    <n v="7500"/>
    <n v="757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.02"/>
    <n v="107.1"/>
    <s v="technology"/>
    <s v="space exploration"/>
    <d v="2014-04-01T17:00:12"/>
    <d v="2014-04-30T05:00:00"/>
    <n v="10500"/>
    <n v="1071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.6976511744127936"/>
    <n v="47.180555555555557"/>
    <s v="technology"/>
    <s v="space exploration"/>
    <d v="2016-03-24T11:56:04"/>
    <d v="2016-04-30T12:00:00"/>
    <n v="2781.39"/>
    <n v="4721.8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.14534"/>
    <n v="120.30882352941177"/>
    <s v="technology"/>
    <s v="space exploration"/>
    <d v="2015-07-26T23:52:09"/>
    <d v="2015-08-25T23:52:09"/>
    <n v="25000"/>
    <n v="28633.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.7759999999999998"/>
    <n v="27.59748427672956"/>
    <s v="technology"/>
    <s v="space exploration"/>
    <d v="2014-09-20T20:59:11"/>
    <d v="2014-10-20T20:59:11"/>
    <n v="500"/>
    <n v="4388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.0538666666666667"/>
    <n v="205.2987012987013"/>
    <s v="technology"/>
    <s v="space exploration"/>
    <d v="2015-10-02T19:01:01"/>
    <d v="2015-12-01T20:01:01"/>
    <n v="15000"/>
    <n v="1580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.8839999999999999"/>
    <n v="35.547169811320757"/>
    <s v="technology"/>
    <s v="space exploration"/>
    <d v="2015-09-26T21:13:24"/>
    <d v="2015-10-23T11:00:00"/>
    <n v="1000"/>
    <n v="188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.436523076923077"/>
    <n v="74.639488409272587"/>
    <s v="technology"/>
    <s v="space exploration"/>
    <d v="2015-09-04T04:00:42"/>
    <d v="2015-10-11T01:00:00"/>
    <n v="48750"/>
    <n v="70030.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.4588000000000001"/>
    <n v="47.058064516129029"/>
    <s v="technology"/>
    <s v="space exploration"/>
    <d v="2015-04-21T17:56:28"/>
    <d v="2015-05-21T17:56:28"/>
    <n v="15000"/>
    <n v="2188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.3118399999999999"/>
    <n v="26.591351351351353"/>
    <s v="technology"/>
    <s v="space exploration"/>
    <d v="2016-11-15T17:50:16"/>
    <d v="2016-12-30T17:50:16"/>
    <n v="1785"/>
    <n v="2341.634399999999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.1399999999999999"/>
    <n v="36.774193548387096"/>
    <s v="technology"/>
    <s v="space exploration"/>
    <d v="2016-11-18T06:09:26"/>
    <d v="2016-12-02T06:09:26"/>
    <n v="2000"/>
    <n v="228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.794206249999998"/>
    <n v="31.820544982698959"/>
    <s v="technology"/>
    <s v="space exploration"/>
    <d v="2012-08-23T10:07:02"/>
    <d v="2012-09-13T10:07:02"/>
    <n v="8000"/>
    <n v="110353.6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.56"/>
    <n v="27.576923076923077"/>
    <s v="technology"/>
    <s v="space exploration"/>
    <d v="2016-10-15T19:26:48"/>
    <d v="2016-11-09T20:26:48"/>
    <n v="178.5"/>
    <n v="1706.4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.1200000000000001"/>
    <n v="56"/>
    <s v="technology"/>
    <s v="space exploration"/>
    <d v="2015-05-04T15:04:29"/>
    <d v="2015-06-03T15:04:29"/>
    <n v="2500"/>
    <n v="28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.4666666666666668"/>
    <n v="21.555555555555557"/>
    <s v="technology"/>
    <s v="space exploration"/>
    <d v="2015-10-27T19:54:21"/>
    <d v="2015-11-26T20:54:21"/>
    <n v="150"/>
    <n v="970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.1036948748510131"/>
    <n v="44.095238095238095"/>
    <s v="technology"/>
    <s v="space exploration"/>
    <d v="2014-11-10T23:11:07"/>
    <d v="2014-11-30T23:11:07"/>
    <n v="839"/>
    <n v="92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.2774000000000001"/>
    <n v="63.87"/>
    <s v="technology"/>
    <s v="space exploration"/>
    <d v="2015-04-14T12:55:22"/>
    <d v="2015-05-14T12:55:22"/>
    <n v="6949.9999999999991"/>
    <n v="8877.929999999998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.579"/>
    <n v="38.987654320987652"/>
    <s v="technology"/>
    <s v="space exploration"/>
    <d v="2016-06-03T02:31:52"/>
    <d v="2016-06-30T10:00:00"/>
    <n v="1500"/>
    <n v="2368.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.1466525000000001"/>
    <n v="80.185489510489504"/>
    <s v="technology"/>
    <s v="space exploration"/>
    <d v="2015-08-02T04:03:47"/>
    <d v="2015-08-30T04:03:47"/>
    <n v="20000"/>
    <n v="22933.05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.3700934579439252"/>
    <n v="34.904761904761905"/>
    <s v="technology"/>
    <s v="space exploration"/>
    <d v="2016-05-04T01:28:59"/>
    <d v="2016-05-29T01:28:59"/>
    <n v="1070"/>
    <n v="146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.5461999999999998"/>
    <n v="89.100502512562812"/>
    <s v="technology"/>
    <s v="space exploration"/>
    <d v="2014-01-28T19:45:32"/>
    <d v="2014-02-27T23:00:00"/>
    <n v="5000"/>
    <n v="1773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.0602150537634409"/>
    <n v="39.44"/>
    <s v="technology"/>
    <s v="space exploration"/>
    <d v="2016-08-30T15:45:21"/>
    <d v="2016-09-29T15:45:21"/>
    <n v="930"/>
    <n v="98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"/>
    <n v="136.9047619047619"/>
    <s v="technology"/>
    <s v="space exploration"/>
    <d v="2015-02-02T22:49:21"/>
    <d v="2015-03-09T21:49:21"/>
    <n v="9315"/>
    <n v="93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.873"/>
    <n v="37.46"/>
    <s v="technology"/>
    <s v="space exploration"/>
    <d v="2016-09-23T14:45:14"/>
    <d v="2016-10-16T01:00:00"/>
    <n v="1000"/>
    <n v="1873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.6619999999999999"/>
    <n v="31.96153846153846"/>
    <s v="technology"/>
    <s v="space exploration"/>
    <d v="2016-09-26T13:11:15"/>
    <d v="2016-10-12T13:11:15"/>
    <n v="500"/>
    <n v="831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.0172910662824208"/>
    <n v="25.214285714285715"/>
    <s v="technology"/>
    <s v="space exploration"/>
    <d v="2014-12-16T21:54:55"/>
    <d v="2015-01-15T21:54:55"/>
    <n v="347"/>
    <n v="353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.64"/>
    <n v="10.040816326530612"/>
    <s v="technology"/>
    <s v="space exploration"/>
    <d v="2015-01-20T20:45:48"/>
    <d v="2015-02-19T20:45:48"/>
    <n v="416.99999999999994"/>
    <n v="683.8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.0566666666666666"/>
    <n v="45.94202898550725"/>
    <s v="technology"/>
    <s v="space exploration"/>
    <d v="2015-04-09T03:51:14"/>
    <d v="2015-06-08T03:51:14"/>
    <n v="3000"/>
    <n v="3170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0.01"/>
    <n v="15"/>
    <s v="technology"/>
    <s v="space exploration"/>
    <d v="2014-08-29T19:51:03"/>
    <d v="2014-09-15T20:09:00"/>
    <n v="1500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s v="technology"/>
    <s v="space exploration"/>
    <d v="2016-06-15T05:55:08"/>
    <d v="2016-07-15T06:57:00"/>
    <n v="59500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0.33559730999999998"/>
    <n v="223.58248500999335"/>
    <s v="technology"/>
    <s v="space exploration"/>
    <d v="2016-11-15T13:58:35"/>
    <d v="2016-12-21T07:59:00"/>
    <n v="1000000"/>
    <n v="335597.3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3E-2"/>
    <n v="39.480769230769234"/>
    <s v="technology"/>
    <s v="space exploration"/>
    <d v="2017-02-08T19:00:35"/>
    <d v="2017-03-10T19:00:35"/>
    <n v="100000"/>
    <n v="205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0.105"/>
    <n v="91.304347826086953"/>
    <s v="technology"/>
    <s v="space exploration"/>
    <d v="2014-10-09T20:13:23"/>
    <d v="2014-11-08T21:13:23"/>
    <n v="15000"/>
    <n v="157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39999999999E-2"/>
    <n v="78.666205607476627"/>
    <s v="technology"/>
    <s v="space exploration"/>
    <d v="2015-08-10T07:31:09"/>
    <d v="2015-09-09T07:31:09"/>
    <n v="500000"/>
    <n v="42086.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E-2"/>
    <n v="12"/>
    <s v="technology"/>
    <s v="space exploration"/>
    <d v="2015-07-15T06:16:59"/>
    <d v="2015-08-14T06:16:59"/>
    <n v="2025.0000000000002"/>
    <n v="29.16000000000000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8.8333333333333337E-3"/>
    <n v="17.666666666666668"/>
    <s v="technology"/>
    <s v="space exploration"/>
    <d v="2016-02-08T17:09:20"/>
    <d v="2016-03-09T17:09:20"/>
    <n v="12000"/>
    <n v="10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04E-4"/>
    <n v="41.333333333333336"/>
    <s v="technology"/>
    <s v="space exploration"/>
    <d v="2015-12-03T23:55:41"/>
    <d v="2016-02-01T23:55:41"/>
    <n v="125000"/>
    <n v="12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5.966666666666667E-3"/>
    <n v="71.599999999999994"/>
    <s v="technology"/>
    <s v="space exploration"/>
    <d v="2016-11-21T14:59:03"/>
    <d v="2016-12-21T14:59:03"/>
    <n v="60000"/>
    <n v="35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4E-2"/>
    <n v="307.8235294117647"/>
    <s v="technology"/>
    <s v="space exploration"/>
    <d v="2015-11-19T19:20:09"/>
    <d v="2015-12-17T19:20:09"/>
    <n v="280000"/>
    <n v="523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8.8500000000000002E-3"/>
    <n v="80.454545454545453"/>
    <s v="technology"/>
    <s v="space exploration"/>
    <d v="2014-11-10T03:48:45"/>
    <d v="2014-12-10T03:48:45"/>
    <n v="75000"/>
    <n v="663.75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0.1152156862745098"/>
    <n v="83.942857142857136"/>
    <s v="technology"/>
    <s v="space exploration"/>
    <d v="2014-05-12T15:38:47"/>
    <d v="2014-06-13T04:00:00"/>
    <n v="51000"/>
    <n v="587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4"/>
    <n v="8.5"/>
    <s v="technology"/>
    <s v="space exploration"/>
    <d v="2015-02-20T14:25:26"/>
    <d v="2015-04-21T13:25:26"/>
    <n v="100000"/>
    <n v="51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0.21033333333333334"/>
    <n v="73.372093023255815"/>
    <s v="technology"/>
    <s v="space exploration"/>
    <d v="2016-01-12T20:47:27"/>
    <d v="2016-02-09T20:00:00"/>
    <n v="15000"/>
    <n v="3155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0.11436666666666667"/>
    <n v="112.86184210526316"/>
    <s v="technology"/>
    <s v="space exploration"/>
    <d v="2017-02-01T16:31:28"/>
    <d v="2017-03-12T19:00:00"/>
    <n v="150000"/>
    <n v="1715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0.18737933333333334"/>
    <n v="95.277627118644077"/>
    <s v="technology"/>
    <s v="space exploration"/>
    <d v="2016-06-30T22:17:33"/>
    <d v="2016-08-03T01:30:00"/>
    <n v="30000"/>
    <n v="5621.3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56E-4"/>
    <n v="22.75"/>
    <s v="technology"/>
    <s v="space exploration"/>
    <d v="2016-06-30T21:13:14"/>
    <d v="2016-07-30T21:13:14"/>
    <n v="98000"/>
    <n v="91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E-2"/>
    <n v="133.30000000000001"/>
    <s v="technology"/>
    <s v="space exploration"/>
    <d v="2015-03-19T01:40:10"/>
    <d v="2015-04-18T01:40:10"/>
    <n v="49000"/>
    <n v="133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E-4"/>
    <n v="3.8"/>
    <s v="technology"/>
    <s v="space exploration"/>
    <d v="2015-09-25T17:06:58"/>
    <d v="2015-11-24T18:06:58"/>
    <n v="20000"/>
    <n v="1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.0289999999999999"/>
    <n v="85.75"/>
    <s v="technology"/>
    <s v="makerspaces"/>
    <d v="2013-09-25T23:00:10"/>
    <d v="2013-10-25T23:00:10"/>
    <n v="5000"/>
    <n v="514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.0680000000000001"/>
    <n v="267"/>
    <s v="technology"/>
    <s v="makerspaces"/>
    <d v="2015-07-22T17:55:13"/>
    <d v="2015-08-21T17:55:13"/>
    <n v="20000"/>
    <n v="2136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.0459624999999999"/>
    <n v="373.55803571428572"/>
    <s v="technology"/>
    <s v="makerspaces"/>
    <d v="2015-08-06T14:56:47"/>
    <d v="2015-09-04T15:00:00"/>
    <n v="16200.000000000002"/>
    <n v="16944.59250000000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.0342857142857143"/>
    <n v="174.03846153846155"/>
    <s v="technology"/>
    <s v="makerspaces"/>
    <d v="2015-11-05T00:36:37"/>
    <d v="2015-12-09T06:59:00"/>
    <n v="17500"/>
    <n v="181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.2314285714285715"/>
    <n v="93.695652173913047"/>
    <s v="technology"/>
    <s v="makerspaces"/>
    <d v="2015-03-20T21:29:34"/>
    <d v="2015-05-04T21:29:34"/>
    <n v="3500"/>
    <n v="431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.592951"/>
    <n v="77.327718446601949"/>
    <s v="technology"/>
    <s v="makerspaces"/>
    <d v="2015-08-19T18:20:39"/>
    <d v="2015-09-25T21:00:00"/>
    <n v="10000"/>
    <n v="15929.5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.1066666666666667"/>
    <n v="92.222222222222229"/>
    <s v="technology"/>
    <s v="makerspaces"/>
    <d v="2016-01-11T22:13:36"/>
    <d v="2016-02-10T22:13:36"/>
    <n v="1500"/>
    <n v="1660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.7070000000000001"/>
    <n v="60.964285714285715"/>
    <s v="technology"/>
    <s v="makerspaces"/>
    <d v="2015-09-28T14:07:45"/>
    <d v="2015-11-09T14:32:00"/>
    <n v="810"/>
    <n v="1382.6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.25125"/>
    <n v="91"/>
    <s v="technology"/>
    <s v="makerspaces"/>
    <d v="2015-11-11T00:51:36"/>
    <d v="2016-01-10T00:51:36"/>
    <n v="800"/>
    <n v="100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2E-2"/>
    <n v="41.583333333333336"/>
    <s v="technology"/>
    <s v="makerspaces"/>
    <d v="2014-07-01T00:29:40"/>
    <d v="2014-07-29T00:29:40"/>
    <n v="29166"/>
    <n v="1871.2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0.11344"/>
    <n v="33.761904761904759"/>
    <s v="technology"/>
    <s v="makerspaces"/>
    <d v="2014-11-19T17:58:36"/>
    <d v="2014-12-19T19:38:00"/>
    <n v="25000"/>
    <n v="28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0.33189999999999997"/>
    <n v="70.61702127659575"/>
    <s v="technology"/>
    <s v="makerspaces"/>
    <d v="2015-12-06T21:13:10"/>
    <d v="2015-12-28T06:00:00"/>
    <n v="10000"/>
    <n v="331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0.27579999999999999"/>
    <n v="167.15151515151516"/>
    <s v="technology"/>
    <s v="makerspaces"/>
    <d v="2014-09-30T12:59:59"/>
    <d v="2014-10-29T22:45:00"/>
    <n v="40000"/>
    <n v="1103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0.62839999999999996"/>
    <n v="128.61988304093566"/>
    <s v="technology"/>
    <s v="makerspaces"/>
    <d v="2016-06-08T15:11:10"/>
    <d v="2016-07-05T04:59:00"/>
    <n v="35000"/>
    <n v="2199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3E-2"/>
    <n v="65.41379310344827"/>
    <s v="technology"/>
    <s v="makerspaces"/>
    <d v="2014-10-11T20:34:49"/>
    <d v="2014-11-10T21:34:49"/>
    <n v="25000"/>
    <n v="189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0.50380952380952382"/>
    <n v="117.55555555555556"/>
    <s v="technology"/>
    <s v="makerspaces"/>
    <d v="2016-04-22T14:59:34"/>
    <d v="2016-05-22T14:59:34"/>
    <n v="1701"/>
    <n v="856.9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0.17512820512820512"/>
    <n v="126.48148148148148"/>
    <s v="technology"/>
    <s v="makerspaces"/>
    <d v="2014-06-03T00:42:23"/>
    <d v="2014-07-03T00:42:23"/>
    <n v="19500"/>
    <n v="34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0000000000001E-4"/>
    <n v="550"/>
    <s v="technology"/>
    <s v="makerspaces"/>
    <d v="2015-08-25T19:09:25"/>
    <d v="2015-09-24T19:09:25"/>
    <n v="9520000"/>
    <n v="1309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3.3E-3"/>
    <n v="44"/>
    <s v="technology"/>
    <s v="makerspaces"/>
    <d v="2015-01-29T00:01:34"/>
    <d v="2015-02-28T00:01:34"/>
    <n v="40000"/>
    <n v="132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8.6250000000000007E-3"/>
    <n v="69"/>
    <s v="technology"/>
    <s v="makerspaces"/>
    <d v="2016-03-07T05:04:51"/>
    <d v="2016-04-06T04:04:51"/>
    <n v="38080"/>
    <n v="328.44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6.875E-3"/>
    <n v="27.5"/>
    <s v="food"/>
    <s v="food trucks"/>
    <d v="2014-06-15T21:29:10"/>
    <d v="2014-07-10T21:29:10"/>
    <n v="8000"/>
    <n v="55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0.28299999999999997"/>
    <n v="84.9"/>
    <s v="food"/>
    <s v="food trucks"/>
    <d v="2014-10-20T20:55:40"/>
    <d v="2014-11-22T05:59:00"/>
    <n v="6000"/>
    <n v="169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2.3999999999999998E-3"/>
    <n v="12"/>
    <s v="food"/>
    <s v="food trucks"/>
    <d v="2015-01-30T18:07:20"/>
    <d v="2015-03-01T18:07:20"/>
    <n v="15000"/>
    <n v="36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9E-2"/>
    <n v="200"/>
    <s v="food"/>
    <s v="food trucks"/>
    <d v="2014-06-30T21:57:05"/>
    <d v="2014-08-09T21:57:05"/>
    <n v="70000"/>
    <n v="800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2.0000000000000001E-4"/>
    <n v="10"/>
    <s v="food"/>
    <s v="food trucks"/>
    <d v="2015-02-26T16:42:10"/>
    <d v="2015-04-27T15:42:10"/>
    <n v="5000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s v="food"/>
    <s v="food trucks"/>
    <d v="2014-09-10T23:23:43"/>
    <d v="2014-09-30T23:23:43"/>
    <n v="30000"/>
    <n v="0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s v="food"/>
    <s v="food trucks"/>
    <d v="2015-05-30T15:21:58"/>
    <d v="2015-06-29T15:21:58"/>
    <n v="15000"/>
    <n v="0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1.48E-3"/>
    <n v="5.2857142857142856"/>
    <s v="food"/>
    <s v="food trucks"/>
    <d v="2015-01-24T02:51:10"/>
    <d v="2015-02-24T03:00:00"/>
    <n v="50000"/>
    <n v="7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5"/>
    <n v="1"/>
    <s v="food"/>
    <s v="food trucks"/>
    <d v="2016-06-30T23:04:50"/>
    <d v="2016-07-30T23:04:50"/>
    <n v="3500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0.107325"/>
    <n v="72.762711864406782"/>
    <s v="food"/>
    <s v="food trucks"/>
    <d v="2015-04-19T02:31:16"/>
    <d v="2015-06-03T02:31:16"/>
    <n v="80000"/>
    <n v="8586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4E-4"/>
    <n v="17.5"/>
    <s v="food"/>
    <s v="food trucks"/>
    <d v="2015-03-26T17:22:37"/>
    <d v="2015-05-10T17:22:37"/>
    <n v="52650"/>
    <n v="28.3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7.1428571428571426E-3"/>
    <n v="25"/>
    <s v="food"/>
    <s v="food trucks"/>
    <d v="2015-02-23T08:01:00"/>
    <d v="2015-03-25T07:01:00"/>
    <n v="3500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8.0000000000000002E-3"/>
    <n v="13.333333333333334"/>
    <s v="food"/>
    <s v="food trucks"/>
    <d v="2014-07-14T03:19:26"/>
    <d v="2014-08-13T03:19:26"/>
    <n v="5000"/>
    <n v="4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5"/>
    <n v="1"/>
    <s v="food"/>
    <s v="food trucks"/>
    <d v="2014-08-27T03:22:19"/>
    <d v="2014-09-26T03:22:19"/>
    <n v="30000"/>
    <n v="1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4.7333333333333333E-3"/>
    <n v="23.666666666666668"/>
    <s v="food"/>
    <s v="food trucks"/>
    <d v="2015-02-13T04:21:58"/>
    <d v="2015-04-14T03:21:58"/>
    <n v="15000"/>
    <n v="7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00000000000002E-2"/>
    <n v="89.21052631578948"/>
    <s v="food"/>
    <s v="food trucks"/>
    <d v="2014-11-21T20:16:00"/>
    <d v="2014-12-25T20:16:00"/>
    <n v="60000"/>
    <n v="339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0.26352173913043481"/>
    <n v="116.55769230769231"/>
    <s v="food"/>
    <s v="food trucks"/>
    <d v="2015-07-02T22:33:43"/>
    <d v="2015-08-02T22:00:00"/>
    <n v="23000"/>
    <n v="606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3.2512500000000002E-3"/>
    <n v="13.005000000000001"/>
    <s v="food"/>
    <s v="food trucks"/>
    <d v="2014-05-28T21:33:28"/>
    <d v="2014-06-27T21:33:28"/>
    <n v="8000"/>
    <n v="26.01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s v="food"/>
    <s v="food trucks"/>
    <d v="2014-07-09T21:31:03"/>
    <d v="2014-08-08T21:31:03"/>
    <n v="1.62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7.0007000700070005E-3"/>
    <n v="17.5"/>
    <s v="food"/>
    <s v="food trucks"/>
    <d v="2014-08-19T20:59:32"/>
    <d v="2014-09-18T20:59:32"/>
    <n v="9999"/>
    <n v="7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0.46176470588235297"/>
    <n v="34.130434782608695"/>
    <s v="theater"/>
    <s v="spaces"/>
    <d v="2017-03-07T18:35:34"/>
    <d v="2017-04-07T17:35:34"/>
    <n v="4046"/>
    <n v="1868.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0.34410000000000002"/>
    <n v="132.34615384615384"/>
    <s v="theater"/>
    <s v="spaces"/>
    <d v="2017-03-06T19:14:37"/>
    <d v="2017-04-05T18:14:37"/>
    <n v="10000"/>
    <n v="3441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.0375000000000001"/>
    <n v="922.22222222222217"/>
    <s v="theater"/>
    <s v="spaces"/>
    <d v="2017-01-21T16:33:50"/>
    <d v="2017-03-22T15:33:50"/>
    <n v="1920"/>
    <n v="199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5E-2"/>
    <n v="163.57142857142858"/>
    <s v="theater"/>
    <s v="spaces"/>
    <d v="2017-02-21T20:41:54"/>
    <d v="2017-04-05T19:41:54"/>
    <n v="19000"/>
    <n v="1145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0.10539393939393939"/>
    <n v="217.375"/>
    <s v="theater"/>
    <s v="spaces"/>
    <d v="2017-02-07T21:59:18"/>
    <d v="2017-03-24T20:59:18"/>
    <n v="16500"/>
    <n v="173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.1229714285714285"/>
    <n v="149.44486692015209"/>
    <s v="theater"/>
    <s v="spaces"/>
    <d v="2014-09-17T07:04:43"/>
    <d v="2014-10-16T06:59:00"/>
    <n v="35000"/>
    <n v="3930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.50844625"/>
    <n v="71.237487309644663"/>
    <s v="theater"/>
    <s v="spaces"/>
    <d v="2013-04-27T18:47:23"/>
    <d v="2013-05-27T06:59:00"/>
    <n v="8000"/>
    <n v="28067.57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.3321535"/>
    <n v="44.464318398474738"/>
    <s v="theater"/>
    <s v="spaces"/>
    <d v="2016-05-22T16:45:26"/>
    <d v="2016-07-21T16:45:26"/>
    <n v="27799.999999999996"/>
    <n v="64833.86729999999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.01606"/>
    <n v="164.94480519480518"/>
    <s v="theater"/>
    <s v="spaces"/>
    <d v="2016-08-30T03:35:41"/>
    <d v="2016-10-04T03:59:00"/>
    <n v="50000"/>
    <n v="50803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.5390035000000002"/>
    <n v="84.871516544117654"/>
    <s v="theater"/>
    <s v="spaces"/>
    <d v="2014-07-08T05:30:28"/>
    <d v="2014-08-09T02:00:00"/>
    <n v="60000"/>
    <n v="92340.2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.007161125319693"/>
    <n v="53.945205479452056"/>
    <s v="theater"/>
    <s v="spaces"/>
    <d v="2014-05-21T17:53:10"/>
    <d v="2014-06-20T22:01:00"/>
    <n v="5434.9"/>
    <n v="5473.8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.3138181818181818"/>
    <n v="50.531468531468533"/>
    <s v="theater"/>
    <s v="spaces"/>
    <d v="2013-06-07T01:29:20"/>
    <d v="2013-07-13T18:00:00"/>
    <n v="5500"/>
    <n v="72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.0224133333333334"/>
    <n v="108.00140845070422"/>
    <s v="theater"/>
    <s v="spaces"/>
    <d v="2015-11-14T15:41:24"/>
    <d v="2015-12-24T15:41:24"/>
    <n v="150000"/>
    <n v="153362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.1635599999999999"/>
    <n v="95.373770491803285"/>
    <s v="theater"/>
    <s v="spaces"/>
    <d v="2016-09-16T15:43:16"/>
    <d v="2016-10-14T23:00:00"/>
    <n v="25000"/>
    <n v="2908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.6462241666666664"/>
    <n v="57.631016333938291"/>
    <s v="theater"/>
    <s v="spaces"/>
    <d v="2016-01-18T09:33:48"/>
    <d v="2016-02-21T09:33:48"/>
    <n v="12000"/>
    <n v="31754.6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.1998010000000001"/>
    <n v="64.160481283422456"/>
    <s v="theater"/>
    <s v="spaces"/>
    <d v="2015-09-08T07:59:53"/>
    <d v="2015-10-08T07:59:53"/>
    <n v="11900"/>
    <n v="14277.6319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.2010400000000001"/>
    <n v="92.387692307692305"/>
    <s v="theater"/>
    <s v="spaces"/>
    <d v="2014-10-22T21:57:29"/>
    <d v="2014-12-06T22:57:29"/>
    <n v="25000"/>
    <n v="30026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.0358333333333334"/>
    <n v="125.97972972972973"/>
    <s v="theater"/>
    <s v="spaces"/>
    <d v="2016-04-05T14:19:05"/>
    <d v="2016-05-03T23:00:00"/>
    <n v="18000"/>
    <n v="186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.0883333333333334"/>
    <n v="94.637681159420296"/>
    <s v="theater"/>
    <s v="spaces"/>
    <d v="2016-02-18T00:44:54"/>
    <d v="2016-04-17T23:44:54"/>
    <n v="6000"/>
    <n v="6530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.1812400000000001"/>
    <n v="170.69942196531792"/>
    <s v="theater"/>
    <s v="spaces"/>
    <d v="2016-10-12T11:10:53"/>
    <d v="2016-11-11T12:10:53"/>
    <n v="25000"/>
    <n v="2953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.62"/>
    <n v="40.762081784386616"/>
    <s v="technology"/>
    <s v="hardware"/>
    <d v="2013-08-07T13:03:18"/>
    <d v="2013-09-06T19:00:00"/>
    <n v="1042.5"/>
    <n v="15241.34999999999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.5253999999999999"/>
    <n v="68.254054054054052"/>
    <s v="technology"/>
    <s v="hardware"/>
    <d v="2016-11-30T20:34:13"/>
    <d v="2017-01-29T20:34:13"/>
    <n v="5000"/>
    <n v="1262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.4005000000000001"/>
    <n v="95.48863636363636"/>
    <s v="technology"/>
    <s v="hardware"/>
    <d v="2014-11-01T20:08:08"/>
    <d v="2014-12-31T21:08:08"/>
    <n v="12000"/>
    <n v="1680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.9687520259319289"/>
    <n v="7.1902649656526005"/>
    <s v="technology"/>
    <s v="hardware"/>
    <d v="2015-07-14T07:50:59"/>
    <d v="2015-08-15T07:50:59"/>
    <n v="3430.52"/>
    <n v="10184.363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.445425"/>
    <n v="511.65486725663715"/>
    <s v="technology"/>
    <s v="hardware"/>
    <d v="2017-01-10T17:52:15"/>
    <d v="2017-03-01T17:52:15"/>
    <n v="32400.000000000004"/>
    <n v="46831.770000000004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.05745"/>
    <n v="261.74504950495049"/>
    <s v="technology"/>
    <s v="hardware"/>
    <d v="2016-03-23T13:55:11"/>
    <d v="2016-04-22T13:55:11"/>
    <n v="100000"/>
    <n v="10574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.9321000000000002"/>
    <n v="69.760961810466767"/>
    <s v="technology"/>
    <s v="hardware"/>
    <d v="2015-07-13T16:14:23"/>
    <d v="2015-08-07T16:14:23"/>
    <n v="10000"/>
    <n v="49321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.0182666666666669"/>
    <n v="77.229591836734699"/>
    <s v="technology"/>
    <s v="hardware"/>
    <d v="2015-11-25T14:23:54"/>
    <d v="2015-12-30T14:23:54"/>
    <n v="15000"/>
    <n v="30274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.0444"/>
    <n v="340.56521739130437"/>
    <s v="technology"/>
    <s v="hardware"/>
    <d v="2015-04-01T05:46:37"/>
    <d v="2015-05-01T05:46:37"/>
    <n v="7500"/>
    <n v="7833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.7029262962962963"/>
    <n v="67.417903225806455"/>
    <s v="technology"/>
    <s v="hardware"/>
    <d v="2013-03-18T12:59:35"/>
    <d v="2013-04-22T12:59:35"/>
    <n v="27000"/>
    <n v="45979.0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.0430333333333333"/>
    <n v="845.70270270270271"/>
    <s v="technology"/>
    <s v="hardware"/>
    <d v="2014-08-21T12:37:02"/>
    <d v="2014-10-18T04:00:00"/>
    <n v="30000"/>
    <n v="3129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.1825000000000001"/>
    <n v="97.191780821917803"/>
    <s v="technology"/>
    <s v="hardware"/>
    <d v="2013-04-25T19:23:48"/>
    <d v="2013-05-28T00:00:00"/>
    <n v="12000"/>
    <n v="1419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.07538"/>
    <n v="451.84033613445376"/>
    <s v="technology"/>
    <s v="hardware"/>
    <d v="2015-02-09T06:32:54"/>
    <d v="2015-04-10T05:32:54"/>
    <n v="50000"/>
    <n v="5376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"/>
    <n v="138.66871165644173"/>
    <s v="technology"/>
    <s v="hardware"/>
    <d v="2016-09-13T16:03:12"/>
    <d v="2016-10-13T21:59:00"/>
    <n v="1"/>
    <n v="2260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.7813466666666677"/>
    <n v="21.640147492625371"/>
    <s v="technology"/>
    <s v="hardware"/>
    <d v="2013-02-11T02:54:10"/>
    <d v="2013-03-13T20:00:00"/>
    <n v="1042.5"/>
    <n v="10197.05389999999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.2290000000000001"/>
    <n v="169.51724137931035"/>
    <s v="technology"/>
    <s v="hardware"/>
    <d v="2014-03-24T15:59:33"/>
    <d v="2014-04-23T15:59:33"/>
    <n v="6480"/>
    <n v="7963.9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.4606080000000001"/>
    <n v="161.88210526315791"/>
    <s v="technology"/>
    <s v="hardware"/>
    <d v="2013-12-03T22:01:27"/>
    <d v="2014-01-15T19:00:00"/>
    <n v="30000"/>
    <n v="73818.24000000000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.4794"/>
    <n v="493.13333333333333"/>
    <s v="technology"/>
    <s v="hardware"/>
    <d v="2016-09-07T03:26:44"/>
    <d v="2016-11-06T03:26:44"/>
    <n v="5000"/>
    <n v="739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.8409090909090908"/>
    <n v="22.120418848167539"/>
    <s v="technology"/>
    <s v="hardware"/>
    <d v="2014-03-21T21:18:37"/>
    <d v="2014-05-05T21:18:37"/>
    <n v="1529"/>
    <n v="5872.75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.0333333333333334"/>
    <n v="18.235294117647058"/>
    <s v="technology"/>
    <s v="hardware"/>
    <d v="2015-02-10T00:45:52"/>
    <d v="2015-03-11T23:45:52"/>
    <n v="300"/>
    <n v="31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4.3750000000000004E-3"/>
    <n v="8.75"/>
    <s v="publishing"/>
    <s v="children's books"/>
    <d v="2014-09-29T15:46:42"/>
    <d v="2014-10-20T02:07:00"/>
    <n v="8000"/>
    <n v="35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0.29239999999999999"/>
    <n v="40.611111111111114"/>
    <s v="publishing"/>
    <s v="children's books"/>
    <d v="2012-05-01T17:16:27"/>
    <d v="2012-05-15T17:16:27"/>
    <n v="2500"/>
    <n v="731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s v="publishing"/>
    <s v="children's books"/>
    <d v="2016-09-19T07:53:27"/>
    <d v="2016-10-19T07:53:27"/>
    <n v="599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499999999998E-2"/>
    <n v="37.954545454545453"/>
    <s v="publishing"/>
    <s v="children's books"/>
    <d v="2012-01-30T01:29:58"/>
    <d v="2012-02-29T01:29:58"/>
    <n v="16000"/>
    <n v="83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0.21887499999999999"/>
    <n v="35.734693877551024"/>
    <s v="publishing"/>
    <s v="children's books"/>
    <d v="2012-05-15T23:42:48"/>
    <d v="2012-07-14T23:42:48"/>
    <n v="8000"/>
    <n v="175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0.26700000000000002"/>
    <n v="42.157894736842103"/>
    <s v="publishing"/>
    <s v="children's books"/>
    <d v="2014-07-30T18:45:11"/>
    <d v="2014-08-29T18:45:11"/>
    <n v="3000"/>
    <n v="80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0.28000000000000003"/>
    <n v="35"/>
    <s v="publishing"/>
    <s v="children's books"/>
    <d v="2012-05-15T15:33:17"/>
    <d v="2012-06-16T03:10:00"/>
    <n v="500"/>
    <n v="140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E-2"/>
    <n v="13.25"/>
    <s v="publishing"/>
    <s v="children's books"/>
    <d v="2016-08-03T17:03:22"/>
    <d v="2016-09-02T17:03:22"/>
    <n v="5000"/>
    <n v="53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E-2"/>
    <n v="55"/>
    <s v="publishing"/>
    <s v="children's books"/>
    <d v="2015-03-05T19:10:37"/>
    <d v="2015-04-04T18:10:37"/>
    <n v="10000"/>
    <n v="110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s v="publishing"/>
    <s v="children's books"/>
    <d v="2012-06-18T21:35:45"/>
    <d v="2012-06-30T20:00:00"/>
    <n v="199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s v="publishing"/>
    <s v="children's books"/>
    <d v="2014-04-18T21:17:22"/>
    <d v="2014-06-17T21:17:22"/>
    <n v="3274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0.11458333333333333"/>
    <n v="39.285714285714285"/>
    <s v="publishing"/>
    <s v="children's books"/>
    <d v="2011-11-08T18:21:44"/>
    <d v="2011-12-18T18:21:44"/>
    <n v="4800"/>
    <n v="55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0.19"/>
    <n v="47.5"/>
    <s v="publishing"/>
    <s v="children's books"/>
    <d v="2012-07-27T21:37:03"/>
    <d v="2012-08-26T21:37:03"/>
    <n v="2000"/>
    <n v="38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s v="publishing"/>
    <s v="children's books"/>
    <d v="2014-08-12T15:15:51"/>
    <d v="2014-09-11T15:15:51"/>
    <n v="1000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0.52"/>
    <n v="17.333333333333332"/>
    <s v="publishing"/>
    <s v="children's books"/>
    <d v="2015-03-09T18:58:47"/>
    <d v="2015-04-08T18:58:47"/>
    <n v="595"/>
    <n v="309.3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0.1048"/>
    <n v="31.757575757575758"/>
    <s v="publishing"/>
    <s v="children's books"/>
    <d v="2013-12-12T21:36:41"/>
    <d v="2014-01-11T21:36:41"/>
    <n v="10000"/>
    <n v="1048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6.6666666666666671E-3"/>
    <n v="5"/>
    <s v="publishing"/>
    <s v="children's books"/>
    <d v="2016-07-22T15:45:32"/>
    <d v="2016-08-06T15:45:32"/>
    <n v="1500"/>
    <n v="1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0.11700000000000001"/>
    <n v="39"/>
    <s v="publishing"/>
    <s v="children's books"/>
    <d v="2016-09-26T10:36:23"/>
    <d v="2016-10-10T10:36:23"/>
    <n v="1500"/>
    <n v="175.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0.105"/>
    <n v="52.5"/>
    <s v="publishing"/>
    <s v="children's books"/>
    <d v="2016-06-03T08:47:46"/>
    <d v="2016-07-16T08:47:46"/>
    <n v="750"/>
    <n v="78.7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s v="publishing"/>
    <s v="children's books"/>
    <d v="2013-05-21T11:04:18"/>
    <d v="2013-06-20T11:04:18"/>
    <n v="6949.9999999999991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7.1999999999999998E-3"/>
    <n v="9"/>
    <s v="publishing"/>
    <s v="children's books"/>
    <d v="2012-12-04T01:31:33"/>
    <d v="2013-01-03T01:31:33"/>
    <n v="5000"/>
    <n v="3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7.6923076923076927E-3"/>
    <n v="25"/>
    <s v="publishing"/>
    <s v="children's books"/>
    <d v="2012-01-19T00:53:15"/>
    <d v="2012-03-18T23:53:15"/>
    <n v="3250"/>
    <n v="25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2.2842639593908631E-3"/>
    <n v="30"/>
    <s v="publishing"/>
    <s v="children's books"/>
    <d v="2013-04-09T13:54:44"/>
    <d v="2013-05-24T13:54:44"/>
    <n v="39400"/>
    <n v="90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E-2"/>
    <n v="11.25"/>
    <s v="publishing"/>
    <s v="children's books"/>
    <d v="2012-05-01T07:00:31"/>
    <d v="2012-05-30T19:00:00"/>
    <n v="4000"/>
    <n v="4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s v="publishing"/>
    <s v="children's books"/>
    <d v="2012-10-12T13:53:48"/>
    <d v="2012-10-28T13:53:48"/>
    <n v="400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0.02"/>
    <n v="25"/>
    <s v="publishing"/>
    <s v="children's books"/>
    <d v="2011-07-12T16:01:58"/>
    <d v="2011-08-11T16:01:58"/>
    <n v="5000"/>
    <n v="100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8.5000000000000006E-3"/>
    <n v="11.333333333333334"/>
    <s v="publishing"/>
    <s v="children's books"/>
    <d v="2015-06-17T23:00:50"/>
    <d v="2015-08-16T23:00:50"/>
    <n v="3240"/>
    <n v="27.54000000000000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0.14314285714285716"/>
    <n v="29.470588235294116"/>
    <s v="publishing"/>
    <s v="children's books"/>
    <d v="2012-02-28T14:45:23"/>
    <d v="2012-03-29T13:45:23"/>
    <n v="7000"/>
    <n v="1002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2.5000000000000001E-3"/>
    <n v="1"/>
    <s v="publishing"/>
    <s v="children's books"/>
    <d v="2014-04-16T19:49:50"/>
    <d v="2014-06-05T19:49:50"/>
    <n v="1112"/>
    <n v="2.78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0.1041125"/>
    <n v="63.098484848484851"/>
    <s v="publishing"/>
    <s v="children's books"/>
    <d v="2014-02-16T16:55:30"/>
    <d v="2014-03-18T15:55:30"/>
    <n v="20000"/>
    <n v="2082.2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s v="publishing"/>
    <s v="children's books"/>
    <d v="2012-12-14T12:45:40"/>
    <d v="2013-02-01T17:00:00"/>
    <n v="1998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s v="publishing"/>
    <s v="children's books"/>
    <d v="2013-09-20T20:51:34"/>
    <d v="2013-10-05T20:51:34"/>
    <n v="8000"/>
    <n v="0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1.8867924528301887E-3"/>
    <n v="1"/>
    <s v="publishing"/>
    <s v="children's books"/>
    <d v="2016-04-14T20:45:21"/>
    <d v="2016-04-24T20:45:21"/>
    <n v="429.3"/>
    <n v="0.8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0.14249999999999999"/>
    <n v="43.846153846153847"/>
    <s v="publishing"/>
    <s v="children's books"/>
    <d v="2013-02-06T03:02:08"/>
    <d v="2013-03-08T03:02:08"/>
    <n v="4000"/>
    <n v="5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0.03"/>
    <n v="75"/>
    <s v="publishing"/>
    <s v="children's books"/>
    <d v="2011-11-16T00:19:14"/>
    <d v="2011-12-16T00:19:14"/>
    <n v="5000"/>
    <n v="15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5E-2"/>
    <n v="45.972222222222221"/>
    <s v="publishing"/>
    <s v="children's books"/>
    <d v="2015-05-12T07:07:56"/>
    <d v="2015-06-12T07:07:56"/>
    <n v="21000"/>
    <n v="165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3.3333333333333335E-3"/>
    <n v="10"/>
    <s v="publishing"/>
    <s v="children's books"/>
    <d v="2015-06-17T16:03:24"/>
    <d v="2015-07-17T16:03:24"/>
    <n v="300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0.25545454545454543"/>
    <n v="93.666666666666671"/>
    <s v="publishing"/>
    <s v="children's books"/>
    <d v="2014-07-26T23:28:26"/>
    <d v="2014-08-25T23:28:26"/>
    <n v="5500"/>
    <n v="140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E-2"/>
    <n v="53"/>
    <s v="publishing"/>
    <s v="children's books"/>
    <d v="2015-10-23T14:03:41"/>
    <d v="2015-11-22T15:03:41"/>
    <n v="2500"/>
    <n v="53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s v="publishing"/>
    <s v="children's books"/>
    <d v="2017-02-08T10:44:48"/>
    <d v="2017-03-10T10:44:48"/>
    <n v="11900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.0528"/>
    <n v="47"/>
    <s v="theater"/>
    <s v="plays"/>
    <d v="2015-01-14T22:35:54"/>
    <d v="2015-02-12T07:00:00"/>
    <n v="1250"/>
    <n v="131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.2"/>
    <n v="66.666666666666671"/>
    <s v="theater"/>
    <s v="plays"/>
    <d v="2015-01-22T22:11:58"/>
    <d v="2015-02-17T04:59:00"/>
    <n v="1000"/>
    <n v="12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.145"/>
    <n v="18.770491803278688"/>
    <s v="theater"/>
    <s v="plays"/>
    <d v="2015-04-09T12:50:46"/>
    <d v="2015-04-23T12:50:46"/>
    <n v="1390"/>
    <n v="1591.5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.19"/>
    <n v="66.111111111111114"/>
    <s v="theater"/>
    <s v="plays"/>
    <d v="2014-10-08T18:54:03"/>
    <d v="2014-10-29T18:54:03"/>
    <n v="6000"/>
    <n v="7140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.0468"/>
    <n v="36.859154929577464"/>
    <s v="theater"/>
    <s v="plays"/>
    <d v="2016-07-07T04:32:47"/>
    <d v="2016-08-05T21:00:00"/>
    <n v="5000"/>
    <n v="5234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.1783999999999999"/>
    <n v="39.810810810810814"/>
    <s v="theater"/>
    <s v="plays"/>
    <d v="2014-06-25T13:39:40"/>
    <d v="2014-07-09T13:39:40"/>
    <n v="3474.9999999999995"/>
    <n v="4094.939999999999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.1970000000000001"/>
    <n v="31.5"/>
    <s v="theater"/>
    <s v="plays"/>
    <d v="2014-06-18T04:45:52"/>
    <d v="2014-07-18T04:45:52"/>
    <n v="1000"/>
    <n v="1197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.0249999999999999"/>
    <n v="102.5"/>
    <s v="theater"/>
    <s v="plays"/>
    <d v="2016-06-29T16:50:43"/>
    <d v="2016-07-29T16:50:43"/>
    <n v="2000"/>
    <n v="2050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.0116666666666667"/>
    <n v="126.45833333333333"/>
    <s v="theater"/>
    <s v="plays"/>
    <d v="2015-02-21T00:18:54"/>
    <d v="2015-03-12T04:00:00"/>
    <n v="3000"/>
    <n v="303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.0533333333333332"/>
    <n v="47.878787878787875"/>
    <s v="theater"/>
    <s v="plays"/>
    <d v="2015-01-12T22:31:43"/>
    <d v="2015-02-11T22:31:43"/>
    <n v="3000"/>
    <n v="316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.0249999999999999"/>
    <n v="73.214285714285708"/>
    <s v="theater"/>
    <s v="plays"/>
    <d v="2016-08-09T21:35:59"/>
    <d v="2016-09-09T04:00:00"/>
    <n v="2000"/>
    <n v="205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.0760000000000001"/>
    <n v="89.666666666666671"/>
    <s v="theater"/>
    <s v="plays"/>
    <d v="2015-06-28T05:32:39"/>
    <d v="2015-08-12T05:32:39"/>
    <n v="2000"/>
    <n v="215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.105675"/>
    <n v="151.4623287671233"/>
    <s v="theater"/>
    <s v="plays"/>
    <d v="2015-06-21T10:03:25"/>
    <d v="2015-07-21T10:03:25"/>
    <n v="7500"/>
    <n v="8292.56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.5"/>
    <n v="25"/>
    <s v="theater"/>
    <s v="plays"/>
    <d v="2016-02-16T16:35:59"/>
    <d v="2016-03-03T19:00:00"/>
    <n v="69.5"/>
    <n v="104.24999999999999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.0428571428571429"/>
    <n v="36.5"/>
    <s v="theater"/>
    <s v="plays"/>
    <d v="2014-05-21T12:37:21"/>
    <d v="2014-06-06T23:00:00"/>
    <n v="700"/>
    <n v="730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.155"/>
    <n v="44"/>
    <s v="theater"/>
    <s v="plays"/>
    <d v="2014-06-05T12:40:28"/>
    <d v="2014-07-05T12:40:28"/>
    <n v="1112"/>
    <n v="1284.359999999999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.02645125"/>
    <n v="87.357553191489373"/>
    <s v="theater"/>
    <s v="plays"/>
    <d v="2014-06-08T22:34:00"/>
    <d v="2014-07-08T22:34:00"/>
    <n v="11120"/>
    <n v="11414.137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.014"/>
    <n v="36.474820143884891"/>
    <s v="theater"/>
    <s v="plays"/>
    <d v="2015-07-16T16:12:01"/>
    <d v="2015-07-31T16:00:00"/>
    <n v="6949.9999999999991"/>
    <n v="7047.299999999999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.1663479999999999"/>
    <n v="44.859538461538463"/>
    <s v="theater"/>
    <s v="plays"/>
    <d v="2016-05-17T06:21:10"/>
    <d v="2016-06-17T16:00:00"/>
    <n v="6949.9999999999991"/>
    <n v="8106.118599999998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.33"/>
    <n v="42.903225806451616"/>
    <s v="theater"/>
    <s v="plays"/>
    <d v="2014-11-05T13:16:06"/>
    <d v="2015-01-04T13:16:06"/>
    <n v="1390"/>
    <n v="1848.6999999999998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.3320000000000001"/>
    <n v="51.230769230769234"/>
    <s v="theater"/>
    <s v="plays"/>
    <d v="2014-09-18T05:50:09"/>
    <d v="2014-10-10T11:00:00"/>
    <n v="375"/>
    <n v="499.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.0183333333333333"/>
    <n v="33.944444444444443"/>
    <s v="theater"/>
    <s v="plays"/>
    <d v="2015-07-07T15:31:47"/>
    <d v="2015-08-06T15:31:47"/>
    <n v="4170"/>
    <n v="4246.4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.2795000000000001"/>
    <n v="90.744680851063833"/>
    <s v="theater"/>
    <s v="plays"/>
    <d v="2015-06-03T01:34:36"/>
    <d v="2015-07-16T00:00:00"/>
    <n v="10000"/>
    <n v="12795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.1499999999999999"/>
    <n v="50"/>
    <s v="theater"/>
    <s v="plays"/>
    <d v="2014-08-30T10:53:10"/>
    <d v="2014-09-29T10:53:10"/>
    <n v="1390"/>
    <n v="1598.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.1000000000000001"/>
    <n v="24.444444444444443"/>
    <s v="theater"/>
    <s v="plays"/>
    <d v="2015-07-28T12:07:53"/>
    <d v="2015-08-22T12:07:53"/>
    <n v="556"/>
    <n v="611.59999999999991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.121"/>
    <n v="44.25"/>
    <s v="theater"/>
    <s v="plays"/>
    <d v="2015-06-30T06:24:50"/>
    <d v="2015-08-05T11:00:00"/>
    <n v="4170"/>
    <n v="4674.57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.26"/>
    <n v="67.741935483870961"/>
    <s v="theater"/>
    <s v="plays"/>
    <d v="2015-05-30T20:57:18"/>
    <d v="2015-06-29T20:57:18"/>
    <n v="5000"/>
    <n v="63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.0024444444444445"/>
    <n v="65.376811594202906"/>
    <s v="theater"/>
    <s v="plays"/>
    <d v="2015-07-23T20:18:55"/>
    <d v="2015-08-22T20:18:55"/>
    <n v="4500"/>
    <n v="45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.024"/>
    <n v="121.9047619047619"/>
    <s v="theater"/>
    <s v="plays"/>
    <d v="2016-03-22T11:55:25"/>
    <d v="2016-03-30T14:39:00"/>
    <n v="2500"/>
    <n v="256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.0820000000000001"/>
    <n v="47.456140350877192"/>
    <s v="theater"/>
    <s v="plays"/>
    <d v="2014-04-30T03:21:04"/>
    <d v="2014-06-01T03:59:00"/>
    <n v="2500"/>
    <n v="2705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.0026999999999999"/>
    <n v="92.842592592592595"/>
    <s v="theater"/>
    <s v="plays"/>
    <d v="2015-01-24T11:55:03"/>
    <d v="2015-02-23T11:55:03"/>
    <n v="13899.999999999998"/>
    <n v="13937.52999999999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.133"/>
    <n v="68.253012048192772"/>
    <s v="theater"/>
    <s v="plays"/>
    <d v="2015-02-19T17:51:38"/>
    <d v="2015-04-06T04:00:00"/>
    <n v="4050.0000000000005"/>
    <n v="4588.650000000000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.2757571428571428"/>
    <n v="37.209583333333335"/>
    <s v="theater"/>
    <s v="plays"/>
    <d v="2016-11-19T17:49:21"/>
    <d v="2016-12-14T17:49:21"/>
    <n v="2800"/>
    <n v="3572.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.0773333333333333"/>
    <n v="25.25"/>
    <s v="theater"/>
    <s v="plays"/>
    <d v="2015-04-09T09:35:15"/>
    <d v="2015-05-09T09:35:15"/>
    <n v="2085"/>
    <n v="2246.2399999999998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.42"/>
    <n v="43.214285714285715"/>
    <s v="theater"/>
    <s v="plays"/>
    <d v="2016-07-08T18:38:29"/>
    <d v="2016-08-07T18:38:29"/>
    <n v="202.5"/>
    <n v="490.0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.4156666666666666"/>
    <n v="25.130177514792898"/>
    <s v="theater"/>
    <s v="plays"/>
    <d v="2015-07-03T11:13:12"/>
    <d v="2015-08-02T16:00:00"/>
    <n v="4170"/>
    <n v="5903.33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.3"/>
    <n v="23.636363636363637"/>
    <s v="theater"/>
    <s v="plays"/>
    <d v="2015-01-19T15:14:22"/>
    <d v="2015-02-28T15:14:22"/>
    <n v="833.99999999999989"/>
    <n v="1084.1999999999998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.0603"/>
    <n v="103.95098039215686"/>
    <s v="theater"/>
    <s v="plays"/>
    <d v="2015-09-03T14:21:26"/>
    <d v="2015-09-23T14:21:26"/>
    <n v="10000"/>
    <n v="1060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.048"/>
    <n v="50.384615384615387"/>
    <s v="theater"/>
    <s v="plays"/>
    <d v="2015-05-15T12:36:49"/>
    <d v="2015-06-14T12:36:49"/>
    <n v="6949.9999999999991"/>
    <n v="7283.599999999999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.36"/>
    <n v="13.6"/>
    <s v="theater"/>
    <s v="plays"/>
    <d v="2016-02-01T14:39:49"/>
    <d v="2016-02-26T00:00:00"/>
    <n v="278"/>
    <n v="378.0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"/>
    <n v="28.571428571428573"/>
    <s v="theater"/>
    <s v="plays"/>
    <d v="2014-08-24T22:08:55"/>
    <d v="2014-09-23T22:08:55"/>
    <n v="1390"/>
    <n v="139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"/>
    <n v="63.829787234042556"/>
    <s v="theater"/>
    <s v="plays"/>
    <d v="2015-02-25T16:24:52"/>
    <d v="2015-03-27T15:24:52"/>
    <n v="6000"/>
    <n v="60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.24"/>
    <n v="8.8571428571428577"/>
    <s v="theater"/>
    <s v="plays"/>
    <d v="2015-03-04T00:16:46"/>
    <d v="2015-03-31T22:59:00"/>
    <n v="139"/>
    <n v="172.35999999999999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.1692307692307693"/>
    <n v="50.666666666666664"/>
    <s v="theater"/>
    <s v="plays"/>
    <d v="2015-05-12T06:29:56"/>
    <d v="2015-06-13T01:43:00"/>
    <n v="650"/>
    <n v="76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.0333333333333334"/>
    <n v="60.784313725490193"/>
    <s v="theater"/>
    <s v="plays"/>
    <d v="2015-11-04T19:01:26"/>
    <d v="2015-12-04T19:01:26"/>
    <n v="4170"/>
    <n v="430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.0774999999999999"/>
    <n v="113.42105263157895"/>
    <s v="theater"/>
    <s v="plays"/>
    <d v="2015-06-16T00:50:12"/>
    <d v="2015-07-10T07:00:00"/>
    <n v="2000"/>
    <n v="215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.2024999999999999"/>
    <n v="104.56521739130434"/>
    <s v="theater"/>
    <s v="plays"/>
    <d v="2016-05-04T16:24:26"/>
    <d v="2016-06-03T16:30:00"/>
    <n v="2000"/>
    <n v="240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.0037894736842106"/>
    <n v="98.30927835051547"/>
    <s v="theater"/>
    <s v="plays"/>
    <d v="2015-09-07T06:21:09"/>
    <d v="2015-10-02T23:00:00"/>
    <n v="13204.999999999998"/>
    <n v="13255.03999999999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.0651999999999999"/>
    <n v="35.039473684210527"/>
    <s v="theater"/>
    <s v="plays"/>
    <d v="2016-05-05T10:25:18"/>
    <d v="2016-06-02T10:25:18"/>
    <n v="3474.9999999999995"/>
    <n v="3701.5699999999997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"/>
    <n v="272.72727272727275"/>
    <s v="theater"/>
    <s v="plays"/>
    <d v="2014-04-29T20:09:08"/>
    <d v="2014-05-12T03:59:00"/>
    <n v="3000"/>
    <n v="3000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.1066666666666667"/>
    <n v="63.846153846153847"/>
    <s v="theater"/>
    <s v="plays"/>
    <d v="2015-06-16T19:47:50"/>
    <d v="2015-07-16T19:47:50"/>
    <n v="3000"/>
    <n v="332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.1471959999999999"/>
    <n v="30.189368421052631"/>
    <s v="theater"/>
    <s v="plays"/>
    <d v="2014-10-26T17:01:34"/>
    <d v="2014-11-23T22:00:00"/>
    <n v="3474.9999999999995"/>
    <n v="3986.506099999999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.0825925925925926"/>
    <n v="83.51428571428572"/>
    <s v="theater"/>
    <s v="plays"/>
    <d v="2015-09-21T03:03:53"/>
    <d v="2015-10-11T02:00:00"/>
    <n v="2700"/>
    <n v="292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.7"/>
    <n v="64.761904761904759"/>
    <s v="theater"/>
    <s v="plays"/>
    <d v="2015-01-15T23:02:10"/>
    <d v="2015-01-30T23:02:10"/>
    <n v="1112"/>
    <n v="1890.3999999999999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.8709899999999999"/>
    <n v="20.118172043010752"/>
    <s v="theater"/>
    <s v="plays"/>
    <d v="2015-11-05T16:53:37"/>
    <d v="2015-12-05T00:00:00"/>
    <n v="1390"/>
    <n v="2600.676099999999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.0777777777777777"/>
    <n v="44.090909090909093"/>
    <s v="theater"/>
    <s v="plays"/>
    <d v="2017-01-11T06:16:58"/>
    <d v="2017-02-18T04:59:00"/>
    <n v="450"/>
    <n v="48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"/>
    <n v="40.476190476190474"/>
    <s v="theater"/>
    <s v="plays"/>
    <d v="2015-10-30T21:48:04"/>
    <d v="2015-12-09T22:48:04"/>
    <n v="688.5"/>
    <n v="688.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.2024999999999999"/>
    <n v="44.537037037037038"/>
    <s v="theater"/>
    <s v="plays"/>
    <d v="2014-07-22T14:34:56"/>
    <d v="2014-08-13T22:00:00"/>
    <n v="2000"/>
    <n v="240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.1142857142857143"/>
    <n v="125.80645161290323"/>
    <s v="theater"/>
    <s v="plays"/>
    <d v="2014-08-02T05:45:54"/>
    <d v="2014-08-25T04:59:00"/>
    <n v="3500"/>
    <n v="39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.04"/>
    <n v="19.696969696969695"/>
    <s v="theater"/>
    <s v="plays"/>
    <d v="2015-02-25T00:51:19"/>
    <d v="2015-03-18T17:00:00"/>
    <n v="3474.9999999999995"/>
    <n v="3613.9999999999995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0.01"/>
    <n v="10"/>
    <s v="theater"/>
    <s v="plays"/>
    <d v="2015-10-14T17:44:57"/>
    <d v="2015-12-13T18:44:57"/>
    <n v="1390"/>
    <n v="13.89999999999999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s v="theater"/>
    <s v="plays"/>
    <d v="2014-05-25T22:51:35"/>
    <d v="2014-06-21T11:00:00"/>
    <n v="2085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s v="theater"/>
    <s v="plays"/>
    <d v="2016-05-02T17:42:30"/>
    <d v="2016-06-13T04:00:00"/>
    <n v="120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3E-2"/>
    <n v="30"/>
    <s v="theater"/>
    <s v="plays"/>
    <d v="2016-12-05T13:06:20"/>
    <d v="2017-01-04T13:06:20"/>
    <n v="654.5"/>
    <n v="35.69999999999999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0.31546666666666667"/>
    <n v="60.666666666666664"/>
    <s v="theater"/>
    <s v="plays"/>
    <d v="2015-04-09T00:23:53"/>
    <d v="2015-06-08T00:23:53"/>
    <n v="7500"/>
    <n v="236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s v="theater"/>
    <s v="plays"/>
    <d v="2015-04-14T16:36:34"/>
    <d v="2015-05-29T16:36:34"/>
    <n v="800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s v="theater"/>
    <s v="plays"/>
    <d v="2016-03-24T19:21:05"/>
    <d v="2016-05-23T19:21:05"/>
    <n v="200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2E-3"/>
    <n v="23.333333333333332"/>
    <s v="theater"/>
    <s v="plays"/>
    <d v="2015-04-29T15:34:19"/>
    <d v="2015-05-29T15:34:19"/>
    <n v="35000"/>
    <n v="70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0.01"/>
    <n v="5"/>
    <s v="theater"/>
    <s v="plays"/>
    <d v="2016-03-24T10:16:40"/>
    <d v="2016-04-23T10:16:40"/>
    <n v="695"/>
    <n v="6.949999999999999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E-2"/>
    <n v="23.923076923076923"/>
    <s v="theater"/>
    <s v="plays"/>
    <d v="2014-08-07T00:10:11"/>
    <d v="2014-09-06T00:10:11"/>
    <n v="8000"/>
    <n v="3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s v="theater"/>
    <s v="plays"/>
    <d v="2016-01-21T00:03:49"/>
    <d v="2016-01-29T23:17:00"/>
    <n v="5355"/>
    <n v="0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E-2"/>
    <n v="15.833333333333334"/>
    <s v="theater"/>
    <s v="plays"/>
    <d v="2014-05-22T01:05:03"/>
    <d v="2014-06-21T01:05:03"/>
    <n v="5000"/>
    <n v="9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s v="theater"/>
    <s v="plays"/>
    <d v="2014-07-16T04:34:57"/>
    <d v="2014-09-14T04:34:57"/>
    <n v="7695.0000000000009"/>
    <n v="0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0.41699999999999998"/>
    <n v="29.785714285714285"/>
    <s v="theater"/>
    <s v="plays"/>
    <d v="2015-04-17T17:11:59"/>
    <d v="2015-05-07T17:11:59"/>
    <n v="1390"/>
    <n v="579.63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0.5"/>
    <n v="60"/>
    <s v="theater"/>
    <s v="plays"/>
    <d v="2016-01-01T00:11:11"/>
    <d v="2016-01-29T23:34:00"/>
    <n v="600"/>
    <n v="3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4E-2"/>
    <n v="24.333333333333332"/>
    <s v="theater"/>
    <s v="plays"/>
    <d v="2015-06-10T00:54:07"/>
    <d v="2015-08-08T21:34:00"/>
    <n v="3000"/>
    <n v="14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0.19736842105263158"/>
    <n v="500"/>
    <s v="theater"/>
    <s v="plays"/>
    <d v="2016-12-22T22:04:55"/>
    <d v="2017-02-20T18:00:00"/>
    <n v="1824"/>
    <n v="36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s v="theater"/>
    <s v="plays"/>
    <d v="2014-11-11T13:04:55"/>
    <d v="2014-12-05T11:28:00"/>
    <n v="1190"/>
    <n v="0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E-2"/>
    <n v="35"/>
    <s v="theater"/>
    <s v="plays"/>
    <d v="2015-08-17T08:41:44"/>
    <d v="2015-10-16T08:41:44"/>
    <n v="1500"/>
    <n v="26.2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00000000000004E-2"/>
    <n v="29.555555555555557"/>
    <s v="theater"/>
    <s v="plays"/>
    <d v="2016-04-20T19:12:56"/>
    <d v="2016-06-19T19:12:56"/>
    <n v="4000"/>
    <n v="26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0.32"/>
    <n v="26.666666666666668"/>
    <s v="theater"/>
    <s v="plays"/>
    <d v="2015-09-10T14:10:48"/>
    <d v="2015-09-24T14:10:48"/>
    <n v="187.5"/>
    <n v="6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4.3307086614173228E-3"/>
    <n v="18.333333333333332"/>
    <s v="theater"/>
    <s v="plays"/>
    <d v="2014-05-25T18:57:09"/>
    <d v="2014-06-24T18:57:09"/>
    <n v="12700"/>
    <n v="55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4.0000000000000002E-4"/>
    <n v="20"/>
    <s v="theater"/>
    <s v="plays"/>
    <d v="2014-07-11T16:12:03"/>
    <d v="2014-09-09T16:12:03"/>
    <n v="50000"/>
    <n v="20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E-2"/>
    <n v="13.333333333333334"/>
    <s v="theater"/>
    <s v="plays"/>
    <d v="2015-06-17T14:43:27"/>
    <d v="2015-07-17T13:18:00"/>
    <n v="3474.9999999999995"/>
    <n v="55.599999999999994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s v="theater"/>
    <s v="plays"/>
    <d v="2014-11-07T02:44:19"/>
    <d v="2015-01-06T02:44:19"/>
    <n v="2888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8.9999999999999993E-3"/>
    <n v="22.5"/>
    <s v="theater"/>
    <s v="plays"/>
    <d v="2016-09-14T22:55:21"/>
    <d v="2016-10-14T22:00:00"/>
    <n v="5000"/>
    <n v="4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0.2016"/>
    <n v="50.4"/>
    <s v="theater"/>
    <s v="plays"/>
    <d v="2016-06-10T04:41:12"/>
    <d v="2016-07-04T04:00:00"/>
    <n v="2500"/>
    <n v="50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0.42011733333333334"/>
    <n v="105.02933333333334"/>
    <s v="theater"/>
    <s v="plays"/>
    <d v="2016-09-05T19:50:54"/>
    <d v="2016-10-05T19:50:54"/>
    <n v="15000"/>
    <n v="6301.7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8.8500000000000002E-3"/>
    <n v="35.4"/>
    <s v="theater"/>
    <s v="plays"/>
    <d v="2016-06-19T14:14:41"/>
    <d v="2016-07-19T14:14:41"/>
    <n v="20000"/>
    <n v="17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0.15"/>
    <n v="83.333333333333329"/>
    <s v="theater"/>
    <s v="plays"/>
    <d v="2014-04-17T04:32:45"/>
    <d v="2014-05-17T04:32:45"/>
    <n v="5000"/>
    <n v="75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699999999999998E-2"/>
    <n v="35.92307692307692"/>
    <s v="theater"/>
    <s v="plays"/>
    <d v="2014-12-01T17:43:33"/>
    <d v="2014-12-21T17:43:33"/>
    <n v="10000"/>
    <n v="467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s v="theater"/>
    <s v="plays"/>
    <d v="2015-04-21T02:47:18"/>
    <d v="2015-06-20T02:47:18"/>
    <n v="300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0.38119999999999998"/>
    <n v="119.125"/>
    <s v="theater"/>
    <s v="plays"/>
    <d v="2014-12-29T19:37:11"/>
    <d v="2015-01-28T19:37:11"/>
    <n v="2500"/>
    <n v="95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199999999999998E-2"/>
    <n v="90.333333333333329"/>
    <s v="theater"/>
    <s v="plays"/>
    <d v="2016-12-18T20:16:26"/>
    <d v="2017-01-17T20:16:26"/>
    <n v="5000"/>
    <n v="271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5E-4"/>
    <n v="2.3333333333333335"/>
    <s v="theater"/>
    <s v="plays"/>
    <d v="2016-04-05T03:04:53"/>
    <d v="2016-05-05T03:04:53"/>
    <n v="20000"/>
    <n v="7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s v="theater"/>
    <s v="plays"/>
    <d v="2015-06-16T17:51:19"/>
    <d v="2015-07-16T17:51:19"/>
    <n v="15000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0.10833333333333334"/>
    <n v="108.33333333333333"/>
    <s v="theater"/>
    <s v="plays"/>
    <d v="2016-10-29T22:55:24"/>
    <d v="2016-11-30T17:00:00"/>
    <n v="6000"/>
    <n v="65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000000000000001E-2"/>
    <n v="15.75"/>
    <s v="theater"/>
    <s v="plays"/>
    <d v="2015-05-04T14:46:35"/>
    <d v="2015-07-03T14:46:35"/>
    <n v="4170"/>
    <n v="87.57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2.5892857142857141E-3"/>
    <n v="29"/>
    <s v="theater"/>
    <s v="plays"/>
    <d v="2015-12-21T17:24:21"/>
    <d v="2016-01-20T17:24:21"/>
    <n v="1120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0.23333333333333334"/>
    <n v="96.551724137931032"/>
    <s v="theater"/>
    <s v="plays"/>
    <d v="2015-07-07T21:44:12"/>
    <d v="2015-08-20T17:05:00"/>
    <n v="12000"/>
    <n v="28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s v="theater"/>
    <s v="plays"/>
    <d v="2014-10-04T14:20:36"/>
    <d v="2014-12-03T15:20:36"/>
    <n v="550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0.33600000000000002"/>
    <n v="63"/>
    <s v="theater"/>
    <s v="plays"/>
    <d v="2016-04-01T14:18:38"/>
    <d v="2016-05-01T14:18:38"/>
    <n v="750"/>
    <n v="25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0.1908"/>
    <n v="381.6"/>
    <s v="theater"/>
    <s v="plays"/>
    <d v="2016-01-01T21:40:37"/>
    <d v="2016-02-06T04:59:00"/>
    <n v="10000"/>
    <n v="1908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4.1111111111111114E-3"/>
    <n v="46.25"/>
    <s v="theater"/>
    <s v="plays"/>
    <d v="2014-11-05T17:27:15"/>
    <d v="2014-12-05T17:27:15"/>
    <n v="45000"/>
    <n v="185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0.32500000000000001"/>
    <n v="26"/>
    <s v="theater"/>
    <s v="plays"/>
    <d v="2015-02-12T01:50:01"/>
    <d v="2015-03-14T00:50:01"/>
    <n v="400"/>
    <n v="13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0.05"/>
    <n v="10"/>
    <s v="theater"/>
    <s v="plays"/>
    <d v="2015-09-14T15:11:24"/>
    <d v="2015-09-19T03:59:00"/>
    <n v="200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1.6666666666666668E-3"/>
    <n v="5"/>
    <s v="theater"/>
    <s v="plays"/>
    <d v="2014-12-12T10:15:24"/>
    <d v="2015-01-11T10:15:24"/>
    <n v="300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s v="theater"/>
    <s v="plays"/>
    <d v="2014-10-10T12:50:40"/>
    <d v="2014-10-18T04:59:00"/>
    <n v="3000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0.38066666666666665"/>
    <n v="81.571428571428569"/>
    <s v="theater"/>
    <s v="plays"/>
    <d v="2014-07-30T20:43:05"/>
    <d v="2014-08-29T20:43:05"/>
    <n v="3000"/>
    <n v="1142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00000000000001E-2"/>
    <n v="7"/>
    <s v="theater"/>
    <s v="plays"/>
    <d v="2014-07-11T17:49:52"/>
    <d v="2014-08-09T03:00:00"/>
    <n v="2000"/>
    <n v="2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00000000000001E-2"/>
    <n v="27.3"/>
    <s v="theater"/>
    <s v="plays"/>
    <d v="2016-02-15T21:12:08"/>
    <d v="2016-04-15T20:12:08"/>
    <n v="10000"/>
    <n v="273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2E-2"/>
    <n v="29.411764705882351"/>
    <s v="theater"/>
    <s v="plays"/>
    <d v="2014-08-18T17:08:24"/>
    <d v="2014-08-25T21:00:00"/>
    <n v="5500"/>
    <n v="500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5.0000000000000001E-3"/>
    <n v="12.5"/>
    <s v="theater"/>
    <s v="plays"/>
    <d v="2014-11-10T18:33:15"/>
    <d v="2015-01-09T02:00:00"/>
    <n v="5000"/>
    <n v="25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s v="theater"/>
    <s v="plays"/>
    <d v="2015-02-02T23:40:15"/>
    <d v="2015-04-03T22:40:15"/>
    <n v="5000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9E-2"/>
    <n v="5.75"/>
    <s v="theater"/>
    <s v="plays"/>
    <d v="2014-06-21T13:19:52"/>
    <d v="2014-06-22T21:00:00"/>
    <n v="500"/>
    <n v="2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0.20833333333333334"/>
    <n v="52.083333333333336"/>
    <s v="theater"/>
    <s v="plays"/>
    <d v="2016-11-27T21:48:41"/>
    <d v="2016-12-12T06:00:00"/>
    <n v="3000"/>
    <n v="625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E-2"/>
    <n v="183.33333333333334"/>
    <s v="theater"/>
    <s v="plays"/>
    <d v="2015-09-11T15:30:58"/>
    <d v="2015-10-11T15:29:05"/>
    <n v="12000"/>
    <n v="55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5E-2"/>
    <n v="26.333333333333332"/>
    <s v="theater"/>
    <s v="plays"/>
    <d v="2015-10-01T15:57:33"/>
    <d v="2015-10-31T15:57:33"/>
    <n v="7500"/>
    <n v="31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s v="theater"/>
    <s v="plays"/>
    <d v="2016-05-25T01:52:38"/>
    <d v="2016-07-24T01:52:38"/>
    <n v="1000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0.61909090909090914"/>
    <n v="486.42857142857144"/>
    <s v="theater"/>
    <s v="plays"/>
    <d v="2014-07-10T05:37:12"/>
    <d v="2014-08-09T05:37:12"/>
    <n v="5500"/>
    <n v="3405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8.0000000000000002E-3"/>
    <n v="3"/>
    <s v="theater"/>
    <s v="plays"/>
    <d v="2014-12-09T21:42:19"/>
    <d v="2015-02-07T21:42:19"/>
    <n v="750"/>
    <n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4"/>
    <n v="25"/>
    <s v="theater"/>
    <s v="plays"/>
    <d v="2015-07-25T10:33:16"/>
    <d v="2015-08-24T10:33:16"/>
    <n v="15000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7.7999999999999996E-3"/>
    <n v="9.75"/>
    <s v="theater"/>
    <s v="plays"/>
    <d v="2015-07-11T04:00:18"/>
    <d v="2015-09-09T04:00:18"/>
    <n v="5000"/>
    <n v="3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0.05"/>
    <n v="18.75"/>
    <s v="theater"/>
    <s v="plays"/>
    <d v="2014-10-28T23:13:51"/>
    <d v="2014-11-09T12:00:00"/>
    <n v="2085"/>
    <n v="104.2499999999999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0.17771428571428571"/>
    <n v="36.588235294117645"/>
    <s v="theater"/>
    <s v="plays"/>
    <d v="2016-08-24T01:21:53"/>
    <d v="2016-09-07T01:21:53"/>
    <n v="3500"/>
    <n v="62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2E-2"/>
    <n v="80.714285714285708"/>
    <s v="theater"/>
    <s v="plays"/>
    <d v="2015-07-14T15:34:26"/>
    <d v="2015-08-01T01:00:00"/>
    <n v="6000"/>
    <n v="565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8.0000000000000004E-4"/>
    <n v="1"/>
    <s v="theater"/>
    <s v="plays"/>
    <d v="2016-03-15T21:03:57"/>
    <d v="2016-05-14T21:03:57"/>
    <n v="2500"/>
    <n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E-2"/>
    <n v="52.8"/>
    <s v="theater"/>
    <s v="plays"/>
    <d v="2016-05-09T17:33:39"/>
    <d v="2016-06-08T17:33:39"/>
    <n v="9600"/>
    <n v="26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4"/>
    <n v="20"/>
    <s v="theater"/>
    <s v="plays"/>
    <d v="2014-10-17T06:23:21"/>
    <d v="2014-11-25T19:46:00"/>
    <n v="180000"/>
    <n v="20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5"/>
    <n v="1"/>
    <s v="theater"/>
    <s v="plays"/>
    <d v="2015-04-13T20:11:27"/>
    <d v="2015-06-12T20:11:27"/>
    <n v="41700"/>
    <n v="1.3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0.36499999999999999"/>
    <n v="46.928571428571431"/>
    <s v="theater"/>
    <s v="plays"/>
    <d v="2015-05-18T18:27:06"/>
    <d v="2015-06-27T18:27:06"/>
    <n v="1800"/>
    <n v="657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0.14058171745152354"/>
    <n v="78.07692307692308"/>
    <s v="theater"/>
    <s v="plays"/>
    <d v="2015-12-16T03:09:34"/>
    <d v="2016-01-15T03:09:34"/>
    <n v="14440"/>
    <n v="203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2.0000000000000001E-4"/>
    <n v="1"/>
    <s v="theater"/>
    <s v="plays"/>
    <d v="2014-07-08T22:08:59"/>
    <d v="2014-09-06T22:08:59"/>
    <n v="10000"/>
    <n v="2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3E-5"/>
    <n v="1"/>
    <s v="theater"/>
    <s v="plays"/>
    <d v="2015-01-13T21:46:34"/>
    <d v="2015-03-14T20:46:34"/>
    <n v="34750"/>
    <n v="1.39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0.61099999999999999"/>
    <n v="203.66666666666666"/>
    <s v="theater"/>
    <s v="plays"/>
    <d v="2016-02-15T09:33:10"/>
    <d v="2016-03-16T08:33:10"/>
    <n v="1390"/>
    <n v="849.29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3E-2"/>
    <n v="20.714285714285715"/>
    <s v="theater"/>
    <s v="plays"/>
    <d v="2014-04-26T11:26:29"/>
    <d v="2014-05-19T11:26:29"/>
    <n v="2571.5"/>
    <n v="201.54999999999998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0.2185"/>
    <n v="48.555555555555557"/>
    <s v="theater"/>
    <s v="plays"/>
    <d v="2015-08-29T05:37:27"/>
    <d v="2015-09-16T05:37:27"/>
    <n v="2000"/>
    <n v="43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0.27239999999999998"/>
    <n v="68.099999999999994"/>
    <s v="theater"/>
    <s v="plays"/>
    <d v="2015-10-01T15:06:47"/>
    <d v="2015-10-29T15:06:47"/>
    <n v="5000"/>
    <n v="1362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000000000000006E-2"/>
    <n v="8.5"/>
    <s v="theater"/>
    <s v="plays"/>
    <d v="2014-07-06T14:52:09"/>
    <d v="2014-08-05T14:52:09"/>
    <n v="600"/>
    <n v="5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0.26840000000000003"/>
    <n v="51.615384615384613"/>
    <s v="theater"/>
    <s v="plays"/>
    <d v="2015-02-23T19:01:10"/>
    <d v="2015-03-25T18:01:10"/>
    <n v="2025.0000000000002"/>
    <n v="543.5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.29"/>
    <n v="43"/>
    <s v="theater"/>
    <s v="musical"/>
    <d v="2014-08-26T21:16:44"/>
    <d v="2014-09-25T21:16:44"/>
    <n v="100"/>
    <n v="12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"/>
    <n v="83.333333333333329"/>
    <s v="theater"/>
    <s v="musical"/>
    <d v="2015-04-03T20:58:47"/>
    <d v="2015-05-18T20:58:47"/>
    <n v="695"/>
    <n v="695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"/>
    <n v="30"/>
    <s v="theater"/>
    <s v="musical"/>
    <d v="2015-01-09T03:39:39"/>
    <d v="2015-01-24T03:00:00"/>
    <n v="300"/>
    <n v="3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.032"/>
    <n v="175.51020408163265"/>
    <s v="theater"/>
    <s v="musical"/>
    <d v="2015-04-09T13:21:50"/>
    <d v="2015-05-09T03:59:00"/>
    <n v="25000"/>
    <n v="258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.0244597777777777"/>
    <n v="231.66175879396985"/>
    <s v="theater"/>
    <s v="musical"/>
    <d v="2014-08-12T14:01:08"/>
    <d v="2014-09-11T14:01:08"/>
    <n v="45000"/>
    <n v="46100.6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.25"/>
    <n v="75"/>
    <s v="theater"/>
    <s v="musical"/>
    <d v="2015-02-09T18:22:59"/>
    <d v="2015-02-23T18:22:59"/>
    <n v="3000"/>
    <n v="375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.3083333333333333"/>
    <n v="112.14285714285714"/>
    <s v="theater"/>
    <s v="musical"/>
    <d v="2014-06-16T16:03:49"/>
    <d v="2014-07-15T05:00:00"/>
    <n v="1800"/>
    <n v="2355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"/>
    <n v="41.666666666666664"/>
    <s v="theater"/>
    <s v="musical"/>
    <d v="2016-02-03T23:57:26"/>
    <d v="2016-03-04T23:57:26"/>
    <n v="1000"/>
    <n v="10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.02069375"/>
    <n v="255.17343750000001"/>
    <s v="theater"/>
    <s v="musical"/>
    <d v="2014-04-25T13:32:38"/>
    <d v="2014-05-25T13:32:38"/>
    <n v="8000"/>
    <n v="8165.5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.0092000000000001"/>
    <n v="162.7741935483871"/>
    <s v="theater"/>
    <s v="musical"/>
    <d v="2015-04-07T14:01:04"/>
    <d v="2015-05-07T14:01:04"/>
    <n v="13899.999999999998"/>
    <n v="14027.8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.06"/>
    <n v="88.333333333333329"/>
    <s v="theater"/>
    <s v="musical"/>
    <d v="2014-08-21T06:59:23"/>
    <d v="2014-09-15T06:08:00"/>
    <n v="607.5"/>
    <n v="643.9500000000000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.0509677419354839"/>
    <n v="85.736842105263165"/>
    <s v="theater"/>
    <s v="musical"/>
    <d v="2015-01-21T03:57:17"/>
    <d v="2015-02-21T11:00:00"/>
    <n v="2325"/>
    <n v="2443.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.0276000000000001"/>
    <n v="47.574074074074076"/>
    <s v="theater"/>
    <s v="musical"/>
    <d v="2016-05-05T22:57:33"/>
    <d v="2016-06-04T22:57:33"/>
    <n v="2500"/>
    <n v="2569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.08"/>
    <n v="72.972972972972968"/>
    <s v="theater"/>
    <s v="musical"/>
    <d v="2014-05-16T15:16:04"/>
    <d v="2014-06-15T15:16:04"/>
    <n v="2025.0000000000002"/>
    <n v="218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.0088571428571429"/>
    <n v="90.538461538461533"/>
    <s v="theater"/>
    <s v="musical"/>
    <d v="2016-07-02T14:00:08"/>
    <d v="2016-08-29T17:00:00"/>
    <n v="3500"/>
    <n v="35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.28"/>
    <n v="37.647058823529413"/>
    <s v="theater"/>
    <s v="musical"/>
    <d v="2014-09-30T15:37:03"/>
    <d v="2014-10-13T04:59:00"/>
    <n v="1000"/>
    <n v="128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.3333333333333333"/>
    <n v="36.363636363636367"/>
    <s v="theater"/>
    <s v="musical"/>
    <d v="2014-06-13T10:58:33"/>
    <d v="2014-07-13T10:58:33"/>
    <n v="2085"/>
    <n v="278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.0137499999999999"/>
    <n v="126.71875"/>
    <s v="theater"/>
    <s v="musical"/>
    <d v="2014-12-31T16:53:34"/>
    <d v="2015-01-30T16:53:34"/>
    <n v="4000"/>
    <n v="405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.0287500000000001"/>
    <n v="329.2"/>
    <s v="theater"/>
    <s v="musical"/>
    <d v="2014-07-25T19:25:12"/>
    <d v="2014-08-28T01:00:00"/>
    <n v="8000"/>
    <n v="823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.0724"/>
    <n v="81.242424242424249"/>
    <s v="theater"/>
    <s v="musical"/>
    <d v="2014-12-09T18:33:38"/>
    <d v="2015-01-18T18:33:38"/>
    <n v="2500"/>
    <n v="268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3E-5"/>
    <n v="1"/>
    <s v="theater"/>
    <s v="spaces"/>
    <d v="2015-01-30T23:02:35"/>
    <d v="2015-03-01T23:02:35"/>
    <n v="2500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0.20424999999999999"/>
    <n v="202.22772277227722"/>
    <s v="theater"/>
    <s v="spaces"/>
    <d v="2015-11-26T19:17:39"/>
    <d v="2015-12-16T20:18:00"/>
    <n v="162000"/>
    <n v="33088.5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s v="theater"/>
    <s v="spaces"/>
    <d v="2015-03-14T03:06:20"/>
    <d v="2015-04-13T03:06:20"/>
    <n v="300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0.01"/>
    <n v="100"/>
    <s v="theater"/>
    <s v="spaces"/>
    <d v="2015-05-08T21:56:38"/>
    <d v="2015-06-07T21:56:38"/>
    <n v="10000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s v="theater"/>
    <s v="spaces"/>
    <d v="2015-04-24T03:21:00"/>
    <d v="2015-05-24T03:21:00"/>
    <n v="5000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1E-3"/>
    <n v="1"/>
    <s v="theater"/>
    <s v="spaces"/>
    <d v="2016-07-16T12:44:52"/>
    <d v="2016-08-15T12:44:52"/>
    <n v="2780"/>
    <n v="2.7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1E-2"/>
    <n v="82.461538461538467"/>
    <s v="theater"/>
    <s v="spaces"/>
    <d v="2016-10-06T13:29:27"/>
    <d v="2016-11-24T17:11:00"/>
    <n v="25000"/>
    <n v="107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1E-5"/>
    <n v="2.6666666666666665"/>
    <s v="theater"/>
    <s v="spaces"/>
    <d v="2015-04-03T15:34:53"/>
    <d v="2015-06-02T15:34:53"/>
    <n v="500000"/>
    <n v="2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000000000000001E-2"/>
    <n v="12.5"/>
    <s v="theater"/>
    <s v="spaces"/>
    <d v="2015-10-20T19:45:17"/>
    <d v="2015-11-19T20:45:17"/>
    <n v="1000"/>
    <n v="2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s v="theater"/>
    <s v="spaces"/>
    <d v="2015-12-24T08:45:52"/>
    <d v="2016-01-23T08:45:52"/>
    <n v="500000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9E-2"/>
    <n v="18.896551724137932"/>
    <s v="theater"/>
    <s v="spaces"/>
    <d v="2014-08-21T19:16:13"/>
    <d v="2014-10-05T19:16:13"/>
    <n v="50000"/>
    <n v="109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2E-2"/>
    <n v="200.625"/>
    <s v="theater"/>
    <s v="spaces"/>
    <d v="2016-09-15T16:33:59"/>
    <d v="2016-10-17T04:00:00"/>
    <n v="20000"/>
    <n v="1605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1.5125E-3"/>
    <n v="201.66666666666666"/>
    <s v="theater"/>
    <s v="spaces"/>
    <d v="2015-09-08T19:00:21"/>
    <d v="2015-10-08T19:00:21"/>
    <n v="400000"/>
    <n v="60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s v="theater"/>
    <s v="spaces"/>
    <d v="2017-02-24T14:00:03"/>
    <d v="2017-03-16T13:00:03"/>
    <n v="1500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0.59583333333333333"/>
    <n v="65"/>
    <s v="theater"/>
    <s v="spaces"/>
    <d v="2015-05-17T17:47:29"/>
    <d v="2015-06-16T17:47:29"/>
    <n v="1200"/>
    <n v="7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0.16734177215189874"/>
    <n v="66.099999999999994"/>
    <s v="theater"/>
    <s v="spaces"/>
    <d v="2016-04-04T23:00:50"/>
    <d v="2016-05-04T23:00:50"/>
    <n v="7900"/>
    <n v="13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8E-2"/>
    <n v="93.333333333333329"/>
    <s v="theater"/>
    <s v="spaces"/>
    <d v="2015-01-27T00:16:12"/>
    <d v="2015-03-27T23:16:12"/>
    <n v="15000"/>
    <n v="280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s v="theater"/>
    <s v="spaces"/>
    <d v="2016-03-09T18:41:57"/>
    <d v="2016-05-08T17:41:57"/>
    <n v="8000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s v="theater"/>
    <s v="spaces"/>
    <d v="2016-05-08T00:12:05"/>
    <d v="2016-06-07T00:12:05"/>
    <n v="13899.99999999999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s v="theater"/>
    <s v="spaces"/>
    <d v="2014-08-12T18:10:23"/>
    <d v="2014-09-11T18:10:23"/>
    <n v="3000000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.0962000000000001"/>
    <n v="50.75"/>
    <s v="theater"/>
    <s v="plays"/>
    <d v="2015-02-26T05:05:59"/>
    <d v="2015-03-26T04:00:00"/>
    <n v="5000"/>
    <n v="548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.218"/>
    <n v="60.9"/>
    <s v="theater"/>
    <s v="plays"/>
    <d v="2015-02-01T05:51:46"/>
    <d v="2015-03-01T06:59:00"/>
    <n v="1000"/>
    <n v="12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.0685"/>
    <n v="109.03061224489795"/>
    <s v="theater"/>
    <s v="plays"/>
    <d v="2015-06-02T11:17:04"/>
    <d v="2015-07-02T11:17:04"/>
    <n v="10000"/>
    <n v="1068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.0071379999999999"/>
    <n v="25.692295918367346"/>
    <s v="theater"/>
    <s v="plays"/>
    <d v="2014-07-07T21:50:19"/>
    <d v="2014-08-06T21:32:00"/>
    <n v="5000"/>
    <n v="5035.689999999999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.0900000000000001"/>
    <n v="41.92307692307692"/>
    <s v="theater"/>
    <s v="plays"/>
    <d v="2015-06-07T17:30:33"/>
    <d v="2015-07-07T17:30:33"/>
    <n v="1500"/>
    <n v="163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.1363000000000001"/>
    <n v="88.7734375"/>
    <s v="theater"/>
    <s v="plays"/>
    <d v="2015-08-17T17:43:32"/>
    <d v="2015-09-16T17:43:32"/>
    <n v="10000"/>
    <n v="1136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.1392"/>
    <n v="80.225352112676063"/>
    <s v="theater"/>
    <s v="plays"/>
    <d v="2015-02-07T04:44:52"/>
    <d v="2015-03-09T03:44:52"/>
    <n v="5000"/>
    <n v="569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.06"/>
    <n v="78.936170212765958"/>
    <s v="theater"/>
    <s v="plays"/>
    <d v="2016-08-03T12:34:20"/>
    <d v="2016-08-17T03:59:00"/>
    <n v="3500"/>
    <n v="37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.625"/>
    <n v="95.588235294117652"/>
    <s v="theater"/>
    <s v="plays"/>
    <d v="2015-04-03T18:52:33"/>
    <d v="2015-05-03T22:51:00"/>
    <n v="810"/>
    <n v="1316.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.06"/>
    <n v="69.890109890109883"/>
    <s v="theater"/>
    <s v="plays"/>
    <d v="2014-06-18T16:04:11"/>
    <d v="2014-07-18T16:04:11"/>
    <n v="6000"/>
    <n v="636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.0015624999999999"/>
    <n v="74.534883720930239"/>
    <s v="theater"/>
    <s v="plays"/>
    <d v="2014-08-01T15:47:58"/>
    <d v="2014-08-31T15:47:58"/>
    <n v="3200"/>
    <n v="3205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.0535000000000001"/>
    <n v="123.94117647058823"/>
    <s v="theater"/>
    <s v="plays"/>
    <d v="2016-11-20T02:38:40"/>
    <d v="2016-12-05T01:00:00"/>
    <n v="2000"/>
    <n v="210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.748"/>
    <n v="264.84848484848487"/>
    <s v="theater"/>
    <s v="plays"/>
    <d v="2015-12-03T19:38:28"/>
    <d v="2016-01-01T04:00:00"/>
    <n v="5000"/>
    <n v="874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.02"/>
    <n v="58.620689655172413"/>
    <s v="theater"/>
    <s v="plays"/>
    <d v="2014-08-29T01:27:51"/>
    <d v="2014-09-26T01:35:00"/>
    <n v="5000"/>
    <n v="51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.00125"/>
    <n v="70.884955752212392"/>
    <s v="theater"/>
    <s v="plays"/>
    <d v="2014-10-29T16:24:46"/>
    <d v="2014-11-27T03:00:00"/>
    <n v="8000"/>
    <n v="8010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.7142857142857142"/>
    <n v="8.5714285714285712"/>
    <s v="theater"/>
    <s v="plays"/>
    <d v="2016-02-25T17:32:10"/>
    <d v="2016-03-13T12:00:00"/>
    <n v="97.3"/>
    <n v="166.7999999999999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.1356666666666666"/>
    <n v="113.56666666666666"/>
    <s v="theater"/>
    <s v="plays"/>
    <d v="2015-01-22T21:08:54"/>
    <d v="2015-03-23T02:14:00"/>
    <n v="3000"/>
    <n v="340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.2946666666666666"/>
    <n v="60.6875"/>
    <s v="theater"/>
    <s v="plays"/>
    <d v="2014-10-10T15:22:27"/>
    <d v="2014-10-20T05:59:00"/>
    <n v="750"/>
    <n v="971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.014"/>
    <n v="110.21739130434783"/>
    <s v="theater"/>
    <s v="plays"/>
    <d v="2014-12-20T19:47:03"/>
    <d v="2015-01-06T06:00:00"/>
    <n v="5000"/>
    <n v="5070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.0916666666666666"/>
    <n v="136.45833333333334"/>
    <s v="theater"/>
    <s v="plays"/>
    <d v="2015-08-03T21:58:50"/>
    <d v="2015-08-24T02:00:00"/>
    <n v="3000"/>
    <n v="327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.28925"/>
    <n v="53.164948453608247"/>
    <s v="theater"/>
    <s v="spaces"/>
    <d v="2015-08-09T13:25:56"/>
    <d v="2015-09-23T13:25:56"/>
    <n v="4760"/>
    <n v="6136.83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.0206"/>
    <n v="86.491525423728817"/>
    <s v="theater"/>
    <s v="spaces"/>
    <d v="2016-01-12T16:29:03"/>
    <d v="2016-02-11T16:29:03"/>
    <n v="6949.9999999999991"/>
    <n v="7093.1699999999992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.465395775862069"/>
    <n v="155.23827397260274"/>
    <s v="theater"/>
    <s v="spaces"/>
    <d v="2014-09-12T15:10:36"/>
    <d v="2014-11-11T16:10:36"/>
    <n v="116000"/>
    <n v="169985.9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.00352"/>
    <n v="115.08256880733946"/>
    <s v="theater"/>
    <s v="spaces"/>
    <d v="2016-07-25T06:41:21"/>
    <d v="2016-08-24T06:41:21"/>
    <n v="25000"/>
    <n v="2508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.2164999999999999"/>
    <n v="109.5945945945946"/>
    <s v="theater"/>
    <s v="spaces"/>
    <d v="2016-10-11T23:22:08"/>
    <d v="2016-10-31T04:00:00"/>
    <n v="7000"/>
    <n v="8515.5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.0549999999999999"/>
    <n v="45.214285714285715"/>
    <s v="theater"/>
    <s v="spaces"/>
    <d v="2016-03-02T12:00:06"/>
    <d v="2016-05-01T11:00:06"/>
    <n v="3335.9999999999995"/>
    <n v="3519.479999999999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.1040080000000001"/>
    <n v="104.15169811320754"/>
    <s v="theater"/>
    <s v="spaces"/>
    <d v="2016-09-14T07:22:31"/>
    <d v="2016-10-13T00:00:00"/>
    <n v="25000"/>
    <n v="27600.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"/>
    <n v="35.714285714285715"/>
    <s v="theater"/>
    <s v="spaces"/>
    <d v="2016-05-21T08:41:21"/>
    <d v="2016-06-20T08:41:21"/>
    <n v="1390"/>
    <n v="1390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.76535"/>
    <n v="96.997252747252745"/>
    <s v="theater"/>
    <s v="spaces"/>
    <d v="2015-11-29T00:29:22"/>
    <d v="2015-12-21T04:59:00"/>
    <n v="20000"/>
    <n v="3530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"/>
    <n v="370.37037037037038"/>
    <s v="theater"/>
    <s v="spaces"/>
    <d v="2015-12-03T13:47:00"/>
    <d v="2016-01-07T13:47:00"/>
    <n v="10000"/>
    <n v="100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.0329411764705883"/>
    <n v="94.408602150537632"/>
    <s v="theater"/>
    <s v="spaces"/>
    <d v="2017-01-05T20:05:30"/>
    <d v="2017-01-27T20:05:30"/>
    <n v="8500"/>
    <n v="8780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.0449999999999999"/>
    <n v="48.984375"/>
    <s v="theater"/>
    <s v="spaces"/>
    <d v="2016-09-09T18:25:10"/>
    <d v="2016-10-09T18:25:10"/>
    <n v="3000"/>
    <n v="3135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.0029999999999999"/>
    <n v="45.590909090909093"/>
    <s v="theater"/>
    <s v="spaces"/>
    <d v="2016-01-21T20:07:47"/>
    <d v="2016-02-20T20:07:47"/>
    <n v="1000"/>
    <n v="100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.577466666666667"/>
    <n v="23.275254237288134"/>
    <s v="theater"/>
    <s v="spaces"/>
    <d v="2014-09-03T11:29:32"/>
    <d v="2014-10-03T11:29:32"/>
    <n v="416.99999999999994"/>
    <n v="1908.803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.0496000000000001"/>
    <n v="63.2289156626506"/>
    <s v="theater"/>
    <s v="spaces"/>
    <d v="2016-12-20T15:57:51"/>
    <d v="2017-01-19T15:57:51"/>
    <n v="15000"/>
    <n v="15744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.7194285714285715"/>
    <n v="153.5204081632653"/>
    <s v="theater"/>
    <s v="spaces"/>
    <d v="2015-03-27T21:54:00"/>
    <d v="2015-05-26T21:54:00"/>
    <n v="35000"/>
    <n v="6018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.0373000000000001"/>
    <n v="90.2"/>
    <s v="theater"/>
    <s v="spaces"/>
    <d v="2017-02-09T17:36:33"/>
    <d v="2017-02-27T04:59:00"/>
    <n v="10000"/>
    <n v="1037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.0302899999999999"/>
    <n v="118.97113163972287"/>
    <s v="theater"/>
    <s v="spaces"/>
    <d v="2014-05-19T04:38:49"/>
    <d v="2014-06-16T04:25:00"/>
    <n v="50000"/>
    <n v="51514.5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.1888888888888889"/>
    <n v="80.25"/>
    <s v="theater"/>
    <s v="spaces"/>
    <d v="2017-02-14T17:46:00"/>
    <d v="2017-03-01T02:00:00"/>
    <n v="1350"/>
    <n v="160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"/>
    <n v="62.5"/>
    <s v="theater"/>
    <s v="spaces"/>
    <d v="2017-01-17T19:51:10"/>
    <d v="2017-01-31T18:00:00"/>
    <n v="500"/>
    <n v="5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.1869988910451896"/>
    <n v="131.37719999999999"/>
    <s v="theater"/>
    <s v="spaces"/>
    <d v="2016-06-13T21:29:42"/>
    <d v="2016-07-13T21:29:42"/>
    <n v="7214"/>
    <n v="22991.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.0850614285714286"/>
    <n v="73.032980769230775"/>
    <s v="theater"/>
    <s v="spaces"/>
    <d v="2012-11-26T20:04:12"/>
    <d v="2012-12-26T20:04:12"/>
    <n v="7000"/>
    <n v="7595.4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.0116666666666667"/>
    <n v="178.52941176470588"/>
    <s v="theater"/>
    <s v="spaces"/>
    <d v="2016-01-29T20:22:56"/>
    <d v="2016-03-01T05:59:00"/>
    <n v="3000"/>
    <n v="3035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.12815"/>
    <n v="162.90974729241879"/>
    <s v="theater"/>
    <s v="spaces"/>
    <d v="2014-10-16T21:08:44"/>
    <d v="2014-11-15T22:08:44"/>
    <n v="40000"/>
    <n v="4512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.2049622641509434"/>
    <n v="108.24237288135593"/>
    <s v="theater"/>
    <s v="spaces"/>
    <d v="2014-09-06T16:11:45"/>
    <d v="2014-10-06T16:11:45"/>
    <n v="10600"/>
    <n v="12772.6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.0774999999999999"/>
    <n v="88.865979381443296"/>
    <s v="theater"/>
    <s v="spaces"/>
    <d v="2014-11-14T18:09:51"/>
    <d v="2014-12-14T18:09:51"/>
    <n v="6480"/>
    <n v="6982.2000000000007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.8"/>
    <n v="54"/>
    <s v="theater"/>
    <s v="spaces"/>
    <d v="2015-04-04T05:11:23"/>
    <d v="2015-04-25T05:11:23"/>
    <n v="600"/>
    <n v="108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.0116666666666667"/>
    <n v="116.73076923076923"/>
    <s v="theater"/>
    <s v="spaces"/>
    <d v="2015-12-22T05:05:19"/>
    <d v="2016-01-21T05:05:19"/>
    <n v="3000"/>
    <n v="303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.19756"/>
    <n v="233.8984375"/>
    <s v="theater"/>
    <s v="spaces"/>
    <d v="2014-10-27T13:40:40"/>
    <d v="2014-11-26T14:40:40"/>
    <n v="25000"/>
    <n v="2993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.58"/>
    <n v="158"/>
    <s v="theater"/>
    <s v="spaces"/>
    <d v="2014-12-23T19:58:39"/>
    <d v="2015-02-21T19:58:39"/>
    <n v="1500"/>
    <n v="237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.2366666666666666"/>
    <n v="14.84"/>
    <s v="theater"/>
    <s v="spaces"/>
    <d v="2015-11-26T11:15:16"/>
    <d v="2015-12-23T22:59:00"/>
    <n v="357"/>
    <n v="441.48999999999995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.1712499999999999"/>
    <n v="85.181818181818187"/>
    <s v="theater"/>
    <s v="spaces"/>
    <d v="2015-01-20T16:52:10"/>
    <d v="2015-02-10T16:52:10"/>
    <n v="4000"/>
    <n v="468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.5696000000000001"/>
    <n v="146.69158878504672"/>
    <s v="theater"/>
    <s v="spaces"/>
    <d v="2015-05-22T20:04:09"/>
    <d v="2015-06-21T20:04:09"/>
    <n v="10000"/>
    <n v="1569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.13104"/>
    <n v="50.764811490125673"/>
    <s v="theater"/>
    <s v="spaces"/>
    <d v="2014-10-08T02:58:00"/>
    <d v="2014-11-05T05:00:00"/>
    <n v="25000"/>
    <n v="28276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.0317647058823529"/>
    <n v="87.7"/>
    <s v="theater"/>
    <s v="spaces"/>
    <d v="2014-05-26T17:27:18"/>
    <d v="2014-06-11T04:00:00"/>
    <n v="3400"/>
    <n v="350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.0261176470588236"/>
    <n v="242.27777777777777"/>
    <s v="theater"/>
    <s v="spaces"/>
    <d v="2014-05-19T13:09:12"/>
    <d v="2014-07-18T13:09:12"/>
    <n v="8500"/>
    <n v="872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.0584090909090909"/>
    <n v="146.44654088050314"/>
    <s v="theater"/>
    <s v="spaces"/>
    <d v="2014-07-21T20:24:03"/>
    <d v="2014-08-20T20:24:03"/>
    <n v="22000"/>
    <n v="23285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.0071428571428571"/>
    <n v="103.17073170731707"/>
    <s v="theater"/>
    <s v="spaces"/>
    <d v="2015-06-08T07:09:36"/>
    <d v="2015-07-20T22:00:00"/>
    <n v="4998"/>
    <n v="5033.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.2123333333333333"/>
    <n v="80.464601769911511"/>
    <s v="theater"/>
    <s v="spaces"/>
    <d v="2014-04-29T20:00:20"/>
    <d v="2014-05-27T03:00:00"/>
    <n v="15000"/>
    <n v="1818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.0057142857142858"/>
    <n v="234.66666666666666"/>
    <s v="theater"/>
    <s v="spaces"/>
    <d v="2015-06-15T20:18:53"/>
    <d v="2015-08-14T20:18:53"/>
    <n v="7000"/>
    <n v="704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.1602222222222223"/>
    <n v="50.689320388349515"/>
    <s v="theater"/>
    <s v="spaces"/>
    <d v="2016-10-17T14:51:09"/>
    <d v="2016-11-22T05:59:00"/>
    <n v="4500"/>
    <n v="52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.0087999999999999"/>
    <n v="162.70967741935485"/>
    <s v="theater"/>
    <s v="spaces"/>
    <d v="2016-07-13T22:53:29"/>
    <d v="2016-08-27T22:53:29"/>
    <n v="10000"/>
    <n v="1008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.03"/>
    <n v="120.16666666666667"/>
    <s v="theater"/>
    <s v="spaces"/>
    <d v="2015-04-27T16:13:06"/>
    <d v="2015-06-11T16:13:06"/>
    <n v="972.99999999999989"/>
    <n v="1002.189999999999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.4641999999999999"/>
    <n v="67.697802197802204"/>
    <s v="theater"/>
    <s v="spaces"/>
    <d v="2012-09-06T23:51:15"/>
    <d v="2012-10-06T23:51:15"/>
    <n v="5000"/>
    <n v="1232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.0219999999999998"/>
    <n v="52.103448275862071"/>
    <s v="theater"/>
    <s v="spaces"/>
    <d v="2014-05-02T12:13:33"/>
    <d v="2014-05-30T16:00:00"/>
    <n v="3474.9999999999995"/>
    <n v="10501.44999999999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.4333333333333333"/>
    <n v="51.6"/>
    <s v="theater"/>
    <s v="spaces"/>
    <d v="2017-02-17T11:01:32"/>
    <d v="2017-03-03T11:01:32"/>
    <n v="1251"/>
    <n v="1793.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.3144"/>
    <n v="164.3"/>
    <s v="theater"/>
    <s v="spaces"/>
    <d v="2015-02-18T16:54:11"/>
    <d v="2015-03-20T15:54:11"/>
    <n v="40000"/>
    <n v="52576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.6801999999999999"/>
    <n v="84.858585858585855"/>
    <s v="theater"/>
    <s v="spaces"/>
    <d v="2016-07-16T06:20:25"/>
    <d v="2016-08-15T06:20:25"/>
    <n v="5000"/>
    <n v="840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.0967666666666667"/>
    <n v="94.548850574712645"/>
    <s v="theater"/>
    <s v="spaces"/>
    <d v="2014-10-20T17:00:47"/>
    <d v="2014-11-18T04:35:00"/>
    <n v="30000"/>
    <n v="3290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.0668571428571429"/>
    <n v="45.536585365853661"/>
    <s v="theater"/>
    <s v="spaces"/>
    <d v="2015-08-17T17:56:11"/>
    <d v="2015-09-16T17:56:11"/>
    <n v="1750"/>
    <n v="186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"/>
    <n v="51.724137931034484"/>
    <s v="theater"/>
    <s v="spaces"/>
    <d v="2016-08-15T21:10:47"/>
    <d v="2016-10-14T21:10:47"/>
    <n v="1500"/>
    <n v="1500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.272"/>
    <n v="50.88"/>
    <s v="theater"/>
    <s v="spaces"/>
    <d v="2015-08-12T01:04:19"/>
    <d v="2015-09-11T01:04:19"/>
    <n v="1000"/>
    <n v="127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.4653333333333334"/>
    <n v="191.13043478260869"/>
    <s v="theater"/>
    <s v="spaces"/>
    <d v="2016-07-19T02:38:45"/>
    <d v="2016-08-18T02:38:45"/>
    <n v="3000"/>
    <n v="439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.1253599999999999"/>
    <n v="89.314285714285717"/>
    <s v="theater"/>
    <s v="spaces"/>
    <d v="2016-10-01T12:50:55"/>
    <d v="2016-11-01T03:59:00"/>
    <n v="100000"/>
    <n v="112536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.0878684000000001"/>
    <n v="88.588631921824103"/>
    <s v="theater"/>
    <s v="spaces"/>
    <d v="2013-04-04T13:26:49"/>
    <d v="2013-05-04T13:26:49"/>
    <n v="25000"/>
    <n v="27196.7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.26732"/>
    <n v="96.300911854103347"/>
    <s v="theater"/>
    <s v="spaces"/>
    <d v="2013-07-11T18:50:44"/>
    <d v="2013-08-16T11:59:00"/>
    <n v="25000"/>
    <n v="3168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.1320000000000001"/>
    <n v="33.3125"/>
    <s v="theater"/>
    <s v="spaces"/>
    <d v="2010-07-19T21:26:13"/>
    <d v="2010-10-02T04:59:00"/>
    <n v="500"/>
    <n v="106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.0049999999999999"/>
    <n v="37.222222222222221"/>
    <s v="theater"/>
    <s v="spaces"/>
    <d v="2016-01-04T06:03:17"/>
    <d v="2016-03-04T06:03:17"/>
    <n v="1000"/>
    <n v="1005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.0871389999999999"/>
    <n v="92.130423728813554"/>
    <s v="theater"/>
    <s v="spaces"/>
    <d v="2013-12-02T19:03:58"/>
    <d v="2013-12-29T07:59:00"/>
    <n v="20000"/>
    <n v="21742.7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.075"/>
    <n v="76.785714285714292"/>
    <s v="theater"/>
    <s v="spaces"/>
    <d v="2015-06-22T19:00:21"/>
    <d v="2015-06-26T23:00:00"/>
    <n v="3000"/>
    <n v="3225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.1048192771084338"/>
    <n v="96.526315789473685"/>
    <s v="theater"/>
    <s v="spaces"/>
    <d v="2015-12-21T20:50:48"/>
    <d v="2016-01-20T20:50:48"/>
    <n v="8300"/>
    <n v="917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.28"/>
    <n v="51.891891891891895"/>
    <s v="theater"/>
    <s v="spaces"/>
    <d v="2015-09-06T16:30:47"/>
    <d v="2015-10-06T16:30:47"/>
    <n v="2085"/>
    <n v="2668.799999999999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.1000666666666667"/>
    <n v="128.9140625"/>
    <s v="theater"/>
    <s v="spaces"/>
    <d v="2015-03-20T01:41:39"/>
    <d v="2015-04-16T02:50:00"/>
    <n v="12150"/>
    <n v="13365.81000000000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.0934166666666667"/>
    <n v="84.108974358974365"/>
    <s v="theater"/>
    <s v="spaces"/>
    <d v="2016-01-18T17:26:38"/>
    <d v="2016-02-02T17:26:38"/>
    <n v="12000"/>
    <n v="1312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.3270650000000002"/>
    <n v="82.941562500000003"/>
    <s v="theater"/>
    <s v="spaces"/>
    <d v="2014-07-23T03:44:15"/>
    <d v="2014-08-22T03:44:15"/>
    <n v="4000"/>
    <n v="5308.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.9084810126582279"/>
    <n v="259.94827586206895"/>
    <s v="theater"/>
    <s v="spaces"/>
    <d v="2014-08-11T19:16:26"/>
    <d v="2014-09-10T04:52:00"/>
    <n v="7900"/>
    <n v="15077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.49"/>
    <n v="37.25"/>
    <s v="theater"/>
    <s v="spaces"/>
    <d v="2016-03-14T23:44:14"/>
    <d v="2016-04-27T13:16:00"/>
    <n v="500"/>
    <n v="74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.6639999999999999"/>
    <n v="177.02127659574469"/>
    <s v="theater"/>
    <s v="spaces"/>
    <d v="2014-12-02T21:37:42"/>
    <d v="2014-12-31T21:22:00"/>
    <n v="5000"/>
    <n v="832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.0666666666666667"/>
    <n v="74.074074074074076"/>
    <s v="theater"/>
    <s v="spaces"/>
    <d v="2015-05-15T00:20:55"/>
    <d v="2015-06-14T00:20:55"/>
    <n v="3750"/>
    <n v="4000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.06"/>
    <n v="70.666666666666671"/>
    <s v="theater"/>
    <s v="spaces"/>
    <d v="2016-04-05T04:02:40"/>
    <d v="2016-05-05T04:02:40"/>
    <n v="600"/>
    <n v="63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0.23628571428571429"/>
    <n v="23.62857142857143"/>
    <s v="theater"/>
    <s v="spaces"/>
    <d v="2017-01-09T09:59:05"/>
    <d v="2017-02-08T09:59:05"/>
    <n v="4865"/>
    <n v="1149.5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1.5E-3"/>
    <n v="37.5"/>
    <s v="theater"/>
    <s v="spaces"/>
    <d v="2015-04-28T16:04:54"/>
    <d v="2015-05-28T15:59:00"/>
    <n v="50000"/>
    <n v="75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4.0000000000000001E-3"/>
    <n v="13.333333333333334"/>
    <s v="theater"/>
    <s v="spaces"/>
    <d v="2014-08-11T18:16:53"/>
    <d v="2014-10-02T03:59:00"/>
    <n v="10000"/>
    <n v="4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s v="theater"/>
    <s v="spaces"/>
    <d v="2015-01-23T19:59:14"/>
    <d v="2015-03-02T01:04:00"/>
    <n v="30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2E-5"/>
    <n v="1"/>
    <s v="theater"/>
    <s v="spaces"/>
    <d v="2014-11-10T22:59:50"/>
    <d v="2015-01-09T22:59:50"/>
    <n v="2000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s v="theater"/>
    <s v="spaces"/>
    <d v="2014-07-31T15:16:24"/>
    <d v="2014-09-29T15:16:24"/>
    <n v="2500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s v="theater"/>
    <s v="spaces"/>
    <d v="2016-03-04T15:36:51"/>
    <d v="2016-04-03T14:36:51"/>
    <n v="6950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4"/>
    <n v="1"/>
    <s v="theater"/>
    <s v="spaces"/>
    <d v="2016-03-31T08:59:00"/>
    <d v="2016-05-20T08:59:00"/>
    <n v="21420"/>
    <n v="3.5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5E-2"/>
    <n v="41"/>
    <s v="theater"/>
    <s v="spaces"/>
    <d v="2014-07-09T22:27:26"/>
    <d v="2014-08-08T22:27:26"/>
    <n v="15000"/>
    <n v="451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1.5227272727272728E-3"/>
    <n v="55.833333333333336"/>
    <s v="theater"/>
    <s v="spaces"/>
    <d v="2015-08-29T06:35:34"/>
    <d v="2015-09-28T06:35:34"/>
    <n v="220000"/>
    <n v="335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s v="theater"/>
    <s v="spaces"/>
    <d v="2014-07-14T18:49:08"/>
    <d v="2014-08-13T18:49:08"/>
    <n v="100000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0.66839999999999999"/>
    <n v="99.761194029850742"/>
    <s v="theater"/>
    <s v="spaces"/>
    <d v="2015-09-01T12:51:32"/>
    <d v="2015-09-30T18:00:00"/>
    <n v="10000"/>
    <n v="6684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0.19566666666666666"/>
    <n v="25.521739130434781"/>
    <s v="theater"/>
    <s v="spaces"/>
    <d v="2016-09-17T22:08:58"/>
    <d v="2016-10-22T22:08:58"/>
    <n v="3000"/>
    <n v="587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0.11294666666666667"/>
    <n v="117.65277777777777"/>
    <s v="theater"/>
    <s v="spaces"/>
    <d v="2015-10-22T03:07:26"/>
    <d v="2015-11-22T06:59:00"/>
    <n v="75000"/>
    <n v="847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4.0000000000000002E-4"/>
    <n v="5"/>
    <s v="theater"/>
    <s v="spaces"/>
    <d v="2014-07-05T01:19:32"/>
    <d v="2014-07-30T01:19:32"/>
    <n v="25000"/>
    <n v="1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0.11985714285714286"/>
    <n v="2796.6666666666665"/>
    <s v="theater"/>
    <s v="spaces"/>
    <d v="2016-06-10T05:28:57"/>
    <d v="2016-07-10T05:28:57"/>
    <n v="262500"/>
    <n v="31462.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000000000000001E-2"/>
    <n v="200"/>
    <s v="theater"/>
    <s v="spaces"/>
    <d v="2015-08-10T22:31:19"/>
    <d v="2015-09-09T22:31:19"/>
    <n v="5600"/>
    <n v="14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9E-4"/>
    <n v="87.5"/>
    <s v="theater"/>
    <s v="spaces"/>
    <d v="2015-09-16T16:35:52"/>
    <d v="2015-10-16T16:35:52"/>
    <n v="250000"/>
    <n v="17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0.14099999999999999"/>
    <n v="20.142857142857142"/>
    <s v="theater"/>
    <s v="spaces"/>
    <d v="2014-11-14T20:00:34"/>
    <d v="2014-12-14T20:00:34"/>
    <n v="1000"/>
    <n v="14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399999999999999E-2"/>
    <n v="20.875"/>
    <s v="theater"/>
    <s v="spaces"/>
    <d v="2016-11-16T17:36:09"/>
    <d v="2016-12-07T17:36:09"/>
    <n v="13899.999999999998"/>
    <n v="464.26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0.59775"/>
    <n v="61.307692307692307"/>
    <s v="theater"/>
    <s v="spaces"/>
    <d v="2015-04-03T17:34:41"/>
    <d v="2015-04-21T05:59:00"/>
    <n v="12000"/>
    <n v="717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4"/>
    <n v="1"/>
    <s v="theater"/>
    <s v="spaces"/>
    <d v="2016-10-15T16:34:22"/>
    <d v="2016-10-30T01:46:00"/>
    <n v="12000"/>
    <n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5E-4"/>
    <n v="92.142857142857139"/>
    <s v="theater"/>
    <s v="spaces"/>
    <d v="2015-04-17T16:25:00"/>
    <d v="2015-06-14T19:19:00"/>
    <n v="2800000"/>
    <n v="64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3E-4"/>
    <n v="7.333333333333333"/>
    <s v="theater"/>
    <s v="spaces"/>
    <d v="2016-02-09T13:42:39"/>
    <d v="2016-03-10T13:42:39"/>
    <n v="29750"/>
    <n v="26.1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00000000000005E-2"/>
    <n v="64.8"/>
    <s v="theater"/>
    <s v="spaces"/>
    <d v="2016-06-30T02:27:20"/>
    <d v="2016-08-19T02:27:20"/>
    <n v="15000"/>
    <n v="1296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0.15060000000000001"/>
    <n v="30.12"/>
    <s v="theater"/>
    <s v="spaces"/>
    <d v="2015-08-10T15:38:43"/>
    <d v="2015-10-09T15:38:43"/>
    <n v="10000"/>
    <n v="150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4.7727272727272731E-3"/>
    <n v="52.5"/>
    <s v="theater"/>
    <s v="spaces"/>
    <d v="2017-01-31T22:57:58"/>
    <d v="2017-03-02T22:57:58"/>
    <n v="17820"/>
    <n v="85.05000000000001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1.1833333333333333E-3"/>
    <n v="23.666666666666668"/>
    <s v="theater"/>
    <s v="spaces"/>
    <d v="2015-01-27T03:19:55"/>
    <d v="2015-02-26T03:19:55"/>
    <n v="60000"/>
    <n v="7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8.4173998587352451E-3"/>
    <n v="415.77777777777777"/>
    <s v="theater"/>
    <s v="spaces"/>
    <d v="2015-02-20T17:07:15"/>
    <d v="2015-03-22T16:07:15"/>
    <n v="1333666"/>
    <n v="11226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9E-4"/>
    <n v="53.714285714285715"/>
    <s v="theater"/>
    <s v="spaces"/>
    <d v="2014-10-28T00:40:44"/>
    <d v="2014-12-27T01:40:44"/>
    <n v="2000000"/>
    <n v="37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2.1029999999999998E-3"/>
    <n v="420.6"/>
    <s v="theater"/>
    <s v="spaces"/>
    <d v="2015-08-21T04:21:31"/>
    <d v="2015-09-20T04:21:31"/>
    <n v="1000000"/>
    <n v="2103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s v="theater"/>
    <s v="spaces"/>
    <d v="2015-10-16T22:09:06"/>
    <d v="2015-11-15T23:09:06"/>
    <n v="900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2.8E-3"/>
    <n v="18.666666666666668"/>
    <s v="theater"/>
    <s v="spaces"/>
    <d v="2014-08-02T13:31:18"/>
    <d v="2014-09-01T05:00:00"/>
    <n v="20000"/>
    <n v="5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0.11579206701157921"/>
    <n v="78.333333333333329"/>
    <s v="theater"/>
    <s v="spaces"/>
    <d v="2015-04-06T17:22:11"/>
    <d v="2015-05-05T18:48:00"/>
    <n v="4059"/>
    <n v="47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00000000000002E-2"/>
    <n v="67.777777777777771"/>
    <s v="theater"/>
    <s v="spaces"/>
    <d v="2015-08-30T21:12:39"/>
    <d v="2015-09-29T21:12:39"/>
    <n v="25000"/>
    <n v="6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2.5000000000000001E-3"/>
    <n v="16.666666666666668"/>
    <s v="theater"/>
    <s v="spaces"/>
    <d v="2015-06-18T16:05:59"/>
    <d v="2015-08-17T16:05:59"/>
    <n v="23800"/>
    <n v="59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6.2500000000000003E-3"/>
    <n v="62.5"/>
    <s v="theater"/>
    <s v="spaces"/>
    <d v="2016-10-22T03:36:30"/>
    <d v="2016-12-21T04:36:30"/>
    <n v="20000"/>
    <n v="12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1.9384615384615384E-3"/>
    <n v="42"/>
    <s v="theater"/>
    <s v="spaces"/>
    <d v="2014-12-08T13:44:07"/>
    <d v="2015-01-08T13:41:00"/>
    <n v="65000"/>
    <n v="12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0.23416000000000001"/>
    <n v="130.0888888888889"/>
    <s v="theater"/>
    <s v="spaces"/>
    <d v="2016-06-07T13:01:23"/>
    <d v="2016-07-09T01:59:00"/>
    <n v="25000"/>
    <n v="585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9E-2"/>
    <n v="1270.2222222222222"/>
    <s v="theater"/>
    <s v="spaces"/>
    <d v="2015-03-02T19:39:05"/>
    <d v="2015-05-01T18:39:05"/>
    <n v="225000"/>
    <n v="1143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0.15920000000000001"/>
    <n v="88.444444444444443"/>
    <s v="theater"/>
    <s v="spaces"/>
    <d v="2016-07-15T22:45:43"/>
    <d v="2016-08-14T22:45:43"/>
    <n v="5000"/>
    <n v="79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1E-2"/>
    <n v="56.342380952380957"/>
    <s v="theater"/>
    <s v="spaces"/>
    <d v="2015-09-08T14:51:52"/>
    <d v="2015-10-15T22:00:00"/>
    <n v="100000"/>
    <n v="1183.1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0.22750000000000001"/>
    <n v="53.529411764705884"/>
    <s v="theater"/>
    <s v="spaces"/>
    <d v="2014-05-01T21:49:01"/>
    <d v="2014-06-01T03:59:00"/>
    <n v="3240"/>
    <n v="737.1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4"/>
    <n v="25"/>
    <s v="theater"/>
    <s v="spaces"/>
    <d v="2015-07-22T19:05:56"/>
    <d v="2015-09-20T19:05:56"/>
    <n v="10000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3.351206434316354E-3"/>
    <n v="50"/>
    <s v="theater"/>
    <s v="spaces"/>
    <d v="2016-06-02T00:36:20"/>
    <d v="2016-08-01T00:36:20"/>
    <n v="1492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E-2"/>
    <n v="56.785714285714285"/>
    <s v="theater"/>
    <s v="spaces"/>
    <d v="2015-04-20T19:48:46"/>
    <d v="2015-05-20T19:48:46"/>
    <n v="20000"/>
    <n v="79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0.17150000000000001"/>
    <n v="40.833333333333336"/>
    <s v="theater"/>
    <s v="spaces"/>
    <d v="2016-09-16T12:05:01"/>
    <d v="2016-10-07T14:00:00"/>
    <n v="13899.999999999998"/>
    <n v="2383.85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E-2"/>
    <n v="65.111111111111114"/>
    <s v="theater"/>
    <s v="spaces"/>
    <d v="2015-12-21T19:00:49"/>
    <d v="2016-02-08T00:17:00"/>
    <n v="48725"/>
    <n v="175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0.13900000000000001"/>
    <n v="55.6"/>
    <s v="theater"/>
    <s v="spaces"/>
    <d v="2016-01-13T04:33:11"/>
    <d v="2016-02-12T04:33:11"/>
    <n v="2000"/>
    <n v="27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0.15225"/>
    <n v="140.53846153846155"/>
    <s v="theater"/>
    <s v="spaces"/>
    <d v="2014-09-20T14:56:15"/>
    <d v="2014-10-20T14:56:15"/>
    <n v="12000"/>
    <n v="182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0.12"/>
    <n v="25"/>
    <s v="theater"/>
    <s v="spaces"/>
    <d v="2015-06-16T09:12:17"/>
    <d v="2015-07-16T07:56:00"/>
    <n v="2975"/>
    <n v="357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0.391125"/>
    <n v="69.533333333333331"/>
    <s v="theater"/>
    <s v="spaces"/>
    <d v="2016-07-04T08:10:18"/>
    <d v="2016-08-23T08:10:18"/>
    <n v="22240"/>
    <n v="8698.619999999999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2.6829268292682929E-3"/>
    <n v="5.5"/>
    <s v="theater"/>
    <s v="spaces"/>
    <d v="2015-04-13T03:45:06"/>
    <d v="2015-06-12T03:45:06"/>
    <n v="4100"/>
    <n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0.29625000000000001"/>
    <n v="237"/>
    <s v="theater"/>
    <s v="spaces"/>
    <d v="2015-01-02T21:48:31"/>
    <d v="2015-02-03T02:00:00"/>
    <n v="3000"/>
    <n v="888.75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0.4236099230111206"/>
    <n v="79.870967741935488"/>
    <s v="theater"/>
    <s v="spaces"/>
    <d v="2014-08-25T17:15:16"/>
    <d v="2014-10-19T05:00:00"/>
    <n v="5845"/>
    <n v="247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2E-2"/>
    <n v="10.25"/>
    <s v="theater"/>
    <s v="spaces"/>
    <d v="2015-08-25T10:17:56"/>
    <d v="2015-09-16T22:00:00"/>
    <n v="1390"/>
    <n v="56.989999999999995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0.197625"/>
    <n v="272.58620689655174"/>
    <s v="theater"/>
    <s v="spaces"/>
    <d v="2015-05-04T19:32:31"/>
    <d v="2015-05-11T19:32:31"/>
    <n v="40000"/>
    <n v="7905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5E-4"/>
    <n v="13"/>
    <s v="theater"/>
    <s v="spaces"/>
    <d v="2015-02-27T16:19:54"/>
    <d v="2015-04-28T15:19:54"/>
    <n v="50000"/>
    <n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0.25030188679245285"/>
    <n v="58.184210526315788"/>
    <s v="theater"/>
    <s v="spaces"/>
    <d v="2014-07-24T03:00:10"/>
    <d v="2014-08-28T03:00:10"/>
    <n v="26500"/>
    <n v="6633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4.0000000000000002E-4"/>
    <n v="10"/>
    <s v="theater"/>
    <s v="spaces"/>
    <d v="2017-01-10T00:45:19"/>
    <d v="2017-02-19T00:45:19"/>
    <n v="2500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0.26640000000000003"/>
    <n v="70.10526315789474"/>
    <s v="theater"/>
    <s v="spaces"/>
    <d v="2014-09-03T14:17:00"/>
    <d v="2014-10-04T14:17:00"/>
    <n v="20000"/>
    <n v="532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5E-2"/>
    <n v="57.888888888888886"/>
    <s v="theater"/>
    <s v="spaces"/>
    <d v="2016-09-02T02:55:34"/>
    <d v="2016-11-01T02:55:34"/>
    <n v="11000"/>
    <n v="52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51E-2"/>
    <n v="125.27027027027027"/>
    <s v="theater"/>
    <s v="spaces"/>
    <d v="2015-03-18T17:33:02"/>
    <d v="2015-04-17T17:33:02"/>
    <n v="109225"/>
    <n v="463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s v="theater"/>
    <s v="spaces"/>
    <d v="2014-07-23T15:10:50"/>
    <d v="2014-09-21T15:10:50"/>
    <n v="7500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0.03"/>
    <n v="300"/>
    <s v="theater"/>
    <s v="spaces"/>
    <d v="2016-05-06T10:43:47"/>
    <d v="2016-06-05T10:43:47"/>
    <n v="1200"/>
    <n v="36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0.57333333333333336"/>
    <n v="43"/>
    <s v="theater"/>
    <s v="spaces"/>
    <d v="2015-03-18T12:22:05"/>
    <d v="2015-04-01T12:22:05"/>
    <n v="750"/>
    <n v="430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1E-3"/>
    <n v="1"/>
    <s v="theater"/>
    <s v="spaces"/>
    <d v="2016-05-19T08:59:20"/>
    <d v="2016-05-27T13:12:00"/>
    <n v="1390"/>
    <n v="1.39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3.0999999999999999E-3"/>
    <n v="775"/>
    <s v="theater"/>
    <s v="spaces"/>
    <d v="2016-06-13T15:35:23"/>
    <d v="2016-07-02T15:35:23"/>
    <n v="60000"/>
    <n v="18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5.0000000000000001E-4"/>
    <n v="5"/>
    <s v="theater"/>
    <s v="spaces"/>
    <d v="2015-02-25T01:05:32"/>
    <d v="2015-03-27T00:05:32"/>
    <n v="1000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4E-5"/>
    <n v="12.8"/>
    <s v="theater"/>
    <s v="spaces"/>
    <d v="2016-03-06T22:36:36"/>
    <d v="2016-05-05T21:36:36"/>
    <n v="1547000"/>
    <n v="152.32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6.6666666666666671E-3"/>
    <n v="10"/>
    <s v="theater"/>
    <s v="spaces"/>
    <d v="2014-07-28T16:18:55"/>
    <d v="2014-09-26T16:18:55"/>
    <n v="1215"/>
    <n v="8.1000000000000014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0.58291457286432158"/>
    <n v="58"/>
    <s v="theater"/>
    <s v="spaces"/>
    <d v="2016-11-04T22:22:12"/>
    <d v="2016-11-09T23:22:12"/>
    <n v="199"/>
    <n v="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0.68153600000000003"/>
    <n v="244.80459770114942"/>
    <s v="theater"/>
    <s v="spaces"/>
    <d v="2016-06-09T23:49:58"/>
    <d v="2016-07-09T23:49:58"/>
    <n v="125000"/>
    <n v="85192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7E-5"/>
    <n v="6.5"/>
    <s v="theater"/>
    <s v="spaces"/>
    <d v="2014-12-04T18:43:21"/>
    <d v="2015-02-02T18:43:21"/>
    <n v="800000"/>
    <n v="26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e v="#DIV/0!"/>
    <s v="theater"/>
    <s v="spaces"/>
    <d v="2015-12-08T04:57:52"/>
    <d v="2016-01-07T04:57:52"/>
    <n v="150000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599999999999998E-2"/>
    <n v="61.176470588235297"/>
    <s v="theater"/>
    <s v="spaces"/>
    <d v="2016-02-27T00:26:02"/>
    <d v="2016-03-27T23:26:02"/>
    <n v="25000"/>
    <n v="104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s v="theater"/>
    <s v="spaces"/>
    <d v="2015-01-30T20:33:49"/>
    <d v="2015-03-01T20:33:49"/>
    <n v="10000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.0860666666666667"/>
    <n v="139.23931623931625"/>
    <s v="theater"/>
    <s v="plays"/>
    <d v="2017-02-14T19:49:01"/>
    <d v="2017-03-16T18:49:01"/>
    <n v="15000"/>
    <n v="1629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8.0000000000000002E-3"/>
    <n v="10"/>
    <s v="theater"/>
    <s v="plays"/>
    <d v="2017-03-09T20:13:39"/>
    <d v="2017-04-18T19:13:39"/>
    <n v="1250"/>
    <n v="10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499999999999999E-2"/>
    <n v="93.75"/>
    <s v="theater"/>
    <s v="plays"/>
    <d v="2017-03-14T15:21:56"/>
    <d v="2017-04-14T04:59:00"/>
    <n v="10000"/>
    <n v="375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0.15731707317073171"/>
    <n v="53.75"/>
    <s v="theater"/>
    <s v="plays"/>
    <d v="2017-03-09T13:54:05"/>
    <d v="2017-04-08T12:54:05"/>
    <n v="4100"/>
    <n v="645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2E-4"/>
    <n v="10"/>
    <s v="theater"/>
    <s v="plays"/>
    <d v="2017-02-20T08:24:20"/>
    <d v="2017-04-21T07:24:20"/>
    <n v="3000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.08"/>
    <n v="33.75"/>
    <s v="theater"/>
    <s v="plays"/>
    <d v="2017-02-22T13:33:54"/>
    <d v="2017-03-24T12:33:54"/>
    <n v="695"/>
    <n v="750.5999999999999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0.22500000000000001"/>
    <n v="18.75"/>
    <s v="theater"/>
    <s v="plays"/>
    <d v="2017-03-06T17:16:59"/>
    <d v="2017-03-27T16:16:59"/>
    <n v="1390"/>
    <n v="312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0.20849420849420849"/>
    <n v="23.142857142857142"/>
    <s v="theater"/>
    <s v="plays"/>
    <d v="2017-03-13T03:38:41"/>
    <d v="2017-04-04T03:38:41"/>
    <n v="777"/>
    <n v="162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.278"/>
    <n v="29.045454545454547"/>
    <s v="theater"/>
    <s v="plays"/>
    <d v="2017-02-23T11:05:54"/>
    <d v="2017-03-31T22:59:00"/>
    <n v="695"/>
    <n v="888.20999999999992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3E-2"/>
    <n v="50"/>
    <s v="theater"/>
    <s v="plays"/>
    <d v="2017-03-13T21:14:29"/>
    <d v="2017-05-03T19:12:00"/>
    <n v="1500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s v="theater"/>
    <s v="plays"/>
    <d v="2017-03-15T15:30:07"/>
    <d v="2017-04-03T15:30:07"/>
    <n v="278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3999999999999999E-2"/>
    <n v="450"/>
    <s v="theater"/>
    <s v="plays"/>
    <d v="2017-02-19T06:29:20"/>
    <d v="2017-03-25T04:33:00"/>
    <n v="2400"/>
    <n v="129.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9.5999999999999992E-3"/>
    <n v="24"/>
    <s v="theater"/>
    <s v="plays"/>
    <d v="2017-03-08T17:15:03"/>
    <d v="2017-04-07T16:15:03"/>
    <n v="11900"/>
    <n v="114.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0.51600000000000001"/>
    <n v="32.25"/>
    <s v="theater"/>
    <s v="plays"/>
    <d v="2017-03-06T18:04:48"/>
    <d v="2017-04-16T20:00:00"/>
    <n v="595"/>
    <n v="307.02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E-2"/>
    <n v="15"/>
    <s v="theater"/>
    <s v="plays"/>
    <d v="2017-02-17T12:18:59"/>
    <d v="2017-03-19T11:18:59"/>
    <n v="3822.4999999999995"/>
    <n v="62.5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s v="theater"/>
    <s v="plays"/>
    <d v="2017-03-14T08:35:56"/>
    <d v="2017-04-09T08:35:56"/>
    <n v="972.99999999999989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0.754"/>
    <n v="251.33333333333334"/>
    <s v="theater"/>
    <s v="plays"/>
    <d v="2017-03-02T12:55:07"/>
    <d v="2017-03-19T06:00:00"/>
    <n v="10000"/>
    <n v="7540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s v="theater"/>
    <s v="plays"/>
    <d v="2017-01-27T00:58:54"/>
    <d v="2017-03-27T23:58:54"/>
    <n v="25000"/>
    <n v="0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0.105"/>
    <n v="437.5"/>
    <s v="theater"/>
    <s v="plays"/>
    <d v="2017-03-02T16:22:46"/>
    <d v="2017-04-16T15:22:46"/>
    <n v="2400"/>
    <n v="25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.1752499999999999"/>
    <n v="110.35211267605634"/>
    <s v="theater"/>
    <s v="plays"/>
    <d v="2014-09-27T23:15:55"/>
    <d v="2014-11-07T00:15:55"/>
    <n v="20000"/>
    <n v="23505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.3116666666666668"/>
    <n v="41.421052631578945"/>
    <s v="theater"/>
    <s v="plays"/>
    <d v="2014-09-09T15:58:04"/>
    <d v="2014-10-01T04:00:00"/>
    <n v="1800"/>
    <n v="236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.04"/>
    <n v="52"/>
    <s v="theater"/>
    <s v="plays"/>
    <d v="2012-11-13T00:25:00"/>
    <d v="2012-12-07T02:00:00"/>
    <n v="1250"/>
    <n v="13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.01"/>
    <n v="33.990384615384613"/>
    <s v="theater"/>
    <s v="plays"/>
    <d v="2010-10-27T06:20:03"/>
    <d v="2011-01-25T04:00:00"/>
    <n v="3500"/>
    <n v="3535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.004"/>
    <n v="103.35294117647059"/>
    <s v="theater"/>
    <s v="plays"/>
    <d v="2014-08-11T20:09:34"/>
    <d v="2014-09-10T20:09:34"/>
    <n v="3500"/>
    <n v="35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.0595454545454546"/>
    <n v="34.791044776119406"/>
    <s v="theater"/>
    <s v="plays"/>
    <d v="2013-10-03T20:49:27"/>
    <d v="2013-11-02T20:49:27"/>
    <n v="3058"/>
    <n v="3240.0899999999997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.3558333333333334"/>
    <n v="41.773858921161825"/>
    <s v="theater"/>
    <s v="plays"/>
    <d v="2011-03-31T03:42:17"/>
    <d v="2011-05-01T04:59:00"/>
    <n v="3000"/>
    <n v="10067.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.1292857142857142"/>
    <n v="64.268292682926827"/>
    <s v="theater"/>
    <s v="plays"/>
    <d v="2012-03-02T21:00:58"/>
    <d v="2012-04-01T20:00:58"/>
    <n v="7000"/>
    <n v="790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.885046"/>
    <n v="31.209370860927152"/>
    <s v="theater"/>
    <s v="plays"/>
    <d v="2012-11-20T11:58:45"/>
    <d v="2012-12-20T11:58:45"/>
    <n v="6949.9999999999991"/>
    <n v="13101.06969999999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.0181818181818181"/>
    <n v="62.921348314606739"/>
    <s v="theater"/>
    <s v="plays"/>
    <d v="2012-04-27T22:52:24"/>
    <d v="2012-06-01T22:52:24"/>
    <n v="5500"/>
    <n v="5600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.01"/>
    <n v="98.536585365853654"/>
    <s v="theater"/>
    <s v="plays"/>
    <d v="2014-07-09T18:55:05"/>
    <d v="2014-07-19T05:00:00"/>
    <n v="4000"/>
    <n v="4040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.1399999999999999"/>
    <n v="82.608695652173907"/>
    <s v="theater"/>
    <s v="plays"/>
    <d v="2013-06-22T20:09:12"/>
    <d v="2013-07-22T20:09:12"/>
    <n v="5000"/>
    <n v="5700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.3348133333333334"/>
    <n v="38.504230769230773"/>
    <s v="theater"/>
    <s v="plays"/>
    <d v="2011-12-07T01:36:01"/>
    <d v="2012-01-18T23:00:00"/>
    <n v="1500"/>
    <n v="2002.22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.0153333333333334"/>
    <n v="80.15789473684211"/>
    <s v="theater"/>
    <s v="plays"/>
    <d v="2014-07-21T06:21:27"/>
    <d v="2014-08-13T04:59:00"/>
    <n v="4500"/>
    <n v="456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.0509999999999999"/>
    <n v="28.405405405405407"/>
    <s v="theater"/>
    <s v="plays"/>
    <d v="2014-09-15T12:52:02"/>
    <d v="2014-10-15T12:52:02"/>
    <n v="2780"/>
    <n v="2921.7799999999997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.2715000000000001"/>
    <n v="80.730158730158735"/>
    <s v="theater"/>
    <s v="plays"/>
    <d v="2014-06-09T16:27:42"/>
    <d v="2014-07-07T02:00:00"/>
    <n v="4000"/>
    <n v="508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.1115384615384616"/>
    <n v="200.69444444444446"/>
    <s v="theater"/>
    <s v="plays"/>
    <d v="2014-05-16T18:05:25"/>
    <d v="2014-06-15T18:05:25"/>
    <n v="13000"/>
    <n v="1445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.0676000000000001"/>
    <n v="37.591549295774648"/>
    <s v="theater"/>
    <s v="plays"/>
    <d v="2014-05-07T19:20:15"/>
    <d v="2014-06-09T19:20:15"/>
    <n v="2500"/>
    <n v="266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.6266666666666667"/>
    <n v="58.095238095238095"/>
    <s v="theater"/>
    <s v="plays"/>
    <d v="2011-04-11T03:49:20"/>
    <d v="2011-05-03T03:59:00"/>
    <n v="750"/>
    <n v="12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.6022808571428573"/>
    <n v="60.300892473118282"/>
    <s v="theater"/>
    <s v="plays"/>
    <d v="2014-10-28T16:35:53"/>
    <d v="2014-11-26T07:59:00"/>
    <n v="35000"/>
    <n v="56079.83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.1616666666666666"/>
    <n v="63.363636363636367"/>
    <s v="theater"/>
    <s v="plays"/>
    <d v="2014-07-19T04:13:01"/>
    <d v="2014-08-02T04:13:01"/>
    <n v="3000"/>
    <n v="3485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.242"/>
    <n v="50.901639344262293"/>
    <s v="theater"/>
    <s v="plays"/>
    <d v="2014-05-13T02:32:33"/>
    <d v="2014-06-13T22:00:00"/>
    <n v="2500"/>
    <n v="3105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.030125"/>
    <n v="100.5"/>
    <s v="theater"/>
    <s v="plays"/>
    <d v="2013-11-13T17:42:41"/>
    <d v="2013-12-13T04:59:00"/>
    <n v="8000"/>
    <n v="8241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.1225000000000001"/>
    <n v="31.619718309859156"/>
    <s v="theater"/>
    <s v="plays"/>
    <d v="2014-05-30T01:55:44"/>
    <d v="2014-07-02T04:00:00"/>
    <n v="2000"/>
    <n v="224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.0881428571428571"/>
    <n v="65.102564102564102"/>
    <s v="theater"/>
    <s v="plays"/>
    <d v="2016-04-06T14:35:58"/>
    <d v="2016-05-06T14:35:58"/>
    <n v="9730"/>
    <n v="10587.6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.1499999999999999"/>
    <n v="79.310344827586206"/>
    <s v="theater"/>
    <s v="plays"/>
    <d v="2012-01-15T17:31:08"/>
    <d v="2012-02-14T17:31:08"/>
    <n v="2000"/>
    <n v="23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.03"/>
    <n v="139.18918918918919"/>
    <s v="theater"/>
    <s v="plays"/>
    <d v="2014-08-27T21:04:52"/>
    <d v="2014-09-26T21:04:52"/>
    <n v="10000"/>
    <n v="1030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.0113333333333334"/>
    <n v="131.91304347826087"/>
    <s v="theater"/>
    <s v="plays"/>
    <d v="2014-08-11T20:45:08"/>
    <d v="2014-08-25T20:45:08"/>
    <n v="3000"/>
    <n v="303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.0955999999999999"/>
    <n v="91.3"/>
    <s v="theater"/>
    <s v="plays"/>
    <d v="2010-12-19T21:17:07"/>
    <d v="2011-02-17T21:17:07"/>
    <n v="5000"/>
    <n v="547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.148421052631579"/>
    <n v="39.672727272727272"/>
    <s v="theater"/>
    <s v="plays"/>
    <d v="2013-07-22T22:20:31"/>
    <d v="2013-08-18T15:00:00"/>
    <n v="1900"/>
    <n v="218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.1739999999999999"/>
    <n v="57.549019607843135"/>
    <s v="theater"/>
    <s v="plays"/>
    <d v="2014-05-22T16:00:09"/>
    <d v="2014-06-21T16:00:09"/>
    <n v="2500"/>
    <n v="293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.7173333333333334"/>
    <n v="33.025641025641029"/>
    <s v="theater"/>
    <s v="plays"/>
    <d v="2014-06-16T14:31:15"/>
    <d v="2014-07-16T14:31:15"/>
    <n v="2085"/>
    <n v="3580.64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.1416238095238094"/>
    <n v="77.335806451612896"/>
    <s v="theater"/>
    <s v="plays"/>
    <d v="2013-04-11T16:51:11"/>
    <d v="2013-05-06T16:51:11"/>
    <n v="4200"/>
    <n v="4794.82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.1975"/>
    <n v="31.933333333333334"/>
    <s v="theater"/>
    <s v="plays"/>
    <d v="2014-05-21T09:54:09"/>
    <d v="2014-06-20T09:54:09"/>
    <n v="1667.9999999999998"/>
    <n v="1997.4299999999998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.0900000000000001"/>
    <n v="36.333333333333336"/>
    <s v="theater"/>
    <s v="plays"/>
    <d v="2014-05-20T07:26:27"/>
    <d v="2014-06-15T16:00:00"/>
    <n v="695"/>
    <n v="757.5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.0088571428571429"/>
    <n v="46.768211920529801"/>
    <s v="theater"/>
    <s v="plays"/>
    <d v="2011-12-06T22:47:01"/>
    <d v="2012-01-31T17:00:00"/>
    <n v="7000"/>
    <n v="7062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.0900000000000001"/>
    <n v="40.073529411764703"/>
    <s v="theater"/>
    <s v="plays"/>
    <d v="2013-08-05T19:04:29"/>
    <d v="2013-08-23T19:04:29"/>
    <n v="2500"/>
    <n v="2725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.0720930232558139"/>
    <n v="100.21739130434783"/>
    <s v="theater"/>
    <s v="plays"/>
    <d v="2014-06-01T23:50:31"/>
    <d v="2014-07-01T23:50:31"/>
    <n v="4300"/>
    <n v="461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"/>
    <n v="41.666666666666664"/>
    <s v="theater"/>
    <s v="plays"/>
    <d v="2014-07-09T23:27:21"/>
    <d v="2014-07-16T23:27:21"/>
    <n v="1390"/>
    <n v="1390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.0218750000000001"/>
    <n v="46.714285714285715"/>
    <s v="theater"/>
    <s v="plays"/>
    <d v="2014-08-17T22:10:38"/>
    <d v="2014-09-16T21:00:00"/>
    <n v="4448"/>
    <n v="4545.299999999999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.1629333333333334"/>
    <n v="71.491803278688522"/>
    <s v="theater"/>
    <s v="plays"/>
    <d v="2014-07-15T15:59:33"/>
    <d v="2014-08-04T15:59:33"/>
    <n v="15000"/>
    <n v="1744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0.65"/>
    <n v="14.444444444444445"/>
    <s v="theater"/>
    <s v="musical"/>
    <d v="2015-05-20T09:58:22"/>
    <d v="2015-06-10T09:58:22"/>
    <n v="278"/>
    <n v="180.7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0.12327272727272727"/>
    <n v="356.84210526315792"/>
    <s v="theater"/>
    <s v="musical"/>
    <d v="2015-04-24T08:18:52"/>
    <d v="2015-05-24T08:18:52"/>
    <n v="6600"/>
    <n v="813.6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s v="theater"/>
    <s v="musical"/>
    <d v="2016-11-09T03:37:55"/>
    <d v="2016-12-09T04:37:55"/>
    <n v="32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6E-2"/>
    <n v="37.75"/>
    <s v="theater"/>
    <s v="musical"/>
    <d v="2016-06-17T18:07:49"/>
    <d v="2016-08-16T18:07:49"/>
    <n v="3750"/>
    <n v="151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00000000000001E-2"/>
    <n v="12.75"/>
    <s v="theater"/>
    <s v="musical"/>
    <d v="2015-01-14T22:34:19"/>
    <d v="2015-02-28T22:00:00"/>
    <n v="13899.999999999998"/>
    <n v="141.7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0.1174"/>
    <n v="24.458333333333332"/>
    <s v="theater"/>
    <s v="musical"/>
    <d v="2015-01-06T23:14:16"/>
    <d v="2015-02-20T23:14:16"/>
    <n v="6949.9999999999991"/>
    <n v="815.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s v="theater"/>
    <s v="musical"/>
    <d v="2015-06-27T01:29:58"/>
    <d v="2015-07-27T01:29:58"/>
    <n v="1100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0.59142857142857141"/>
    <n v="53.07692307692308"/>
    <s v="theater"/>
    <s v="musical"/>
    <d v="2015-01-13T14:15:42"/>
    <d v="2015-02-12T14:15:42"/>
    <n v="3500"/>
    <n v="207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5.9999999999999995E-4"/>
    <n v="300"/>
    <s v="theater"/>
    <s v="musical"/>
    <d v="2015-06-02T14:21:15"/>
    <d v="2015-08-01T14:00:00"/>
    <n v="3000000"/>
    <n v="180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0.1145"/>
    <n v="286.25"/>
    <s v="theater"/>
    <s v="musical"/>
    <d v="2015-01-05T11:50:18"/>
    <d v="2015-02-04T11:50:18"/>
    <n v="1200"/>
    <n v="137.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3.6666666666666666E-3"/>
    <n v="36.666666666666664"/>
    <s v="theater"/>
    <s v="musical"/>
    <d v="2015-01-09T10:11:17"/>
    <d v="2015-02-16T10:11:17"/>
    <n v="4800"/>
    <n v="17.60000000000000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0.52159999999999995"/>
    <n v="49.20754716981132"/>
    <s v="theater"/>
    <s v="musical"/>
    <d v="2014-08-07T18:16:58"/>
    <d v="2014-09-06T21:00:00"/>
    <n v="5000"/>
    <n v="2608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.0000000000000002E-5"/>
    <n v="1"/>
    <s v="theater"/>
    <s v="musical"/>
    <d v="2016-03-31T07:41:41"/>
    <d v="2016-04-30T05:34:00"/>
    <n v="5000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00000000000001E-2"/>
    <n v="12.5"/>
    <s v="theater"/>
    <s v="musical"/>
    <d v="2014-08-10T18:24:37"/>
    <d v="2014-08-31T18:24:37"/>
    <n v="2780"/>
    <n v="34.7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0.54520000000000002"/>
    <n v="109.04"/>
    <s v="theater"/>
    <s v="musical"/>
    <d v="2015-10-16T20:29:06"/>
    <d v="2015-12-14T05:59:00"/>
    <n v="5000"/>
    <n v="27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0.25"/>
    <n v="41.666666666666664"/>
    <s v="theater"/>
    <s v="musical"/>
    <d v="2015-08-26T23:43:42"/>
    <d v="2015-09-25T23:43:42"/>
    <n v="1000"/>
    <n v="25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s v="theater"/>
    <s v="musical"/>
    <d v="2015-06-17T16:27:59"/>
    <d v="2015-07-17T16:14:00"/>
    <n v="50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3E-2"/>
    <n v="22.75"/>
    <s v="theater"/>
    <s v="musical"/>
    <d v="2015-04-01T08:59:32"/>
    <d v="2015-05-01T08:59:32"/>
    <n v="11120"/>
    <n v="379.46999999999997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s v="theater"/>
    <s v="musical"/>
    <d v="2015-08-20T06:37:31"/>
    <d v="2015-09-19T06:37:31"/>
    <n v="500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0.46363636363636362"/>
    <n v="70.833333333333329"/>
    <s v="theater"/>
    <s v="musical"/>
    <d v="2015-02-22T06:40:07"/>
    <d v="2015-04-23T05:40:07"/>
    <n v="5500"/>
    <n v="255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.0349999999999999"/>
    <n v="63.109756097560975"/>
    <s v="theater"/>
    <s v="plays"/>
    <d v="2014-07-07T14:31:17"/>
    <d v="2014-07-28T14:31:17"/>
    <n v="5000"/>
    <n v="517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.1932315789473684"/>
    <n v="50.157964601769912"/>
    <s v="theater"/>
    <s v="plays"/>
    <d v="2014-05-19T15:17:38"/>
    <d v="2014-06-20T23:00:00"/>
    <n v="9500"/>
    <n v="11335.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.2576666666666667"/>
    <n v="62.883333333333333"/>
    <s v="theater"/>
    <s v="plays"/>
    <d v="2012-04-14T22:28:39"/>
    <d v="2012-06-01T03:59:00"/>
    <n v="3000"/>
    <n v="377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.1974347826086957"/>
    <n v="85.531055900621112"/>
    <s v="theater"/>
    <s v="plays"/>
    <d v="2014-07-14T14:04:40"/>
    <d v="2014-08-15T02:00:00"/>
    <n v="23000"/>
    <n v="27541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.2625"/>
    <n v="53.723404255319146"/>
    <s v="theater"/>
    <s v="plays"/>
    <d v="2014-07-09T19:05:51"/>
    <d v="2014-08-08T19:05:51"/>
    <n v="4000"/>
    <n v="505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.0011666666666668"/>
    <n v="127.80851063829788"/>
    <s v="theater"/>
    <s v="plays"/>
    <d v="2015-06-16T18:19:19"/>
    <d v="2015-07-26T18:19:19"/>
    <n v="8340"/>
    <n v="8349.7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.0213333333333334"/>
    <n v="106.57391304347826"/>
    <s v="theater"/>
    <s v="plays"/>
    <d v="2015-11-29T19:01:13"/>
    <d v="2016-01-05T23:55:00"/>
    <n v="16680"/>
    <n v="17035.8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.0035142857142858"/>
    <n v="262.11194029850748"/>
    <s v="theater"/>
    <s v="plays"/>
    <d v="2015-08-03T15:57:51"/>
    <d v="2015-09-10T03:59:00"/>
    <n v="35000"/>
    <n v="35123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.0004999999999999"/>
    <n v="57.171428571428571"/>
    <s v="theater"/>
    <s v="plays"/>
    <d v="2015-06-10T11:06:11"/>
    <d v="2015-07-11T14:30:00"/>
    <n v="2780"/>
    <n v="2781.39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.1602222222222223"/>
    <n v="50.20192307692308"/>
    <s v="theater"/>
    <s v="plays"/>
    <d v="2016-10-05T13:06:24"/>
    <d v="2016-11-04T13:06:24"/>
    <n v="4500"/>
    <n v="522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.0209999999999999"/>
    <n v="66.586956521739125"/>
    <s v="theater"/>
    <s v="plays"/>
    <d v="2014-11-28T00:03:06"/>
    <d v="2014-12-31T00:00:00"/>
    <n v="16680"/>
    <n v="17030.28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.0011000000000001"/>
    <n v="168.25210084033614"/>
    <s v="theater"/>
    <s v="plays"/>
    <d v="2015-02-15T23:35:47"/>
    <d v="2015-03-22T22:35:47"/>
    <n v="20000"/>
    <n v="20022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.0084"/>
    <n v="256.37288135593218"/>
    <s v="theater"/>
    <s v="plays"/>
    <d v="2017-02-06T20:00:04"/>
    <d v="2017-03-12T21:00:00"/>
    <n v="15000"/>
    <n v="1512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.0342499999999999"/>
    <n v="36.610619469026545"/>
    <s v="theater"/>
    <s v="plays"/>
    <d v="2015-05-31T16:43:23"/>
    <d v="2015-07-05T16:43:23"/>
    <n v="5560"/>
    <n v="5750.4299999999994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.248"/>
    <n v="37.142857142857146"/>
    <s v="theater"/>
    <s v="plays"/>
    <d v="2015-09-23T13:58:17"/>
    <d v="2015-10-24T21:29:00"/>
    <n v="2500"/>
    <n v="3120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.0951612903225807"/>
    <n v="45.878378378378379"/>
    <s v="theater"/>
    <s v="plays"/>
    <d v="2015-07-21T20:02:56"/>
    <d v="2015-08-20T20:02:56"/>
    <n v="3100"/>
    <n v="339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.0203333333333333"/>
    <n v="141.71296296296296"/>
    <s v="theater"/>
    <s v="plays"/>
    <d v="2016-11-23T20:25:13"/>
    <d v="2017-01-10T05:00:00"/>
    <n v="30000"/>
    <n v="3061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.0235000000000001"/>
    <n v="52.487179487179489"/>
    <s v="theater"/>
    <s v="plays"/>
    <d v="2016-05-13T13:25:38"/>
    <d v="2016-06-03T21:00:00"/>
    <n v="2000"/>
    <n v="204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.0416666666666667"/>
    <n v="59.523809523809526"/>
    <s v="theater"/>
    <s v="plays"/>
    <d v="2015-09-30T14:00:12"/>
    <d v="2015-10-30T14:00:12"/>
    <n v="1667.9999999999998"/>
    <n v="1737.499999999999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.25"/>
    <n v="50"/>
    <s v="theater"/>
    <s v="plays"/>
    <d v="2016-12-18T21:10:36"/>
    <d v="2017-01-17T21:10:36"/>
    <n v="1667.9999999999998"/>
    <n v="2085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.0234285714285714"/>
    <n v="193.62162162162161"/>
    <s v="theater"/>
    <s v="plays"/>
    <d v="2015-11-15T17:01:24"/>
    <d v="2015-12-17T04:59:00"/>
    <n v="7000"/>
    <n v="716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.0786500000000001"/>
    <n v="106.79702970297029"/>
    <s v="theater"/>
    <s v="plays"/>
    <d v="2014-10-21T06:59:58"/>
    <d v="2014-11-20T07:59:58"/>
    <n v="20000"/>
    <n v="2157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.0988461538461538"/>
    <n v="77.21621621621621"/>
    <s v="theater"/>
    <s v="plays"/>
    <d v="2014-09-16T04:02:06"/>
    <d v="2014-10-01T03:59:00"/>
    <n v="2600"/>
    <n v="285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.61"/>
    <n v="57.5"/>
    <s v="theater"/>
    <s v="plays"/>
    <d v="2016-03-17T22:39:07"/>
    <d v="2016-04-16T22:39:07"/>
    <n v="1000"/>
    <n v="161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.3120000000000001"/>
    <n v="50.46153846153846"/>
    <s v="theater"/>
    <s v="plays"/>
    <d v="2016-04-03T19:31:57"/>
    <d v="2016-05-04T03:59:00"/>
    <n v="1000"/>
    <n v="1312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.1879999999999999"/>
    <n v="97.377049180327873"/>
    <s v="theater"/>
    <s v="plays"/>
    <d v="2017-01-31T19:19:15"/>
    <d v="2017-03-02T19:19:15"/>
    <n v="5000"/>
    <n v="594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.0039275000000001"/>
    <n v="34.91921739130435"/>
    <s v="theater"/>
    <s v="plays"/>
    <d v="2016-12-30T18:56:48"/>
    <d v="2017-02-01T23:31:00"/>
    <n v="5560"/>
    <n v="5581.836899999999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.0320666666666667"/>
    <n v="85.530386740331494"/>
    <s v="theater"/>
    <s v="plays"/>
    <d v="2016-06-01T08:20:51"/>
    <d v="2016-07-01T08:20:51"/>
    <n v="15000"/>
    <n v="1548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.006"/>
    <n v="182.90909090909091"/>
    <s v="theater"/>
    <s v="plays"/>
    <d v="2016-11-28T22:00:33"/>
    <d v="2016-12-28T22:00:33"/>
    <n v="20000"/>
    <n v="20120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.0078754285714286"/>
    <n v="131.13620817843866"/>
    <s v="theater"/>
    <s v="plays"/>
    <d v="2015-09-05T11:23:04"/>
    <d v="2015-09-29T03:59:00"/>
    <n v="35000"/>
    <n v="35275.6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.1232142857142857"/>
    <n v="39.810126582278478"/>
    <s v="theater"/>
    <s v="plays"/>
    <d v="2015-06-01T12:14:58"/>
    <d v="2015-07-01T12:14:58"/>
    <n v="3891.9999999999995"/>
    <n v="4371.549999999999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.0591914022517912"/>
    <n v="59.701730769230764"/>
    <s v="theater"/>
    <s v="plays"/>
    <d v="2015-10-01T02:08:13"/>
    <d v="2015-10-25T23:59:00"/>
    <n v="8148.1799999999994"/>
    <n v="8630.482199999998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.0056666666666667"/>
    <n v="88.735294117647058"/>
    <s v="theater"/>
    <s v="plays"/>
    <d v="2017-01-19T16:39:08"/>
    <d v="2017-02-16T23:00:00"/>
    <n v="4170"/>
    <n v="4193.6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.1530588235294117"/>
    <n v="58.688622754491021"/>
    <s v="theater"/>
    <s v="plays"/>
    <d v="2014-09-11T07:47:50"/>
    <d v="2014-10-14T06:59:00"/>
    <n v="8500"/>
    <n v="9801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.273042"/>
    <n v="69.56513661202186"/>
    <s v="theater"/>
    <s v="plays"/>
    <d v="2014-08-20T18:08:12"/>
    <d v="2014-09-19T18:08:12"/>
    <n v="10000"/>
    <n v="12730.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.028375"/>
    <n v="115.87323943661971"/>
    <s v="theater"/>
    <s v="plays"/>
    <d v="2015-09-15T02:19:22"/>
    <d v="2015-10-09T00:00:00"/>
    <n v="8000"/>
    <n v="8227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.0293749999999999"/>
    <n v="23.869565217391305"/>
    <s v="theater"/>
    <s v="plays"/>
    <d v="2016-11-01T16:39:42"/>
    <d v="2016-12-01T17:39:42"/>
    <n v="2224"/>
    <n v="2289.3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.043047619047619"/>
    <n v="81.125925925925927"/>
    <s v="theater"/>
    <s v="plays"/>
    <d v="2015-05-11T14:24:18"/>
    <d v="2015-06-12T02:00:00"/>
    <n v="21000"/>
    <n v="21904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.1122000000000001"/>
    <n v="57.626943005181346"/>
    <s v="theater"/>
    <s v="plays"/>
    <d v="2015-08-14T11:20:00"/>
    <d v="2015-09-12T03:59:00"/>
    <n v="10000"/>
    <n v="1112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.0586"/>
    <n v="46.429824561403507"/>
    <s v="theater"/>
    <s v="plays"/>
    <d v="2015-06-12T10:25:12"/>
    <d v="2015-07-12T10:25:12"/>
    <n v="3474.9999999999995"/>
    <n v="3678.6349999999998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.0079166666666666"/>
    <n v="60.475000000000001"/>
    <s v="theater"/>
    <s v="plays"/>
    <d v="2015-03-05T21:19:17"/>
    <d v="2015-04-04T20:19:17"/>
    <n v="12000"/>
    <n v="1209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.0492727272727274"/>
    <n v="65.579545454545453"/>
    <s v="theater"/>
    <s v="plays"/>
    <d v="2015-05-21T17:55:14"/>
    <d v="2015-06-20T17:55:14"/>
    <n v="5500"/>
    <n v="577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.01552"/>
    <n v="119.1924882629108"/>
    <s v="theater"/>
    <s v="plays"/>
    <d v="2014-10-06T17:48:44"/>
    <d v="2014-11-05T18:48:44"/>
    <n v="25000"/>
    <n v="25388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.1073333333333333"/>
    <n v="83.05"/>
    <s v="theater"/>
    <s v="plays"/>
    <d v="2015-05-22T17:32:46"/>
    <d v="2015-06-21T17:32:46"/>
    <n v="1500"/>
    <n v="1661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.2782222222222221"/>
    <n v="57.52"/>
    <s v="theater"/>
    <s v="plays"/>
    <d v="2016-08-08T11:20:40"/>
    <d v="2016-09-07T11:20:40"/>
    <n v="3127.5"/>
    <n v="3997.64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.0182500000000001"/>
    <n v="177.08695652173913"/>
    <s v="theater"/>
    <s v="plays"/>
    <d v="2016-08-20T13:50:28"/>
    <d v="2016-09-08T03:45:00"/>
    <n v="20000"/>
    <n v="2036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.012576923076923"/>
    <n v="70.771505376344081"/>
    <s v="theater"/>
    <s v="plays"/>
    <d v="2015-02-24T02:03:29"/>
    <d v="2015-03-26T01:03:29"/>
    <n v="18070"/>
    <n v="18297.26499999999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.75"/>
    <n v="29.166666666666668"/>
    <s v="theater"/>
    <s v="plays"/>
    <d v="2014-09-07T18:26:15"/>
    <d v="2014-10-07T18:26:15"/>
    <n v="416.99999999999994"/>
    <n v="729.7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.2806"/>
    <n v="72.76136363636364"/>
    <s v="theater"/>
    <s v="plays"/>
    <d v="2015-05-20T13:46:17"/>
    <d v="2015-06-11T03:59:00"/>
    <n v="10000"/>
    <n v="1280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.0629949999999999"/>
    <n v="51.853414634146333"/>
    <s v="theater"/>
    <s v="plays"/>
    <d v="2017-01-23T13:25:52"/>
    <d v="2017-02-22T13:25:52"/>
    <n v="2780"/>
    <n v="2955.1260999999995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.052142857142857"/>
    <n v="98.2"/>
    <s v="theater"/>
    <s v="plays"/>
    <d v="2014-12-09T21:17:41"/>
    <d v="2015-01-08T21:17:41"/>
    <n v="7000"/>
    <n v="736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.0616782608695652"/>
    <n v="251.7381443298969"/>
    <s v="theater"/>
    <s v="plays"/>
    <d v="2016-09-01T18:15:45"/>
    <d v="2016-10-01T03:59:00"/>
    <n v="23000"/>
    <n v="24418.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.0924"/>
    <n v="74.821917808219183"/>
    <s v="theater"/>
    <s v="plays"/>
    <d v="2015-10-26T16:08:38"/>
    <d v="2015-11-30T17:08:38"/>
    <n v="5000"/>
    <n v="546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.0045454545454546"/>
    <n v="67.65306122448979"/>
    <s v="theater"/>
    <s v="plays"/>
    <d v="2015-06-16T17:24:36"/>
    <d v="2015-07-16T17:24:36"/>
    <n v="3300"/>
    <n v="3315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.0304098360655738"/>
    <n v="93.81343283582089"/>
    <s v="theater"/>
    <s v="plays"/>
    <d v="2014-11-21T07:34:22"/>
    <d v="2014-12-22T04:00:00"/>
    <n v="12200"/>
    <n v="12571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.121664"/>
    <n v="41.237647058823526"/>
    <s v="theater"/>
    <s v="plays"/>
    <d v="2015-10-07T12:23:08"/>
    <d v="2015-10-30T21:00:00"/>
    <n v="2500"/>
    <n v="2804.1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.03"/>
    <n v="52.551020408163268"/>
    <s v="theater"/>
    <s v="plays"/>
    <d v="2015-01-12T19:12:18"/>
    <d v="2015-01-28T22:00:00"/>
    <n v="2500"/>
    <n v="257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.64"/>
    <n v="70.285714285714292"/>
    <s v="theater"/>
    <s v="plays"/>
    <d v="2015-11-03T17:05:15"/>
    <d v="2015-12-03T17:00:00"/>
    <n v="3213"/>
    <n v="5269.32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.3128333333333333"/>
    <n v="48.325153374233132"/>
    <s v="theater"/>
    <s v="plays"/>
    <d v="2015-05-12T12:52:02"/>
    <d v="2015-06-12T21:00:00"/>
    <n v="6000"/>
    <n v="787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.0209999999999999"/>
    <n v="53.177083333333336"/>
    <s v="theater"/>
    <s v="plays"/>
    <d v="2015-06-17T18:11:00"/>
    <d v="2015-07-17T18:11:00"/>
    <n v="15000"/>
    <n v="153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.28"/>
    <n v="60.952380952380949"/>
    <s v="theater"/>
    <s v="plays"/>
    <d v="2016-08-08T21:42:08"/>
    <d v="2016-08-24T21:42:08"/>
    <n v="2000"/>
    <n v="25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.0149999999999999"/>
    <n v="116"/>
    <s v="theater"/>
    <s v="plays"/>
    <d v="2015-05-13T09:29:57"/>
    <d v="2015-06-16T11:00:00"/>
    <n v="11120"/>
    <n v="11286.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.0166666666666666"/>
    <n v="61"/>
    <s v="theater"/>
    <s v="plays"/>
    <d v="2015-06-12T12:47:45"/>
    <d v="2015-07-12T12:47:45"/>
    <n v="2502"/>
    <n v="2543.6999999999998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.3"/>
    <n v="38.235294117647058"/>
    <s v="theater"/>
    <s v="plays"/>
    <d v="2014-10-03T10:29:35"/>
    <d v="2014-11-02T11:29:35"/>
    <n v="2085"/>
    <n v="2710.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.5443"/>
    <n v="106.50344827586207"/>
    <s v="theater"/>
    <s v="plays"/>
    <d v="2015-10-07T12:00:09"/>
    <d v="2015-11-06T13:00:09"/>
    <n v="10000"/>
    <n v="1544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.0740000000000001"/>
    <n v="204.57142857142858"/>
    <s v="theater"/>
    <s v="plays"/>
    <d v="2016-08-29T19:14:02"/>
    <d v="2016-09-14T19:00:00"/>
    <n v="4000"/>
    <n v="429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.0132258064516129"/>
    <n v="54.912587412587413"/>
    <s v="theater"/>
    <s v="plays"/>
    <d v="2016-01-31T16:54:32"/>
    <d v="2016-03-15T21:00:00"/>
    <n v="15500"/>
    <n v="1570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.0027777777777778"/>
    <n v="150.41666666666666"/>
    <s v="theater"/>
    <s v="plays"/>
    <d v="2015-01-13T21:07:51"/>
    <d v="2015-02-09T04:30:00"/>
    <n v="1800"/>
    <n v="180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.1684444444444444"/>
    <n v="52.58"/>
    <s v="theater"/>
    <s v="plays"/>
    <d v="2016-02-26T22:47:59"/>
    <d v="2016-04-01T03:59:00"/>
    <n v="3645.0000000000005"/>
    <n v="4258.980000000000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.0860000000000001"/>
    <n v="54.3"/>
    <s v="theater"/>
    <s v="plays"/>
    <d v="2014-10-19T16:23:26"/>
    <d v="2014-11-18T17:23:26"/>
    <n v="6949.9999999999991"/>
    <n v="7547.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.034"/>
    <n v="76.029411764705884"/>
    <s v="theater"/>
    <s v="plays"/>
    <d v="2015-04-30T20:21:43"/>
    <d v="2015-05-30T20:21:43"/>
    <n v="3474.9999999999995"/>
    <n v="3593.149999999999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.1427586206896552"/>
    <n v="105.2063492063492"/>
    <s v="theater"/>
    <s v="plays"/>
    <d v="2016-03-02T02:27:39"/>
    <d v="2016-04-01T01:27:39"/>
    <n v="5800"/>
    <n v="662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.03"/>
    <n v="68.666666666666671"/>
    <s v="theater"/>
    <s v="plays"/>
    <d v="2015-04-27T18:09:58"/>
    <d v="2015-06-01T05:00:00"/>
    <n v="2000"/>
    <n v="206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.216"/>
    <n v="129.36170212765958"/>
    <s v="theater"/>
    <s v="plays"/>
    <d v="2015-08-03T00:28:25"/>
    <d v="2015-09-02T00:28:25"/>
    <n v="5000"/>
    <n v="608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.026467741935484"/>
    <n v="134.26371308016877"/>
    <s v="theater"/>
    <s v="plays"/>
    <d v="2016-03-16T04:39:48"/>
    <d v="2016-04-29T04:39:48"/>
    <n v="31000"/>
    <n v="31820.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.0475000000000001"/>
    <n v="17.829787234042552"/>
    <s v="theater"/>
    <s v="plays"/>
    <d v="2016-01-10T17:51:38"/>
    <d v="2016-02-10T21:00:00"/>
    <n v="1112"/>
    <n v="1164.82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.016"/>
    <n v="203.2"/>
    <s v="theater"/>
    <s v="plays"/>
    <d v="2016-01-11T21:14:13"/>
    <d v="2016-01-29T05:59:00"/>
    <n v="3000"/>
    <n v="3048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.1210242048409682"/>
    <n v="69.18518518518519"/>
    <s v="theater"/>
    <s v="plays"/>
    <d v="2017-01-27T22:37:06"/>
    <d v="2017-02-28T05:00:00"/>
    <n v="4999"/>
    <n v="560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.0176666666666667"/>
    <n v="125.12295081967213"/>
    <s v="theater"/>
    <s v="plays"/>
    <d v="2016-07-16T20:09:42"/>
    <d v="2016-08-15T20:09:42"/>
    <n v="15000"/>
    <n v="15265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"/>
    <n v="73.529411764705884"/>
    <s v="theater"/>
    <s v="plays"/>
    <d v="2015-11-03T18:00:28"/>
    <d v="2015-11-28T18:00:28"/>
    <n v="2025.0000000000002"/>
    <n v="2025.000000000000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.0026489999999999"/>
    <n v="48.437149758454105"/>
    <s v="theater"/>
    <s v="plays"/>
    <d v="2016-05-15T18:35:15"/>
    <d v="2016-06-20T23:00:00"/>
    <n v="13899.999999999998"/>
    <n v="13936.82109999999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.3304200000000002"/>
    <n v="26.608400000000003"/>
    <s v="theater"/>
    <s v="plays"/>
    <d v="2017-01-23T08:50:02"/>
    <d v="2017-02-20T08:50:02"/>
    <n v="695"/>
    <n v="924.6418999999999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.212"/>
    <n v="33.666666666666664"/>
    <s v="theater"/>
    <s v="plays"/>
    <d v="2017-02-09T12:21:31"/>
    <d v="2017-03-11T12:21:31"/>
    <n v="2780"/>
    <n v="3369.359999999999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.1399999999999999"/>
    <n v="40.714285714285715"/>
    <s v="theater"/>
    <s v="plays"/>
    <d v="2015-08-16T16:51:40"/>
    <d v="2015-09-17T03:59:00"/>
    <n v="500"/>
    <n v="57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.8613861386138613"/>
    <n v="19.266666666666666"/>
    <s v="theater"/>
    <s v="plays"/>
    <d v="2015-10-05T18:29:08"/>
    <d v="2015-12-04T19:29:08"/>
    <n v="140.38999999999999"/>
    <n v="401.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.7044444444444444"/>
    <n v="84.285714285714292"/>
    <s v="theater"/>
    <s v="plays"/>
    <d v="2017-02-02T10:12:32"/>
    <d v="2017-03-04T10:12:32"/>
    <n v="3150"/>
    <n v="536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.1833333333333333"/>
    <n v="29.583333333333332"/>
    <s v="theater"/>
    <s v="plays"/>
    <d v="2015-05-17T12:59:14"/>
    <d v="2015-06-16T12:59:14"/>
    <n v="833.99999999999989"/>
    <n v="986.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.0285857142857142"/>
    <n v="26.667037037037037"/>
    <s v="theater"/>
    <s v="plays"/>
    <d v="2016-08-27T10:37:09"/>
    <d v="2016-09-26T10:37:09"/>
    <n v="972.99999999999989"/>
    <n v="1000.813899999999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.4406666666666668"/>
    <n v="45.978723404255319"/>
    <s v="theater"/>
    <s v="plays"/>
    <d v="2015-11-01T18:09:32"/>
    <d v="2015-11-22T22:00:00"/>
    <n v="2085"/>
    <n v="3003.79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.0007272727272727"/>
    <n v="125.09090909090909"/>
    <s v="theater"/>
    <s v="plays"/>
    <d v="2015-07-08T18:30:56"/>
    <d v="2015-07-27T22:59:00"/>
    <n v="7644.9999999999991"/>
    <n v="7650.559999999999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.0173000000000001"/>
    <n v="141.29166666666666"/>
    <s v="theater"/>
    <s v="plays"/>
    <d v="2015-08-23T22:59:28"/>
    <d v="2015-09-13T00:00:00"/>
    <n v="10000"/>
    <n v="1017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.1619999999999999"/>
    <n v="55.333333333333336"/>
    <s v="theater"/>
    <s v="plays"/>
    <d v="2015-09-14T22:01:03"/>
    <d v="2015-10-14T22:01:03"/>
    <n v="3000"/>
    <n v="348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.3616666666666666"/>
    <n v="46.420454545454547"/>
    <s v="theater"/>
    <s v="plays"/>
    <d v="2015-04-08T17:51:02"/>
    <d v="2015-04-29T17:51:02"/>
    <n v="3000"/>
    <n v="408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.3346666666666667"/>
    <n v="57.2"/>
    <s v="theater"/>
    <s v="plays"/>
    <d v="2016-06-17T17:39:36"/>
    <d v="2016-08-01T06:59:00"/>
    <n v="3000"/>
    <n v="4004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.0339285714285715"/>
    <n v="173.7"/>
    <s v="theater"/>
    <s v="plays"/>
    <d v="2016-11-07T08:26:16"/>
    <d v="2016-12-07T08:26:16"/>
    <n v="9996"/>
    <n v="10335.15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.1588888888888889"/>
    <n v="59.6"/>
    <s v="theater"/>
    <s v="plays"/>
    <d v="2015-02-21T15:38:04"/>
    <d v="2015-03-28T14:38:04"/>
    <n v="1800"/>
    <n v="208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.0451666666666666"/>
    <n v="89.585714285714289"/>
    <s v="theater"/>
    <s v="plays"/>
    <d v="2016-11-22T14:59:12"/>
    <d v="2016-12-22T14:59:12"/>
    <n v="15000"/>
    <n v="15677.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.0202500000000001"/>
    <n v="204.05"/>
    <s v="theater"/>
    <s v="plays"/>
    <d v="2015-07-01T20:32:28"/>
    <d v="2015-07-31T20:32:28"/>
    <n v="4000"/>
    <n v="408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.7533333333333334"/>
    <n v="48.703703703703702"/>
    <s v="theater"/>
    <s v="plays"/>
    <d v="2016-05-03T05:15:42"/>
    <d v="2016-06-10T03:00:00"/>
    <n v="1500"/>
    <n v="263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.0668"/>
    <n v="53.339999999999996"/>
    <s v="theater"/>
    <s v="plays"/>
    <d v="2016-04-15T01:22:19"/>
    <d v="2016-05-15T01:22:19"/>
    <n v="1000"/>
    <n v="1066.8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.2228571428571429"/>
    <n v="75.087719298245617"/>
    <s v="theater"/>
    <s v="plays"/>
    <d v="2016-03-23T21:02:45"/>
    <d v="2016-04-13T21:02:45"/>
    <n v="3500"/>
    <n v="4280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.5942857142857143"/>
    <n v="18"/>
    <s v="theater"/>
    <s v="plays"/>
    <d v="2016-09-15T15:36:18"/>
    <d v="2016-10-16T15:36:18"/>
    <n v="486.49999999999994"/>
    <n v="775.61999999999989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.0007692307692309"/>
    <n v="209.83870967741936"/>
    <s v="theater"/>
    <s v="plays"/>
    <d v="2015-09-06T22:17:05"/>
    <d v="2015-10-06T22:17:05"/>
    <n v="6500"/>
    <n v="65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.0984"/>
    <n v="61.022222222222226"/>
    <s v="theater"/>
    <s v="plays"/>
    <d v="2015-09-17T07:00:10"/>
    <d v="2015-10-17T07:00:10"/>
    <n v="2500"/>
    <n v="274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.0004"/>
    <n v="61"/>
    <s v="theater"/>
    <s v="plays"/>
    <d v="2016-10-21T19:25:46"/>
    <d v="2016-11-11T22:00:00"/>
    <n v="2500"/>
    <n v="2501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.1605000000000001"/>
    <n v="80.034482758620683"/>
    <s v="theater"/>
    <s v="plays"/>
    <d v="2016-01-13T05:51:57"/>
    <d v="2016-01-27T01:00:00"/>
    <n v="2000"/>
    <n v="2321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.1074999999999999"/>
    <n v="29.068965517241381"/>
    <s v="theater"/>
    <s v="plays"/>
    <d v="2015-04-11T06:25:11"/>
    <d v="2015-05-08T20:05:00"/>
    <n v="1112"/>
    <n v="2343.5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.1000000000000001"/>
    <n v="49.438202247191015"/>
    <s v="theater"/>
    <s v="plays"/>
    <d v="2016-04-06T07:17:21"/>
    <d v="2016-05-06T07:17:21"/>
    <n v="5560"/>
    <n v="61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.0008673425918038"/>
    <n v="93.977440000000001"/>
    <s v="theater"/>
    <s v="plays"/>
    <d v="2014-07-06T20:54:35"/>
    <d v="2014-08-08T13:54:00"/>
    <n v="11737"/>
    <n v="11747.18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.0619047619047619"/>
    <n v="61.944444444444443"/>
    <s v="theater"/>
    <s v="plays"/>
    <d v="2016-05-09T00:57:04"/>
    <d v="2016-06-08T00:57:04"/>
    <n v="1050"/>
    <n v="1115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.256"/>
    <n v="78.5"/>
    <s v="theater"/>
    <s v="plays"/>
    <d v="2016-03-02T07:14:53"/>
    <d v="2016-04-11T02:30:00"/>
    <n v="1620"/>
    <n v="2034.7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.08"/>
    <n v="33.75"/>
    <s v="theater"/>
    <s v="plays"/>
    <d v="2014-12-17T14:03:06"/>
    <d v="2015-01-31T14:03:06"/>
    <n v="695"/>
    <n v="750.59999999999991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.01"/>
    <n v="66.44736842105263"/>
    <s v="theater"/>
    <s v="plays"/>
    <d v="2016-05-23T01:05:57"/>
    <d v="2016-06-22T01:05:57"/>
    <n v="2500"/>
    <n v="25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.0740000000000001"/>
    <n v="35.799999999999997"/>
    <s v="theater"/>
    <s v="plays"/>
    <d v="2014-10-02T02:24:25"/>
    <d v="2014-10-16T03:59:00"/>
    <n v="500"/>
    <n v="53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.0151515151515151"/>
    <n v="145.65217391304347"/>
    <s v="theater"/>
    <s v="plays"/>
    <d v="2016-05-31T00:14:56"/>
    <d v="2016-06-22T03:55:00"/>
    <n v="3300"/>
    <n v="335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.2589999999999999"/>
    <n v="25.693877551020407"/>
    <s v="theater"/>
    <s v="plays"/>
    <d v="2016-08-26T08:46:48"/>
    <d v="2016-09-25T08:46:48"/>
    <n v="1390"/>
    <n v="1750.0099999999998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.0166666666666666"/>
    <n v="152.5"/>
    <s v="theater"/>
    <s v="plays"/>
    <d v="2016-05-22T13:59:50"/>
    <d v="2016-06-05T13:59:50"/>
    <n v="1785"/>
    <n v="1814.7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.125"/>
    <n v="30"/>
    <s v="theater"/>
    <s v="plays"/>
    <d v="2015-03-01T18:51:17"/>
    <d v="2015-04-05T17:51:17"/>
    <n v="556"/>
    <n v="625.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.0137499999999999"/>
    <n v="142.28070175438597"/>
    <s v="theater"/>
    <s v="plays"/>
    <d v="2015-02-06T17:08:25"/>
    <d v="2015-03-08T16:08:25"/>
    <n v="8000"/>
    <n v="811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.0125"/>
    <n v="24.545454545454547"/>
    <s v="theater"/>
    <s v="plays"/>
    <d v="2016-04-08T08:59:26"/>
    <d v="2016-05-08T08:59:26"/>
    <n v="1112"/>
    <n v="1125.899999999999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.4638888888888888"/>
    <n v="292.77777777777777"/>
    <s v="theater"/>
    <s v="plays"/>
    <d v="2014-07-02T13:48:03"/>
    <d v="2014-07-05T01:00:00"/>
    <n v="1800"/>
    <n v="2635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.1679999999999999"/>
    <n v="44.92307692307692"/>
    <s v="theater"/>
    <s v="plays"/>
    <d v="2014-07-17T07:45:08"/>
    <d v="2014-07-27T23:00:00"/>
    <n v="1390"/>
    <n v="1623.5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.0626666666666666"/>
    <n v="23.10144927536232"/>
    <s v="theater"/>
    <s v="plays"/>
    <d v="2015-03-02T21:17:48"/>
    <d v="2015-04-01T20:17:48"/>
    <n v="2085"/>
    <n v="2215.6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.0451999999999999"/>
    <n v="80.400000000000006"/>
    <s v="theater"/>
    <s v="plays"/>
    <d v="2015-09-01T16:44:46"/>
    <d v="2015-10-06T16:44:46"/>
    <n v="5000"/>
    <n v="522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"/>
    <n v="72.289156626506028"/>
    <s v="theater"/>
    <s v="plays"/>
    <d v="2014-06-19T20:38:50"/>
    <d v="2014-07-19T20:38:50"/>
    <n v="6000"/>
    <n v="60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.0457142857142858"/>
    <n v="32.972972972972975"/>
    <s v="theater"/>
    <s v="plays"/>
    <d v="2015-05-24T16:14:40"/>
    <d v="2015-06-15T16:14:40"/>
    <n v="3500"/>
    <n v="3660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.3862051149573753"/>
    <n v="116.65217391304348"/>
    <s v="theater"/>
    <s v="plays"/>
    <d v="2015-06-30T12:30:22"/>
    <d v="2015-07-30T12:30:22"/>
    <n v="3871"/>
    <n v="536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.0032000000000001"/>
    <n v="79.61904761904762"/>
    <s v="theater"/>
    <s v="plays"/>
    <d v="2014-07-07T16:10:46"/>
    <d v="2014-08-03T23:00:00"/>
    <n v="6949.9999999999991"/>
    <n v="6972.24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"/>
    <n v="27.777777777777779"/>
    <s v="theater"/>
    <s v="plays"/>
    <d v="2016-03-08T09:34:06"/>
    <d v="2016-04-05T08:34:06"/>
    <n v="347.5"/>
    <n v="347.5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.1020000000000001"/>
    <n v="81.029411764705884"/>
    <s v="theater"/>
    <s v="plays"/>
    <d v="2014-09-19T06:46:07"/>
    <d v="2014-10-10T21:00:00"/>
    <n v="3474.9999999999995"/>
    <n v="3829.45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.0218"/>
    <n v="136.84821428571428"/>
    <s v="theater"/>
    <s v="plays"/>
    <d v="2017-02-03T13:48:00"/>
    <d v="2017-02-24T13:48:00"/>
    <n v="15000"/>
    <n v="1532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.0435000000000001"/>
    <n v="177.61702127659575"/>
    <s v="theater"/>
    <s v="plays"/>
    <d v="2016-06-28T15:58:38"/>
    <d v="2016-07-28T15:58:38"/>
    <n v="8000"/>
    <n v="8348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.3816666666666666"/>
    <n v="109.07894736842105"/>
    <s v="theater"/>
    <s v="plays"/>
    <d v="2016-11-11T23:22:34"/>
    <d v="2016-12-06T23:22:34"/>
    <n v="3000"/>
    <n v="414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"/>
    <n v="119.64285714285714"/>
    <s v="theater"/>
    <s v="plays"/>
    <d v="2016-05-20T19:10:21"/>
    <d v="2016-06-12T17:00:00"/>
    <n v="4656.5"/>
    <n v="4656.5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.0166666666666666"/>
    <n v="78.205128205128204"/>
    <s v="theater"/>
    <s v="plays"/>
    <d v="2015-02-27T07:06:50"/>
    <d v="2015-04-01T04:59:00"/>
    <n v="6000"/>
    <n v="6100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.7142857142857142"/>
    <n v="52.173913043478258"/>
    <s v="theater"/>
    <s v="plays"/>
    <d v="2016-03-23T21:59:44"/>
    <d v="2016-04-13T13:18:00"/>
    <n v="972.99999999999989"/>
    <n v="1667.999999999999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.0144444444444445"/>
    <n v="114.125"/>
    <s v="theater"/>
    <s v="plays"/>
    <d v="2014-07-31T04:48:13"/>
    <d v="2014-08-30T04:48:13"/>
    <n v="4500"/>
    <n v="456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.3"/>
    <n v="50"/>
    <s v="theater"/>
    <s v="plays"/>
    <d v="2015-02-18T02:32:48"/>
    <d v="2015-04-18T00:37:00"/>
    <n v="500"/>
    <n v="6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.1000000000000001"/>
    <n v="91.666666666666671"/>
    <s v="theater"/>
    <s v="plays"/>
    <d v="2015-02-19T00:35:10"/>
    <d v="2015-02-26T00:35:10"/>
    <n v="1500"/>
    <n v="165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.1944999999999999"/>
    <n v="108.59090909090909"/>
    <s v="theater"/>
    <s v="plays"/>
    <d v="2016-04-24T13:14:14"/>
    <d v="2016-05-08T21:00:00"/>
    <n v="2780"/>
    <n v="3320.709999999999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.002909090909091"/>
    <n v="69.822784810126578"/>
    <s v="theater"/>
    <s v="plays"/>
    <d v="2016-04-06T13:24:40"/>
    <d v="2016-04-30T03:59:00"/>
    <n v="5500"/>
    <n v="55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.534"/>
    <n v="109.57142857142857"/>
    <s v="theater"/>
    <s v="plays"/>
    <d v="2016-05-23T02:39:32"/>
    <d v="2016-06-13T17:00:00"/>
    <n v="1000"/>
    <n v="1534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.0442857142857143"/>
    <n v="71.666666666666671"/>
    <s v="theater"/>
    <s v="plays"/>
    <d v="2015-10-25T16:50:11"/>
    <d v="2015-11-29T23:00:00"/>
    <n v="4165"/>
    <n v="4349.45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.0109999999999999"/>
    <n v="93.611111111111114"/>
    <s v="theater"/>
    <s v="plays"/>
    <d v="2014-06-16T09:29:25"/>
    <d v="2014-07-23T11:00:00"/>
    <n v="6949.9999999999991"/>
    <n v="7026.4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.0751999999999999"/>
    <n v="76.8"/>
    <s v="theater"/>
    <s v="plays"/>
    <d v="2016-05-05T23:49:38"/>
    <d v="2016-07-01T23:00:00"/>
    <n v="6949.9999999999991"/>
    <n v="7472.639999999999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.15"/>
    <n v="35.795454545454547"/>
    <s v="theater"/>
    <s v="plays"/>
    <d v="2016-04-19T10:22:30"/>
    <d v="2016-05-02T23:00:00"/>
    <n v="695"/>
    <n v="2189.25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.0193333333333334"/>
    <n v="55.6"/>
    <s v="theater"/>
    <s v="plays"/>
    <d v="2015-09-23T17:26:46"/>
    <d v="2015-10-29T04:01:00"/>
    <n v="3000"/>
    <n v="3058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.2628571428571429"/>
    <n v="147.33333333333334"/>
    <s v="theater"/>
    <s v="plays"/>
    <d v="2016-04-29T14:52:07"/>
    <d v="2016-05-10T11:17:00"/>
    <n v="2432.5"/>
    <n v="3071.899999999999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.014"/>
    <n v="56.333333333333336"/>
    <s v="theater"/>
    <s v="plays"/>
    <d v="2016-06-15T19:34:32"/>
    <d v="2016-07-15T19:34:32"/>
    <n v="2085"/>
    <n v="2114.1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.01"/>
    <n v="96.19047619047619"/>
    <s v="theater"/>
    <s v="plays"/>
    <d v="2014-07-02T10:01:50"/>
    <d v="2014-08-01T10:01:50"/>
    <n v="2780"/>
    <n v="2807.799999999999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.0299"/>
    <n v="63.574074074074076"/>
    <s v="theater"/>
    <s v="plays"/>
    <d v="2014-10-20T07:27:59"/>
    <d v="2014-11-19T08:27:59"/>
    <n v="10000"/>
    <n v="10299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.0625"/>
    <n v="184.78260869565219"/>
    <s v="theater"/>
    <s v="plays"/>
    <d v="2017-01-11T01:22:14"/>
    <d v="2017-02-25T01:22:14"/>
    <n v="4000"/>
    <n v="4250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.0137777777777779"/>
    <n v="126.72222222222223"/>
    <s v="theater"/>
    <s v="plays"/>
    <d v="2016-11-23T01:59:03"/>
    <d v="2016-12-14T15:59:00"/>
    <n v="6660"/>
    <n v="6751.7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.1346000000000001"/>
    <n v="83.42647058823529"/>
    <s v="theater"/>
    <s v="plays"/>
    <d v="2014-08-15T00:36:30"/>
    <d v="2014-09-01T15:59:00"/>
    <n v="5000"/>
    <n v="567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.1800000000000002"/>
    <n v="54.5"/>
    <s v="theater"/>
    <s v="plays"/>
    <d v="2015-02-21T02:11:57"/>
    <d v="2015-03-07T04:55:00"/>
    <n v="500"/>
    <n v="109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.0141935483870967"/>
    <n v="302.30769230769232"/>
    <s v="theater"/>
    <s v="plays"/>
    <d v="2014-07-31T18:30:45"/>
    <d v="2014-08-19T16:00:00"/>
    <n v="7750"/>
    <n v="786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.0593333333333332"/>
    <n v="44.138888888888886"/>
    <s v="theater"/>
    <s v="plays"/>
    <d v="2016-02-22T23:27:29"/>
    <d v="2016-03-15T21:00:00"/>
    <n v="4170"/>
    <n v="4417.4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.04"/>
    <n v="866.66666666666663"/>
    <s v="theater"/>
    <s v="plays"/>
    <d v="2015-11-13T02:26:32"/>
    <d v="2015-12-13T02:26:32"/>
    <n v="2500"/>
    <n v="26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.21"/>
    <n v="61.388888888888886"/>
    <s v="theater"/>
    <s v="plays"/>
    <d v="2015-04-13T01:37:17"/>
    <d v="2015-05-13T01:37:17"/>
    <n v="500"/>
    <n v="110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.1866666666666668"/>
    <n v="29.666666666666668"/>
    <s v="theater"/>
    <s v="plays"/>
    <d v="2015-07-07T22:24:54"/>
    <d v="2015-08-01T22:24:54"/>
    <n v="1042.5"/>
    <n v="1237.0999999999999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.046"/>
    <n v="45.478260869565219"/>
    <s v="theater"/>
    <s v="plays"/>
    <d v="2014-11-26T04:47:39"/>
    <d v="2015-01-01T05:00:00"/>
    <n v="1000"/>
    <n v="104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.0389999999999999"/>
    <n v="96.203703703703709"/>
    <s v="theater"/>
    <s v="plays"/>
    <d v="2016-11-16T00:59:40"/>
    <d v="2017-01-15T00:59:40"/>
    <n v="5950"/>
    <n v="6182.0499999999993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.1773333333333333"/>
    <n v="67.92307692307692"/>
    <s v="theater"/>
    <s v="plays"/>
    <d v="2016-11-16T08:01:25"/>
    <d v="2016-12-17T08:00:00"/>
    <n v="1500"/>
    <n v="176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.385"/>
    <n v="30.777777777777779"/>
    <s v="theater"/>
    <s v="plays"/>
    <d v="2015-11-04T20:59:25"/>
    <d v="2015-12-02T20:59:25"/>
    <n v="200"/>
    <n v="277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.0349999999999999"/>
    <n v="38.333333333333336"/>
    <s v="theater"/>
    <s v="plays"/>
    <d v="2014-08-04T13:09:16"/>
    <d v="2014-08-25T04:59:00"/>
    <n v="1000"/>
    <n v="10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.0024999999999999"/>
    <n v="66.833333333333329"/>
    <s v="theater"/>
    <s v="plays"/>
    <d v="2015-06-24T20:30:40"/>
    <d v="2015-07-18T16:00:00"/>
    <n v="2780"/>
    <n v="2786.95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.0657142857142856"/>
    <n v="71.730769230769226"/>
    <s v="theater"/>
    <s v="plays"/>
    <d v="2015-09-28T17:33:36"/>
    <d v="2015-10-28T17:33:36"/>
    <n v="2835"/>
    <n v="3021.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"/>
    <n v="176.47058823529412"/>
    <s v="theater"/>
    <s v="plays"/>
    <d v="2014-05-06T14:39:33"/>
    <d v="2014-05-18T14:39:33"/>
    <n v="4170"/>
    <n v="4170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.0001249999999999"/>
    <n v="421.10526315789474"/>
    <s v="theater"/>
    <s v="plays"/>
    <d v="2015-02-24T16:49:54"/>
    <d v="2015-04-25T15:49:54"/>
    <n v="8000"/>
    <n v="800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.0105"/>
    <n v="104.98701298701299"/>
    <s v="theater"/>
    <s v="plays"/>
    <d v="2015-02-18T17:34:59"/>
    <d v="2015-03-20T16:56:00"/>
    <n v="11120"/>
    <n v="11236.759999999998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.0763636363636364"/>
    <n v="28.19047619047619"/>
    <s v="theater"/>
    <s v="plays"/>
    <d v="2014-08-07T08:31:46"/>
    <d v="2014-08-31T13:08:00"/>
    <n v="764.5"/>
    <n v="822.8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.0365"/>
    <n v="54.55263157894737"/>
    <s v="theater"/>
    <s v="plays"/>
    <d v="2015-08-09T12:20:00"/>
    <d v="2015-08-26T23:00:00"/>
    <n v="2780"/>
    <n v="2881.4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.0443333333333333"/>
    <n v="111.89285714285714"/>
    <s v="theater"/>
    <s v="plays"/>
    <d v="2014-10-25T22:52:58"/>
    <d v="2014-11-29T23:52:58"/>
    <n v="3000"/>
    <n v="313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.0225"/>
    <n v="85.208333333333329"/>
    <s v="theater"/>
    <s v="plays"/>
    <d v="2015-02-09T04:26:23"/>
    <d v="2015-03-11T03:26:23"/>
    <n v="4000"/>
    <n v="409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.0074285714285713"/>
    <n v="76.652173913043484"/>
    <s v="theater"/>
    <s v="plays"/>
    <d v="2016-07-08T10:20:56"/>
    <d v="2016-08-01T22:59:00"/>
    <n v="4865"/>
    <n v="4901.139999999999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.1171428571428572"/>
    <n v="65.166666666666671"/>
    <s v="theater"/>
    <s v="plays"/>
    <d v="2016-06-03T18:47:00"/>
    <d v="2016-06-23T18:47:00"/>
    <n v="1750"/>
    <n v="1955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.0001100000000001"/>
    <n v="93.760312499999998"/>
    <s v="theater"/>
    <s v="plays"/>
    <d v="2015-10-15T02:06:08"/>
    <d v="2015-11-21T03:00:00"/>
    <n v="6000"/>
    <n v="6000.6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"/>
    <n v="133.33333333333334"/>
    <s v="theater"/>
    <s v="plays"/>
    <d v="2014-11-10T20:49:12"/>
    <d v="2014-12-10T20:49:12"/>
    <n v="2000"/>
    <n v="20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.05"/>
    <n v="51.219512195121951"/>
    <s v="theater"/>
    <s v="plays"/>
    <d v="2014-11-03T15:28:26"/>
    <d v="2014-12-03T15:28:26"/>
    <n v="2000"/>
    <n v="21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.1686666666666667"/>
    <n v="100.17142857142858"/>
    <s v="theater"/>
    <s v="plays"/>
    <d v="2014-11-04T18:18:08"/>
    <d v="2014-12-14T18:18:08"/>
    <n v="3000"/>
    <n v="350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.038"/>
    <n v="34.6"/>
    <s v="theater"/>
    <s v="plays"/>
    <d v="2015-05-19T11:04:01"/>
    <d v="2015-06-18T11:04:01"/>
    <n v="2085"/>
    <n v="2164.23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.145"/>
    <n v="184.67741935483872"/>
    <s v="theater"/>
    <s v="plays"/>
    <d v="2016-05-04T13:31:22"/>
    <d v="2016-06-03T13:31:22"/>
    <n v="10000"/>
    <n v="1145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.024"/>
    <n v="69.818181818181813"/>
    <s v="theater"/>
    <s v="plays"/>
    <d v="2014-06-25T18:35:45"/>
    <d v="2014-07-10T18:35:45"/>
    <n v="1500"/>
    <n v="153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.23"/>
    <n v="61.944444444444443"/>
    <s v="theater"/>
    <s v="plays"/>
    <d v="2014-07-10T13:05:48"/>
    <d v="2014-08-08T22:28:00"/>
    <n v="500"/>
    <n v="1115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"/>
    <n v="41.666666666666664"/>
    <s v="theater"/>
    <s v="plays"/>
    <d v="2016-03-17T20:17:35"/>
    <d v="2016-05-06T20:17:35"/>
    <n v="695"/>
    <n v="695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.0580000000000001"/>
    <n v="36.06818181818182"/>
    <s v="theater"/>
    <s v="plays"/>
    <d v="2014-10-11T22:07:10"/>
    <d v="2014-11-06T00:46:00"/>
    <n v="1500"/>
    <n v="158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.4236363636363636"/>
    <n v="29"/>
    <s v="theater"/>
    <s v="plays"/>
    <d v="2014-06-27T14:17:25"/>
    <d v="2014-07-27T14:17:25"/>
    <n v="764.5"/>
    <n v="1088.3699999999999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.84"/>
    <n v="24.210526315789473"/>
    <s v="theater"/>
    <s v="plays"/>
    <d v="2015-05-16T17:05:44"/>
    <d v="2015-05-30T18:10:00"/>
    <n v="695"/>
    <n v="1278.8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.0433333333333332"/>
    <n v="55.892857142857146"/>
    <s v="theater"/>
    <s v="plays"/>
    <d v="2014-05-05T10:43:09"/>
    <d v="2014-06-01T03:59:00"/>
    <n v="1500"/>
    <n v="1565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.1200000000000001"/>
    <n v="11.666666666666666"/>
    <s v="theater"/>
    <s v="plays"/>
    <d v="2016-01-09T11:28:49"/>
    <d v="2016-02-18T22:00:00"/>
    <n v="347.5"/>
    <n v="389.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.1107499999999999"/>
    <n v="68.353846153846149"/>
    <s v="theater"/>
    <s v="plays"/>
    <d v="2014-10-29T18:02:56"/>
    <d v="2014-11-21T17:00:00"/>
    <n v="4000"/>
    <n v="4443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.0375000000000001"/>
    <n v="27.065217391304348"/>
    <s v="theater"/>
    <s v="plays"/>
    <d v="2015-01-22T22:05:25"/>
    <d v="2015-02-21T22:05:25"/>
    <n v="1667.9999999999998"/>
    <n v="1730.5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.0041"/>
    <n v="118.12941176470588"/>
    <s v="theater"/>
    <s v="plays"/>
    <d v="2014-07-14T22:53:34"/>
    <d v="2014-08-28T22:53:34"/>
    <n v="10000"/>
    <n v="1004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.0186206896551724"/>
    <n v="44.757575757575758"/>
    <s v="theater"/>
    <s v="plays"/>
    <d v="2015-07-08T17:22:26"/>
    <d v="2015-08-07T17:22:26"/>
    <n v="4030.9999999999995"/>
    <n v="4106.059999999999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.0976666666666666"/>
    <n v="99.787878787878782"/>
    <s v="theater"/>
    <s v="plays"/>
    <d v="2015-10-13T14:50:43"/>
    <d v="2015-11-12T02:31:00"/>
    <n v="15000"/>
    <n v="1646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"/>
    <n v="117.64705882352941"/>
    <s v="theater"/>
    <s v="plays"/>
    <d v="2015-05-26T11:05:24"/>
    <d v="2015-06-25T11:05:24"/>
    <n v="2780"/>
    <n v="278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.22"/>
    <n v="203.33333333333334"/>
    <s v="theater"/>
    <s v="plays"/>
    <d v="2015-05-28T12:05:02"/>
    <d v="2015-06-17T12:05:02"/>
    <n v="500"/>
    <n v="61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.3757142857142857"/>
    <n v="28.323529411764707"/>
    <s v="theater"/>
    <s v="plays"/>
    <d v="2016-02-10T00:24:46"/>
    <d v="2016-03-01T23:59:00"/>
    <n v="486.49999999999994"/>
    <n v="669.28499999999997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.0031000000000001"/>
    <n v="110.23076923076923"/>
    <s v="theater"/>
    <s v="plays"/>
    <d v="2014-06-01T11:49:36"/>
    <d v="2014-07-16T11:49:36"/>
    <n v="10000"/>
    <n v="1003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.071"/>
    <n v="31.970149253731343"/>
    <s v="theater"/>
    <s v="plays"/>
    <d v="2014-06-06T10:08:09"/>
    <d v="2014-07-06T10:08:09"/>
    <n v="2780"/>
    <n v="2977.37999999999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.11"/>
    <n v="58.611111111111114"/>
    <s v="theater"/>
    <s v="plays"/>
    <d v="2014-06-18T23:48:24"/>
    <d v="2014-07-18T23:48:24"/>
    <n v="500"/>
    <n v="1055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.236"/>
    <n v="29.428571428571427"/>
    <s v="theater"/>
    <s v="plays"/>
    <d v="2016-06-23T19:32:38"/>
    <d v="2016-07-31T20:58:00"/>
    <n v="695"/>
    <n v="859.0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.085"/>
    <n v="81.375"/>
    <s v="theater"/>
    <s v="plays"/>
    <d v="2016-05-10T00:59:50"/>
    <d v="2016-06-06T07:00:00"/>
    <n v="3000"/>
    <n v="325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.0356666666666667"/>
    <n v="199.16666666666666"/>
    <s v="theater"/>
    <s v="plays"/>
    <d v="2015-09-18T00:32:52"/>
    <d v="2015-10-08T00:32:52"/>
    <n v="15000"/>
    <n v="1553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"/>
    <n v="115.38461538461539"/>
    <s v="theater"/>
    <s v="plays"/>
    <d v="2014-08-28T23:01:02"/>
    <d v="2014-09-27T23:01:02"/>
    <n v="4170"/>
    <n v="417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.3"/>
    <n v="46.428571428571431"/>
    <s v="theater"/>
    <s v="plays"/>
    <d v="2015-02-18T17:35:38"/>
    <d v="2015-02-28T04:59:00"/>
    <n v="500"/>
    <n v="650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.0349999999999999"/>
    <n v="70.568181818181813"/>
    <s v="theater"/>
    <s v="plays"/>
    <d v="2016-11-01T19:58:45"/>
    <d v="2016-12-01T07:59:00"/>
    <n v="3000"/>
    <n v="3105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"/>
    <n v="22.222222222222221"/>
    <s v="theater"/>
    <s v="plays"/>
    <d v="2016-04-07T03:27:36"/>
    <d v="2016-04-17T23:30:00"/>
    <n v="200"/>
    <n v="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.196"/>
    <n v="159.46666666666667"/>
    <s v="theater"/>
    <s v="plays"/>
    <d v="2015-03-26T09:54:05"/>
    <d v="2015-04-23T18:30:00"/>
    <n v="5560"/>
    <n v="6649.759999999999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.0000058823529412"/>
    <n v="37.777999999999999"/>
    <s v="theater"/>
    <s v="plays"/>
    <d v="2014-09-12T21:55:48"/>
    <d v="2014-10-26T00:43:00"/>
    <n v="1700"/>
    <n v="1700.0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.00875"/>
    <n v="72.053571428571431"/>
    <s v="theater"/>
    <s v="plays"/>
    <d v="2014-04-23T20:01:47"/>
    <d v="2014-05-23T20:01:47"/>
    <n v="4000"/>
    <n v="403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.0654545454545454"/>
    <n v="63.695652173913047"/>
    <s v="theater"/>
    <s v="plays"/>
    <d v="2016-03-19T19:43:05"/>
    <d v="2016-04-06T21:30:00"/>
    <n v="3272.5"/>
    <n v="3486.7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.38"/>
    <n v="28.411764705882351"/>
    <s v="theater"/>
    <s v="plays"/>
    <d v="2016-02-05T02:10:02"/>
    <d v="2016-02-14T00:00:00"/>
    <n v="972.99999999999989"/>
    <n v="1342.7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.0115000000000001"/>
    <n v="103.21428571428571"/>
    <s v="theater"/>
    <s v="plays"/>
    <d v="2015-02-02T18:59:23"/>
    <d v="2015-03-04T18:59:23"/>
    <n v="10000"/>
    <n v="101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.091"/>
    <n v="71.152173913043484"/>
    <s v="theater"/>
    <s v="plays"/>
    <d v="2015-11-15T13:29:36"/>
    <d v="2015-12-14T00:00:00"/>
    <n v="4170"/>
    <n v="4549.4699999999993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.4"/>
    <n v="35"/>
    <s v="theater"/>
    <s v="plays"/>
    <d v="2015-03-25T21:52:21"/>
    <d v="2015-04-24T21:52:21"/>
    <n v="250"/>
    <n v="35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.0358333333333334"/>
    <n v="81.776315789473685"/>
    <s v="theater"/>
    <s v="plays"/>
    <d v="2015-01-14T16:14:44"/>
    <d v="2015-02-05T06:59:00"/>
    <n v="6000"/>
    <n v="621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.0297033333333332"/>
    <n v="297.02980769230766"/>
    <s v="theater"/>
    <s v="plays"/>
    <d v="2014-09-02T14:48:56"/>
    <d v="2014-10-04T14:48:56"/>
    <n v="30000"/>
    <n v="30891.1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.0813333333333333"/>
    <n v="46.609195402298852"/>
    <s v="theater"/>
    <s v="plays"/>
    <d v="2014-09-02T01:21:43"/>
    <d v="2014-09-21T02:00:00"/>
    <n v="3750"/>
    <n v="4055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"/>
    <n v="51.724137931034484"/>
    <s v="theater"/>
    <s v="plays"/>
    <d v="2014-06-02T15:29:12"/>
    <d v="2014-07-02T15:29:12"/>
    <n v="2085"/>
    <n v="208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.0275000000000001"/>
    <n v="40.294117647058826"/>
    <s v="theater"/>
    <s v="plays"/>
    <d v="2015-02-03T17:17:27"/>
    <d v="2015-02-28T17:00:00"/>
    <n v="2780"/>
    <n v="2856.4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.3"/>
    <n v="16.25"/>
    <s v="theater"/>
    <s v="plays"/>
    <d v="2016-10-19T00:31:01"/>
    <d v="2016-11-02T00:31:01"/>
    <n v="208.49999999999997"/>
    <n v="271.0499999999999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.0854949999999999"/>
    <n v="30.152638888888887"/>
    <s v="theater"/>
    <s v="plays"/>
    <d v="2014-06-30T22:41:41"/>
    <d v="2014-07-30T22:41:41"/>
    <n v="2780"/>
    <n v="3017.676099999999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"/>
    <n v="95.238095238095241"/>
    <s v="theater"/>
    <s v="plays"/>
    <d v="2014-07-19T17:32:33"/>
    <d v="2014-08-18T17:32:33"/>
    <n v="2000"/>
    <n v="2000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.0965"/>
    <n v="52.214285714285715"/>
    <s v="theater"/>
    <s v="plays"/>
    <d v="2016-01-11T13:56:54"/>
    <d v="2016-02-05T22:00:00"/>
    <n v="2000"/>
    <n v="2193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.0026315789473683"/>
    <n v="134.1549295774648"/>
    <s v="theater"/>
    <s v="plays"/>
    <d v="2014-05-17T01:30:55"/>
    <d v="2014-06-17T03:00:00"/>
    <n v="9500"/>
    <n v="952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.0555000000000001"/>
    <n v="62.827380952380949"/>
    <s v="theater"/>
    <s v="plays"/>
    <d v="2014-06-10T09:07:49"/>
    <d v="2014-07-10T09:07:49"/>
    <n v="10000"/>
    <n v="1055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.1200000000000001"/>
    <n v="58.94736842105263"/>
    <s v="theater"/>
    <s v="plays"/>
    <d v="2016-07-21T14:48:13"/>
    <d v="2016-08-07T03:00:00"/>
    <n v="1000"/>
    <n v="112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.0589999999999999"/>
    <n v="143.1081081081081"/>
    <s v="theater"/>
    <s v="plays"/>
    <d v="2014-07-31T12:59:53"/>
    <d v="2014-08-21T16:28:00"/>
    <n v="5000"/>
    <n v="529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.01"/>
    <n v="84.166666666666671"/>
    <s v="theater"/>
    <s v="plays"/>
    <d v="2015-07-20T17:03:40"/>
    <d v="2015-08-19T17:03:40"/>
    <n v="3000"/>
    <n v="3030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.042"/>
    <n v="186.07142857142858"/>
    <s v="theater"/>
    <s v="plays"/>
    <d v="2015-04-06T22:16:07"/>
    <d v="2015-05-02T21:00:00"/>
    <n v="3474.9999999999995"/>
    <n v="3620.95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.3467833333333334"/>
    <n v="89.785555555555561"/>
    <s v="theater"/>
    <s v="plays"/>
    <d v="2016-01-05T21:52:10"/>
    <d v="2016-01-19T04:59:00"/>
    <n v="1200"/>
    <n v="1616.1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.052184"/>
    <n v="64.157560975609755"/>
    <s v="theater"/>
    <s v="plays"/>
    <d v="2014-06-19T02:57:08"/>
    <d v="2014-07-11T16:15:00"/>
    <n v="5000"/>
    <n v="5260.9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.026"/>
    <n v="59.651162790697676"/>
    <s v="theater"/>
    <s v="plays"/>
    <d v="2015-10-17T10:18:41"/>
    <d v="2015-11-13T20:17:00"/>
    <n v="2500"/>
    <n v="25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"/>
    <n v="31.25"/>
    <s v="theater"/>
    <s v="plays"/>
    <d v="2015-04-30T20:11:12"/>
    <d v="2015-05-30T20:11:12"/>
    <n v="250"/>
    <n v="25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.855"/>
    <n v="41.222222222222221"/>
    <s v="theater"/>
    <s v="plays"/>
    <d v="2014-08-10T12:35:46"/>
    <d v="2014-09-09T12:35:46"/>
    <n v="1000"/>
    <n v="185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.89"/>
    <n v="43.35"/>
    <s v="theater"/>
    <s v="plays"/>
    <d v="2016-05-31T06:59:46"/>
    <d v="2016-06-08T13:59:00"/>
    <n v="225"/>
    <n v="650.2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"/>
    <n v="64.516129032258064"/>
    <s v="theater"/>
    <s v="plays"/>
    <d v="2015-09-25T12:43:56"/>
    <d v="2015-10-23T12:43:56"/>
    <n v="2780"/>
    <n v="278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.0820000000000001"/>
    <n v="43.28"/>
    <s v="theater"/>
    <s v="plays"/>
    <d v="2015-01-12T19:58:45"/>
    <d v="2015-02-05T12:20:00"/>
    <n v="1390"/>
    <n v="1503.9799999999998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.0780000000000001"/>
    <n v="77"/>
    <s v="theater"/>
    <s v="plays"/>
    <d v="2016-02-02T21:20:12"/>
    <d v="2016-03-18T20:20:12"/>
    <n v="1000"/>
    <n v="107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.0976190476190477"/>
    <n v="51.222222222222221"/>
    <s v="theater"/>
    <s v="plays"/>
    <d v="2014-11-17T02:51:29"/>
    <d v="2014-12-17T02:51:29"/>
    <n v="2100"/>
    <n v="230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.70625"/>
    <n v="68.25"/>
    <s v="theater"/>
    <s v="plays"/>
    <d v="2016-06-11T01:15:38"/>
    <d v="2016-07-09T04:00:00"/>
    <n v="800"/>
    <n v="136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.52"/>
    <n v="19.487179487179485"/>
    <s v="theater"/>
    <s v="plays"/>
    <d v="2015-02-01T16:54:31"/>
    <d v="2015-04-02T15:54:31"/>
    <n v="695"/>
    <n v="1056.3999999999999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.0123076923076924"/>
    <n v="41.125"/>
    <s v="theater"/>
    <s v="plays"/>
    <d v="2015-03-25T17:22:07"/>
    <d v="2015-04-21T17:22:07"/>
    <n v="650"/>
    <n v="65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.532"/>
    <n v="41.405405405405403"/>
    <s v="theater"/>
    <s v="plays"/>
    <d v="2014-06-30T15:20:26"/>
    <d v="2014-07-23T03:59:00"/>
    <n v="1000"/>
    <n v="153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.2833333333333334"/>
    <n v="27.5"/>
    <s v="theater"/>
    <s v="plays"/>
    <d v="2016-06-14T23:29:16"/>
    <d v="2016-08-13T23:29:16"/>
    <n v="416.99999999999994"/>
    <n v="535.1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.0071428571428571"/>
    <n v="33.571428571428569"/>
    <s v="theater"/>
    <s v="plays"/>
    <d v="2014-07-01T16:45:59"/>
    <d v="2014-07-31T16:45:59"/>
    <n v="972.99999999999989"/>
    <n v="979.9499999999999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.0065"/>
    <n v="145.86956521739131"/>
    <s v="theater"/>
    <s v="plays"/>
    <d v="2016-09-13T18:00:27"/>
    <d v="2016-10-13T18:00:27"/>
    <n v="10000"/>
    <n v="1006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.913"/>
    <n v="358.6875"/>
    <s v="theater"/>
    <s v="plays"/>
    <d v="2014-07-01T04:56:07"/>
    <d v="2014-08-01T06:59:00"/>
    <n v="3000"/>
    <n v="5739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.4019999999999999"/>
    <n v="50.981818181818184"/>
    <s v="theater"/>
    <s v="plays"/>
    <d v="2015-01-12T16:57:37"/>
    <d v="2015-02-12T05:59:00"/>
    <n v="2000"/>
    <n v="280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.2433537832310839"/>
    <n v="45.037037037037038"/>
    <s v="theater"/>
    <s v="plays"/>
    <d v="2015-01-07T04:51:43"/>
    <d v="2015-02-03T04:27:00"/>
    <n v="978"/>
    <n v="121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.262"/>
    <n v="17.527777777777779"/>
    <s v="theater"/>
    <s v="plays"/>
    <d v="2016-04-20T11:31:00"/>
    <d v="2016-05-20T11:31:00"/>
    <n v="695"/>
    <n v="877.08999999999992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.9"/>
    <n v="50"/>
    <s v="theater"/>
    <s v="plays"/>
    <d v="2014-08-01T12:39:12"/>
    <d v="2014-08-15T12:39:12"/>
    <n v="695"/>
    <n v="1320.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.39"/>
    <n v="57.916666666666664"/>
    <s v="theater"/>
    <s v="plays"/>
    <d v="2016-09-30T15:11:19"/>
    <d v="2016-10-29T03:00:00"/>
    <n v="500"/>
    <n v="695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.02"/>
    <n v="29.705882352941178"/>
    <s v="theater"/>
    <s v="plays"/>
    <d v="2015-06-24T21:33:48"/>
    <d v="2015-07-10T18:00:00"/>
    <n v="250"/>
    <n v="50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.0338000000000001"/>
    <n v="90.684210526315795"/>
    <s v="theater"/>
    <s v="plays"/>
    <d v="2016-08-30T22:03:05"/>
    <d v="2016-10-11T03:59:00"/>
    <n v="8100.0000000000009"/>
    <n v="8373.780000000000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.023236"/>
    <n v="55.012688172043013"/>
    <s v="theater"/>
    <s v="plays"/>
    <d v="2016-07-24T03:07:17"/>
    <d v="2016-08-23T03:07:17"/>
    <n v="5000"/>
    <n v="5116.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.03"/>
    <n v="57.222222222222221"/>
    <s v="theater"/>
    <s v="plays"/>
    <d v="2015-07-15T15:01:12"/>
    <d v="2015-08-09T16:00:00"/>
    <n v="2780"/>
    <n v="2863.399999999999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.2714285714285714"/>
    <n v="72.950819672131146"/>
    <s v="theater"/>
    <s v="plays"/>
    <d v="2016-02-20T00:27:30"/>
    <d v="2016-04-19T23:27:30"/>
    <n v="3500"/>
    <n v="4450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.01"/>
    <n v="64.468085106382972"/>
    <s v="theater"/>
    <s v="plays"/>
    <d v="2015-02-18T16:07:12"/>
    <d v="2015-03-20T15:07:12"/>
    <n v="3000"/>
    <n v="303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.2178"/>
    <n v="716.35294117647061"/>
    <s v="theater"/>
    <s v="plays"/>
    <d v="2016-08-23T18:22:09"/>
    <d v="2016-09-21T03:00:00"/>
    <n v="10000"/>
    <n v="1217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.1339285714285714"/>
    <n v="50.396825396825399"/>
    <s v="theater"/>
    <s v="plays"/>
    <d v="2016-03-29T15:24:05"/>
    <d v="2016-04-28T15:24:05"/>
    <n v="2800"/>
    <n v="3175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.5"/>
    <n v="41.666666666666664"/>
    <s v="theater"/>
    <s v="plays"/>
    <d v="2016-06-08T00:31:42"/>
    <d v="2016-07-15T21:38:00"/>
    <n v="250"/>
    <n v="375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.1459999999999999"/>
    <n v="35.766666666666666"/>
    <s v="theater"/>
    <s v="plays"/>
    <d v="2014-07-21T19:41:30"/>
    <d v="2014-08-31T20:00:00"/>
    <n v="695"/>
    <n v="1491.469999999999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.0205"/>
    <n v="88.739130434782609"/>
    <s v="theater"/>
    <s v="plays"/>
    <d v="2014-10-16T04:05:31"/>
    <d v="2014-11-06T05:59:00"/>
    <n v="2000"/>
    <n v="204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"/>
    <n v="148.4848484848485"/>
    <s v="theater"/>
    <s v="plays"/>
    <d v="2015-02-27T20:01:36"/>
    <d v="2015-03-20T20:27:00"/>
    <n v="4900"/>
    <n v="4900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.01"/>
    <n v="51.794871794871796"/>
    <s v="theater"/>
    <s v="plays"/>
    <d v="2016-06-20T12:02:11"/>
    <d v="2016-07-20T12:02:11"/>
    <n v="2780"/>
    <n v="2807.7999999999997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.1333333333333333"/>
    <n v="20"/>
    <s v="theater"/>
    <s v="plays"/>
    <d v="2014-10-06T21:08:24"/>
    <d v="2014-11-03T00:00:00"/>
    <n v="416.99999999999994"/>
    <n v="472.5999999999999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.04"/>
    <n v="52"/>
    <s v="theater"/>
    <s v="plays"/>
    <d v="2014-10-09T06:43:10"/>
    <d v="2014-10-27T03:00:00"/>
    <n v="300"/>
    <n v="31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.1533333333333333"/>
    <n v="53.230769230769234"/>
    <s v="theater"/>
    <s v="plays"/>
    <d v="2015-05-04T17:40:43"/>
    <d v="2015-05-17T03:00:00"/>
    <n v="1800"/>
    <n v="207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.1285000000000001"/>
    <n v="39.596491228070178"/>
    <s v="theater"/>
    <s v="plays"/>
    <d v="2015-02-18T22:00:22"/>
    <d v="2015-03-16T21:00:00"/>
    <n v="2000"/>
    <n v="2257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.2786666666666666"/>
    <n v="34.25"/>
    <s v="theater"/>
    <s v="plays"/>
    <d v="2014-05-22T20:31:20"/>
    <d v="2014-06-21T20:31:20"/>
    <n v="2085"/>
    <n v="2666.0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.4266666666666667"/>
    <n v="164.61538461538461"/>
    <s v="theater"/>
    <s v="plays"/>
    <d v="2015-06-16T07:37:07"/>
    <d v="2015-07-10T21:00:00"/>
    <n v="1500"/>
    <n v="214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.1879999999999999"/>
    <n v="125.05263157894737"/>
    <s v="theater"/>
    <s v="plays"/>
    <d v="2014-12-16T05:56:28"/>
    <d v="2015-01-02T05:56:28"/>
    <n v="7500"/>
    <n v="891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.3833333333333333"/>
    <n v="51.875"/>
    <s v="theater"/>
    <s v="plays"/>
    <d v="2014-06-06T18:31:06"/>
    <d v="2014-07-06T18:31:06"/>
    <n v="4170"/>
    <n v="5768.5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.599402985074627"/>
    <n v="40.285714285714285"/>
    <s v="theater"/>
    <s v="plays"/>
    <d v="2014-06-03T16:03:01"/>
    <d v="2014-07-03T16:03:01"/>
    <n v="3350"/>
    <n v="5358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.1424000000000001"/>
    <n v="64.909090909090907"/>
    <s v="theater"/>
    <s v="plays"/>
    <d v="2016-05-16T18:14:59"/>
    <d v="2016-06-15T18:14:59"/>
    <n v="2500"/>
    <n v="285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.0060606060606061"/>
    <n v="55.333333333333336"/>
    <s v="theater"/>
    <s v="plays"/>
    <d v="2016-01-03T16:38:00"/>
    <d v="2016-02-02T16:38:00"/>
    <n v="1650"/>
    <n v="166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.552"/>
    <n v="83.142857142857139"/>
    <s v="theater"/>
    <s v="plays"/>
    <d v="2015-05-02T21:00:01"/>
    <d v="2015-06-03T06:59:00"/>
    <n v="3000"/>
    <n v="465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.2775000000000001"/>
    <n v="38.712121212121211"/>
    <s v="theater"/>
    <s v="plays"/>
    <d v="2015-05-25T22:34:12"/>
    <d v="2015-06-24T22:34:12"/>
    <n v="2780"/>
    <n v="3551.4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.212"/>
    <n v="125.37931034482759"/>
    <s v="theater"/>
    <s v="plays"/>
    <d v="2015-03-24T18:26:00"/>
    <d v="2015-04-17T16:00:00"/>
    <n v="3000"/>
    <n v="363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.127"/>
    <n v="78.263888888888886"/>
    <s v="theater"/>
    <s v="plays"/>
    <d v="2014-04-24T15:15:31"/>
    <d v="2014-05-24T21:00:00"/>
    <n v="6949.9999999999991"/>
    <n v="7832.6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.2749999999999999"/>
    <n v="47.222222222222221"/>
    <s v="theater"/>
    <s v="plays"/>
    <d v="2016-03-14T19:15:24"/>
    <d v="2016-04-13T19:15:24"/>
    <n v="1000"/>
    <n v="127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.5820000000000001"/>
    <n v="79.099999999999994"/>
    <s v="theater"/>
    <s v="plays"/>
    <d v="2015-04-27T05:59:44"/>
    <d v="2015-05-18T05:59:44"/>
    <n v="500"/>
    <n v="7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.0526894736842105"/>
    <n v="114.29199999999999"/>
    <s v="theater"/>
    <s v="plays"/>
    <d v="2015-09-21T00:13:17"/>
    <d v="2015-10-26T00:13:17"/>
    <n v="3800"/>
    <n v="4000.2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"/>
    <n v="51.724137931034484"/>
    <s v="theater"/>
    <s v="plays"/>
    <d v="2014-07-28T20:47:16"/>
    <d v="2014-08-17T05:11:00"/>
    <n v="1500"/>
    <n v="15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"/>
    <n v="30.76923076923077"/>
    <s v="theater"/>
    <s v="plays"/>
    <d v="2016-11-15T05:09:35"/>
    <d v="2016-11-26T06:00:00"/>
    <n v="400"/>
    <n v="4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.0686"/>
    <n v="74.208333333333329"/>
    <s v="theater"/>
    <s v="plays"/>
    <d v="2014-10-03T18:18:29"/>
    <d v="2014-11-01T17:18:00"/>
    <n v="4050.0000000000005"/>
    <n v="4327.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.244"/>
    <n v="47.846153846153847"/>
    <s v="theater"/>
    <s v="plays"/>
    <d v="2016-08-02T20:19:26"/>
    <d v="2016-09-11T20:19:26"/>
    <n v="3000"/>
    <n v="373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.0870406189555126"/>
    <n v="34.408163265306122"/>
    <s v="theater"/>
    <s v="plays"/>
    <d v="2016-05-21T17:48:24"/>
    <d v="2016-06-02T22:00:00"/>
    <n v="1551"/>
    <n v="168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.0242424242424242"/>
    <n v="40.238095238095241"/>
    <s v="theater"/>
    <s v="plays"/>
    <d v="2016-03-30T03:48:24"/>
    <d v="2016-05-28T21:44:00"/>
    <n v="1336.5"/>
    <n v="1368.9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.0549999999999999"/>
    <n v="60.285714285714285"/>
    <s v="theater"/>
    <s v="plays"/>
    <d v="2015-05-08T00:52:05"/>
    <d v="2015-07-01T06:59:00"/>
    <n v="2000"/>
    <n v="211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.0629999999999999"/>
    <n v="25.30952380952381"/>
    <s v="theater"/>
    <s v="plays"/>
    <d v="2016-02-19T22:03:58"/>
    <d v="2016-03-07T04:59:00"/>
    <n v="1000"/>
    <n v="106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.0066666666666666"/>
    <n v="35.952380952380949"/>
    <s v="theater"/>
    <s v="plays"/>
    <d v="2015-08-17T18:19:55"/>
    <d v="2015-09-11T18:19:55"/>
    <n v="2085"/>
    <n v="2098.899999999999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.054"/>
    <n v="136"/>
    <s v="theater"/>
    <s v="plays"/>
    <d v="2016-03-01T20:08:44"/>
    <d v="2016-03-16T03:59:00"/>
    <n v="4000"/>
    <n v="421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.0755999999999999"/>
    <n v="70.763157894736835"/>
    <s v="theater"/>
    <s v="plays"/>
    <d v="2016-06-24T11:28:48"/>
    <d v="2016-07-24T11:28:48"/>
    <n v="3474.9999999999995"/>
    <n v="3737.709999999999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"/>
    <n v="125"/>
    <s v="theater"/>
    <s v="plays"/>
    <d v="2015-10-20T17:58:11"/>
    <d v="2015-11-19T18:58:11"/>
    <n v="1000"/>
    <n v="10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.0376000000000001"/>
    <n v="66.512820512820511"/>
    <s v="theater"/>
    <s v="plays"/>
    <d v="2014-05-01T22:27:25"/>
    <d v="2014-05-13T04:00:00"/>
    <n v="2500"/>
    <n v="259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.0149999999999999"/>
    <n v="105"/>
    <s v="theater"/>
    <s v="plays"/>
    <d v="2014-07-09T17:37:20"/>
    <d v="2014-08-23T17:37:20"/>
    <n v="3000"/>
    <n v="304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.044"/>
    <n v="145"/>
    <s v="theater"/>
    <s v="plays"/>
    <d v="2016-05-01T22:08:57"/>
    <d v="2016-05-31T22:08:57"/>
    <n v="10000"/>
    <n v="1044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.8"/>
    <n v="12"/>
    <s v="theater"/>
    <s v="plays"/>
    <d v="2016-04-17T17:30:53"/>
    <d v="2016-05-10T21:00:00"/>
    <n v="139"/>
    <n v="250.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.0633333333333332"/>
    <n v="96.666666666666671"/>
    <s v="theater"/>
    <s v="plays"/>
    <d v="2014-11-07T20:37:46"/>
    <d v="2014-11-21T04:55:00"/>
    <n v="3000"/>
    <n v="319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.0055555555555555"/>
    <n v="60.333333333333336"/>
    <s v="theater"/>
    <s v="plays"/>
    <d v="2014-06-12T14:54:06"/>
    <d v="2014-07-02T14:54:06"/>
    <n v="900"/>
    <n v="905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.012"/>
    <n v="79.89473684210526"/>
    <s v="theater"/>
    <s v="plays"/>
    <d v="2014-10-15T20:58:15"/>
    <d v="2014-11-07T18:30:00"/>
    <n v="2085"/>
    <n v="2110.02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"/>
    <n v="58.823529411764703"/>
    <s v="theater"/>
    <s v="plays"/>
    <d v="2015-02-22T12:53:12"/>
    <d v="2015-04-23T11:53:12"/>
    <n v="1390"/>
    <n v="139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.1839285714285714"/>
    <n v="75.340909090909093"/>
    <s v="theater"/>
    <s v="plays"/>
    <d v="2014-05-22T02:18:32"/>
    <d v="2014-06-04T04:59:00"/>
    <n v="2800"/>
    <n v="33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.1000000000000001"/>
    <n v="55"/>
    <s v="theater"/>
    <s v="plays"/>
    <d v="2015-01-16T20:19:12"/>
    <d v="2015-02-02T04:59:00"/>
    <n v="500"/>
    <n v="55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.0266666666666666"/>
    <n v="66.956521739130437"/>
    <s v="theater"/>
    <s v="plays"/>
    <d v="2015-05-01T18:32:51"/>
    <d v="2015-05-31T18:32:51"/>
    <n v="3000"/>
    <n v="308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"/>
    <n v="227.27272727272728"/>
    <s v="theater"/>
    <s v="plays"/>
    <d v="2014-08-05T00:14:30"/>
    <d v="2014-09-08T03:00:00"/>
    <n v="2500"/>
    <n v="25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"/>
    <n v="307.69230769230768"/>
    <s v="theater"/>
    <s v="plays"/>
    <d v="2014-06-04T19:37:14"/>
    <d v="2014-07-04T11:00:00"/>
    <n v="5560"/>
    <n v="556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.10046"/>
    <n v="50.020909090909093"/>
    <s v="theater"/>
    <s v="plays"/>
    <d v="2014-09-11T18:48:19"/>
    <d v="2014-10-02T14:21:00"/>
    <n v="1500"/>
    <n v="1650.69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.0135000000000001"/>
    <n v="72.392857142857139"/>
    <s v="theater"/>
    <s v="plays"/>
    <d v="2015-02-02T14:22:30"/>
    <d v="2015-03-04T14:22:30"/>
    <n v="2780"/>
    <n v="2817.5299999999997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.0075000000000001"/>
    <n v="95.952380952380949"/>
    <s v="theater"/>
    <s v="plays"/>
    <d v="2015-08-11T19:46:52"/>
    <d v="2015-09-06T13:47:00"/>
    <n v="2780"/>
    <n v="2800.8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.6942857142857144"/>
    <n v="45.615384615384613"/>
    <s v="theater"/>
    <s v="plays"/>
    <d v="2014-08-30T08:40:20"/>
    <d v="2014-09-29T08:40:20"/>
    <n v="350"/>
    <n v="59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"/>
    <n v="41.029411764705884"/>
    <s v="theater"/>
    <s v="plays"/>
    <d v="2015-08-18T18:57:26"/>
    <d v="2015-09-15T10:06:00"/>
    <n v="1939.05"/>
    <n v="1939.05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.1365000000000001"/>
    <n v="56.825000000000003"/>
    <s v="theater"/>
    <s v="plays"/>
    <d v="2016-07-30T09:32:28"/>
    <d v="2016-09-25T23:00:00"/>
    <n v="5560"/>
    <n v="6318.9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.0156000000000001"/>
    <n v="137.24324324324326"/>
    <s v="theater"/>
    <s v="plays"/>
    <d v="2014-08-29T18:19:33"/>
    <d v="2014-09-13T04:00:00"/>
    <n v="10000"/>
    <n v="1015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.06"/>
    <n v="75.714285714285708"/>
    <s v="theater"/>
    <s v="plays"/>
    <d v="2015-07-29T16:41:46"/>
    <d v="2015-08-09T16:00:00"/>
    <n v="500"/>
    <n v="53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.02"/>
    <n v="99"/>
    <s v="theater"/>
    <s v="plays"/>
    <d v="2016-03-31T08:02:51"/>
    <d v="2016-04-28T05:59:00"/>
    <n v="3300"/>
    <n v="336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.1691666666666667"/>
    <n v="81.569767441860463"/>
    <s v="theater"/>
    <s v="plays"/>
    <d v="2015-06-12T00:33:25"/>
    <d v="2015-07-11T03:59:00"/>
    <n v="6000"/>
    <n v="7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.0115151515151515"/>
    <n v="45.108108108108105"/>
    <s v="theater"/>
    <s v="plays"/>
    <d v="2016-12-29T12:01:58"/>
    <d v="2017-01-18T12:01:58"/>
    <n v="2293.5"/>
    <n v="2319.9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.32"/>
    <n v="36.666666666666664"/>
    <s v="theater"/>
    <s v="plays"/>
    <d v="2015-06-22T18:16:58"/>
    <d v="2015-07-13T01:00:00"/>
    <n v="500"/>
    <n v="66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"/>
    <n v="125"/>
    <s v="theater"/>
    <s v="plays"/>
    <d v="2016-03-13T14:57:37"/>
    <d v="2016-04-10T20:00:00"/>
    <n v="3822.4999999999995"/>
    <n v="3822.4999999999995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.28"/>
    <n v="49.230769230769234"/>
    <s v="theater"/>
    <s v="plays"/>
    <d v="2016-05-31T15:42:14"/>
    <d v="2016-06-30T15:42:14"/>
    <n v="1000"/>
    <n v="128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.1895833333333334"/>
    <n v="42.296296296296298"/>
    <s v="theater"/>
    <s v="plays"/>
    <d v="2014-09-02T14:23:47"/>
    <d v="2014-09-18T03:59:00"/>
    <n v="960"/>
    <n v="114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.262"/>
    <n v="78.875"/>
    <s v="theater"/>
    <s v="plays"/>
    <d v="2015-10-12T18:16:07"/>
    <d v="2015-11-11T19:16:07"/>
    <n v="500"/>
    <n v="631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.5620000000000001"/>
    <n v="38.284313725490193"/>
    <s v="theater"/>
    <s v="plays"/>
    <d v="2015-08-27T15:00:23"/>
    <d v="2015-10-01T15:00:23"/>
    <n v="5000"/>
    <n v="7810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.0315000000000001"/>
    <n v="44.847826086956523"/>
    <s v="theater"/>
    <s v="plays"/>
    <d v="2015-09-01T15:21:50"/>
    <d v="2015-10-02T18:00:00"/>
    <n v="2780"/>
    <n v="2867.569999999999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.5333333333333334"/>
    <n v="13.529411764705882"/>
    <s v="theater"/>
    <s v="plays"/>
    <d v="2015-11-20T17:27:05"/>
    <d v="2015-12-20T11:59:00"/>
    <n v="208.49999999999997"/>
    <n v="319.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.8044444444444445"/>
    <n v="43.5"/>
    <s v="theater"/>
    <s v="plays"/>
    <d v="2014-10-11T08:30:16"/>
    <d v="2014-11-17T07:59:00"/>
    <n v="546.75"/>
    <n v="986.5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.2845"/>
    <n v="30.951807228915662"/>
    <s v="theater"/>
    <s v="plays"/>
    <d v="2016-07-20T10:05:40"/>
    <d v="2016-08-17T10:05:40"/>
    <n v="2780"/>
    <n v="3570.91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.1966666666666668"/>
    <n v="55.230769230769234"/>
    <s v="theater"/>
    <s v="plays"/>
    <d v="2016-08-18T18:08:42"/>
    <d v="2016-09-08T18:08:42"/>
    <n v="600"/>
    <n v="718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.23"/>
    <n v="46.125"/>
    <s v="theater"/>
    <s v="plays"/>
    <d v="2016-05-27T00:04:51"/>
    <d v="2016-06-26T00:04:51"/>
    <n v="416.99999999999994"/>
    <n v="512.9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.05"/>
    <n v="39.375"/>
    <s v="theater"/>
    <s v="plays"/>
    <d v="2015-08-06T17:31:15"/>
    <d v="2015-08-31T17:31:15"/>
    <n v="1667.9999999999998"/>
    <n v="1751.3999999999999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.0223636363636364"/>
    <n v="66.152941176470591"/>
    <s v="theater"/>
    <s v="plays"/>
    <d v="2014-07-09T14:23:42"/>
    <d v="2014-09-07T14:23:42"/>
    <n v="5500"/>
    <n v="56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.0466666666666666"/>
    <n v="54.137931034482762"/>
    <s v="theater"/>
    <s v="plays"/>
    <d v="2015-05-26T18:07:39"/>
    <d v="2015-06-25T18:07:39"/>
    <n v="1785"/>
    <n v="1868.3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"/>
    <n v="104.16666666666667"/>
    <s v="theater"/>
    <s v="plays"/>
    <d v="2015-02-05T19:57:37"/>
    <d v="2015-03-07T19:57:37"/>
    <n v="2500"/>
    <n v="25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.004"/>
    <n v="31.375"/>
    <s v="theater"/>
    <s v="plays"/>
    <d v="2015-03-12T19:22:39"/>
    <d v="2015-04-11T19:22:39"/>
    <n v="250"/>
    <n v="25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.0227272727272727"/>
    <n v="59.210526315789473"/>
    <s v="theater"/>
    <s v="plays"/>
    <d v="2015-03-10T15:51:24"/>
    <d v="2015-04-01T03:59:00"/>
    <n v="1100"/>
    <n v="112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.1440928571428572"/>
    <n v="119.17633928571429"/>
    <s v="theater"/>
    <s v="plays"/>
    <d v="2016-04-20T01:53:21"/>
    <d v="2016-05-14T03:59:00"/>
    <n v="35000"/>
    <n v="40043.25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.019047619047619"/>
    <n v="164.61538461538461"/>
    <s v="theater"/>
    <s v="plays"/>
    <d v="2016-02-11T22:36:54"/>
    <d v="2016-03-05T01:00:00"/>
    <n v="2100"/>
    <n v="2140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.02"/>
    <n v="24.285714285714285"/>
    <s v="theater"/>
    <s v="plays"/>
    <d v="2015-08-07T09:27:53"/>
    <d v="2015-09-04T09:27:53"/>
    <n v="1390"/>
    <n v="1417.8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.048"/>
    <n v="40.9375"/>
    <s v="theater"/>
    <s v="plays"/>
    <d v="2016-04-02T21:26:38"/>
    <d v="2016-05-02T21:26:38"/>
    <n v="3474.9999999999995"/>
    <n v="3641.7999999999997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.0183333333333333"/>
    <n v="61.1"/>
    <s v="theater"/>
    <s v="plays"/>
    <d v="2014-04-24T12:22:50"/>
    <d v="2014-05-22T22:07:00"/>
    <n v="1500"/>
    <n v="1527.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"/>
    <n v="38.65"/>
    <s v="theater"/>
    <s v="plays"/>
    <d v="2014-05-29T14:05:24"/>
    <d v="2014-06-28T14:05:24"/>
    <n v="1074.47"/>
    <n v="1074.47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.0627272727272727"/>
    <n v="56.20192307692308"/>
    <s v="theater"/>
    <s v="plays"/>
    <d v="2015-07-11T00:41:20"/>
    <d v="2015-08-12T00:00:00"/>
    <n v="5500"/>
    <n v="5845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.1342219999999998"/>
    <n v="107.00207547169811"/>
    <s v="theater"/>
    <s v="plays"/>
    <d v="2015-01-12T01:12:39"/>
    <d v="2015-02-11T17:00:00"/>
    <n v="5000"/>
    <n v="5671.1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"/>
    <n v="171.42857142857142"/>
    <s v="theater"/>
    <s v="plays"/>
    <d v="2016-10-18T10:36:34"/>
    <d v="2016-11-17T11:36:34"/>
    <n v="2856"/>
    <n v="285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.0045454545454546"/>
    <n v="110.5"/>
    <s v="theater"/>
    <s v="plays"/>
    <d v="2014-06-18T15:35:24"/>
    <d v="2014-08-17T15:35:24"/>
    <n v="3058"/>
    <n v="3071.899999999999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.0003599999999999"/>
    <n v="179.27598566308242"/>
    <s v="theater"/>
    <s v="plays"/>
    <d v="2014-04-01T06:38:31"/>
    <d v="2014-05-05T06:38:31"/>
    <n v="100000"/>
    <n v="10003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.44"/>
    <n v="22.90909090909091"/>
    <s v="theater"/>
    <s v="plays"/>
    <d v="2015-05-15T19:36:15"/>
    <d v="2015-06-26T21:00:00"/>
    <n v="486.49999999999994"/>
    <n v="700.5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.0349999999999999"/>
    <n v="43.125"/>
    <s v="theater"/>
    <s v="plays"/>
    <d v="2015-07-09T02:18:28"/>
    <d v="2015-07-31T08:58:00"/>
    <n v="750"/>
    <n v="776.2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.0843750000000001"/>
    <n v="46.891891891891895"/>
    <s v="theater"/>
    <s v="plays"/>
    <d v="2015-04-21T21:21:06"/>
    <d v="2015-05-27T02:45:00"/>
    <n v="2592"/>
    <n v="2810.700000000000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.024"/>
    <n v="47.407407407407405"/>
    <s v="theater"/>
    <s v="plays"/>
    <d v="2015-07-18T16:19:38"/>
    <d v="2015-08-05T18:36:00"/>
    <n v="2500"/>
    <n v="256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.4888888888888889"/>
    <n v="15.129032258064516"/>
    <s v="theater"/>
    <s v="plays"/>
    <d v="2016-03-04T18:17:07"/>
    <d v="2016-03-13T22:00:00"/>
    <n v="437.84999999999997"/>
    <n v="651.9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.0549000000000002"/>
    <n v="21.098000000000003"/>
    <s v="theater"/>
    <s v="plays"/>
    <d v="2016-07-04T16:07:36"/>
    <d v="2016-08-01T19:00:00"/>
    <n v="695"/>
    <n v="733.1554999999999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.0049999999999999"/>
    <n v="59.117647058823529"/>
    <s v="theater"/>
    <s v="plays"/>
    <d v="2015-08-20T14:57:29"/>
    <d v="2015-10-05T16:00:00"/>
    <n v="1390"/>
    <n v="1396.949999999999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.3055555555555556"/>
    <n v="97.916666666666671"/>
    <s v="theater"/>
    <s v="plays"/>
    <d v="2014-12-01T17:50:08"/>
    <d v="2014-12-31T17:50:08"/>
    <n v="900"/>
    <n v="117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.0475000000000001"/>
    <n v="55.131578947368418"/>
    <s v="theater"/>
    <s v="plays"/>
    <d v="2014-12-24T12:11:23"/>
    <d v="2015-01-23T12:11:23"/>
    <n v="2780"/>
    <n v="2912.049999999999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.0880000000000001"/>
    <n v="26.536585365853657"/>
    <s v="theater"/>
    <s v="plays"/>
    <d v="2015-05-11T19:27:24"/>
    <d v="2015-06-10T19:27:24"/>
    <n v="1390"/>
    <n v="1512.3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.1100000000000001"/>
    <n v="58.421052631578945"/>
    <s v="theater"/>
    <s v="plays"/>
    <d v="2014-08-18T17:46:34"/>
    <d v="2014-09-17T17:46:34"/>
    <n v="1000"/>
    <n v="11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.0047999999999999"/>
    <n v="122.53658536585365"/>
    <s v="theater"/>
    <s v="plays"/>
    <d v="2014-12-09T16:31:36"/>
    <d v="2015-01-08T16:31:36"/>
    <n v="5000"/>
    <n v="5024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.1435"/>
    <n v="87.961538461538467"/>
    <s v="theater"/>
    <s v="plays"/>
    <d v="2014-12-03T07:58:03"/>
    <d v="2014-12-31T07:00:00"/>
    <n v="2000"/>
    <n v="228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.2206666666666666"/>
    <n v="73.239999999999995"/>
    <s v="theater"/>
    <s v="plays"/>
    <d v="2014-09-30T20:36:53"/>
    <d v="2014-10-30T20:36:53"/>
    <n v="2085"/>
    <n v="2545.0899999999997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"/>
    <n v="55.555555555555557"/>
    <s v="theater"/>
    <s v="plays"/>
    <d v="2015-05-22T13:41:22"/>
    <d v="2015-06-21T13:41:22"/>
    <n v="695"/>
    <n v="695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.028"/>
    <n v="39.53846153846154"/>
    <s v="theater"/>
    <s v="plays"/>
    <d v="2014-10-09T09:00:46"/>
    <d v="2014-11-08T10:00:46"/>
    <n v="4170"/>
    <n v="4286.759999999999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.0612068965517241"/>
    <n v="136.77777777777777"/>
    <s v="theater"/>
    <s v="plays"/>
    <d v="2014-10-14T22:37:28"/>
    <d v="2014-11-13T23:37:28"/>
    <n v="5800"/>
    <n v="615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.0133000000000001"/>
    <n v="99.343137254901961"/>
    <s v="theater"/>
    <s v="plays"/>
    <d v="2016-07-10T18:48:47"/>
    <d v="2016-08-11T03:59:00"/>
    <n v="10000"/>
    <n v="1013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"/>
    <n v="20"/>
    <s v="theater"/>
    <s v="plays"/>
    <d v="2016-10-06T13:10:54"/>
    <d v="2016-12-05T14:10:54"/>
    <n v="100"/>
    <n v="10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.3"/>
    <n v="28.888888888888889"/>
    <s v="theater"/>
    <s v="plays"/>
    <d v="2015-03-30T18:53:03"/>
    <d v="2015-04-26T06:28:00"/>
    <n v="600"/>
    <n v="780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.0001333333333333"/>
    <n v="40.545945945945945"/>
    <s v="theater"/>
    <s v="plays"/>
    <d v="2016-03-31T17:36:17"/>
    <d v="2016-04-30T17:36:17"/>
    <n v="2085"/>
    <n v="2085.277999999999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"/>
    <n v="35.714285714285715"/>
    <s v="theater"/>
    <s v="plays"/>
    <d v="2016-03-01T18:17:36"/>
    <d v="2016-03-31T17:17:36"/>
    <n v="695"/>
    <n v="695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.1388888888888888"/>
    <n v="37.962962962962962"/>
    <s v="theater"/>
    <s v="plays"/>
    <d v="2015-01-22T04:13:42"/>
    <d v="2015-03-01T04:59:00"/>
    <n v="900"/>
    <n v="102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"/>
    <n v="33.333333333333336"/>
    <s v="theater"/>
    <s v="plays"/>
    <d v="2014-07-16T11:18:30"/>
    <d v="2014-07-30T11:18:30"/>
    <n v="2085"/>
    <n v="2085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.87"/>
    <n v="58.571428571428569"/>
    <s v="theater"/>
    <s v="plays"/>
    <d v="2016-03-22T02:18:02"/>
    <d v="2016-04-05T02:18:02"/>
    <n v="1000"/>
    <n v="287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.085"/>
    <n v="135.625"/>
    <s v="theater"/>
    <s v="plays"/>
    <d v="2016-02-18T10:13:25"/>
    <d v="2016-04-18T09:13:25"/>
    <n v="3000"/>
    <n v="325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.155"/>
    <n v="30.9375"/>
    <s v="theater"/>
    <s v="plays"/>
    <d v="2015-06-13T07:35:44"/>
    <d v="2015-07-13T07:35:44"/>
    <n v="4170"/>
    <n v="4816.349999999999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.1911764705882353"/>
    <n v="176.08695652173913"/>
    <s v="theater"/>
    <s v="plays"/>
    <d v="2014-11-21T17:11:30"/>
    <d v="2014-12-21T17:11:30"/>
    <n v="3400"/>
    <n v="4050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.0942666666666667"/>
    <n v="151.9814814814815"/>
    <s v="theater"/>
    <s v="plays"/>
    <d v="2016-07-25T16:44:30"/>
    <d v="2016-09-23T16:44:30"/>
    <n v="7500"/>
    <n v="8207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.266"/>
    <n v="22.607142857142858"/>
    <s v="theater"/>
    <s v="plays"/>
    <d v="2016-05-13T12:57:34"/>
    <d v="2016-06-27T19:00:00"/>
    <n v="695"/>
    <n v="879.86999999999989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.0049999999999999"/>
    <n v="18.272727272727273"/>
    <s v="theater"/>
    <s v="plays"/>
    <d v="2015-04-07T19:53:30"/>
    <d v="2015-04-29T23:00:00"/>
    <n v="278"/>
    <n v="279.3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.2749999999999999"/>
    <n v="82.258064516129039"/>
    <s v="theater"/>
    <s v="plays"/>
    <d v="2015-05-01T15:32:27"/>
    <d v="2015-05-26T15:32:27"/>
    <n v="4000"/>
    <n v="510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.0005999999999999"/>
    <n v="68.534246575342465"/>
    <s v="theater"/>
    <s v="plays"/>
    <d v="2014-09-20T08:00:34"/>
    <d v="2014-10-20T08:00:34"/>
    <n v="6949.9999999999991"/>
    <n v="6954.169999999999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.75"/>
    <n v="68.055555555555557"/>
    <s v="theater"/>
    <s v="plays"/>
    <d v="2014-12-30T22:45:44"/>
    <d v="2015-01-24T04:59:00"/>
    <n v="700"/>
    <n v="1225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.2725"/>
    <n v="72.714285714285708"/>
    <s v="theater"/>
    <s v="plays"/>
    <d v="2014-12-15T19:55:07"/>
    <d v="2015-02-11T04:59:00"/>
    <n v="2000"/>
    <n v="254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.1063333333333334"/>
    <n v="77.186046511627907"/>
    <s v="theater"/>
    <s v="plays"/>
    <d v="2014-12-01T21:33:59"/>
    <d v="2015-01-05T20:26:00"/>
    <n v="3000"/>
    <n v="33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.2593749999999999"/>
    <n v="55.972222222222221"/>
    <s v="theater"/>
    <s v="plays"/>
    <d v="2016-08-10T01:36:22"/>
    <d v="2016-09-04T01:36:22"/>
    <n v="1600"/>
    <n v="2015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.1850000000000001"/>
    <n v="49.693548387096776"/>
    <s v="theater"/>
    <s v="plays"/>
    <d v="2015-02-15T00:12:03"/>
    <d v="2015-03-13T06:59:00"/>
    <n v="2600"/>
    <n v="30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.0772727272727274"/>
    <n v="79"/>
    <s v="theater"/>
    <s v="plays"/>
    <d v="2014-08-05T17:09:42"/>
    <d v="2014-08-26T17:09:42"/>
    <n v="891.00000000000011"/>
    <n v="959.85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.026"/>
    <n v="77.727272727272734"/>
    <s v="theater"/>
    <s v="plays"/>
    <d v="2016-02-17T14:03:10"/>
    <d v="2016-03-03T05:59:00"/>
    <n v="2500"/>
    <n v="2565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.101"/>
    <n v="40.777777777777779"/>
    <s v="theater"/>
    <s v="plays"/>
    <d v="2014-08-15T19:10:22"/>
    <d v="2014-09-03T04:59:00"/>
    <n v="1000"/>
    <n v="1101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.02"/>
    <n v="59.411764705882355"/>
    <s v="theater"/>
    <s v="plays"/>
    <d v="2015-08-04T19:04:37"/>
    <d v="2015-08-30T00:00:00"/>
    <n v="500"/>
    <n v="1010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.3"/>
    <n v="3.25"/>
    <s v="theater"/>
    <s v="plays"/>
    <d v="2016-09-15T20:22:44"/>
    <d v="2016-10-13T20:22:44"/>
    <n v="10"/>
    <n v="1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.0435000000000001"/>
    <n v="39.377358490566039"/>
    <s v="theater"/>
    <s v="plays"/>
    <d v="2014-12-17T23:58:02"/>
    <d v="2015-01-16T23:58:02"/>
    <n v="2780"/>
    <n v="2900.9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.0004999999999999"/>
    <n v="81.673469387755105"/>
    <s v="theater"/>
    <s v="plays"/>
    <d v="2016-03-18T21:27:59"/>
    <d v="2016-05-17T21:27:59"/>
    <n v="4000"/>
    <n v="40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.7066666666666668"/>
    <n v="44.912280701754383"/>
    <s v="theater"/>
    <s v="plays"/>
    <d v="2015-10-06T20:44:40"/>
    <d v="2015-11-05T21:44:40"/>
    <n v="1500"/>
    <n v="256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.1283333333333334"/>
    <n v="49.05797101449275"/>
    <s v="theater"/>
    <s v="plays"/>
    <d v="2016-04-23T00:22:36"/>
    <d v="2016-04-29T06:59:00"/>
    <n v="3000"/>
    <n v="338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.84"/>
    <n v="30.666666666666668"/>
    <s v="theater"/>
    <s v="plays"/>
    <d v="2016-01-14T19:02:06"/>
    <d v="2016-02-13T19:02:06"/>
    <n v="347.5"/>
    <n v="639.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.3026666666666666"/>
    <n v="61.0625"/>
    <s v="theater"/>
    <s v="plays"/>
    <d v="2016-07-15T14:30:57"/>
    <d v="2016-08-14T14:30:57"/>
    <n v="4170"/>
    <n v="5432.12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.0545454545454545"/>
    <n v="29"/>
    <s v="theater"/>
    <s v="plays"/>
    <d v="2015-11-30T23:08:02"/>
    <d v="2015-12-15T00:00:00"/>
    <n v="764.5"/>
    <n v="806.19999999999993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"/>
    <n v="29.62962962962963"/>
    <s v="theater"/>
    <s v="plays"/>
    <d v="2016-05-16T17:01:30"/>
    <d v="2016-06-17T14:00:00"/>
    <n v="1112"/>
    <n v="11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.5331632653061225"/>
    <n v="143.0952380952381"/>
    <s v="theater"/>
    <s v="plays"/>
    <d v="2016-02-29T23:48:05"/>
    <d v="2016-03-30T22:48:05"/>
    <n v="2724.3999999999996"/>
    <n v="4176.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.623"/>
    <n v="52.354838709677416"/>
    <s v="theater"/>
    <s v="plays"/>
    <d v="2015-07-18T10:22:16"/>
    <d v="2015-08-17T10:22:16"/>
    <n v="1390"/>
    <n v="2255.9699999999998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.36"/>
    <n v="66.666666666666671"/>
    <s v="theater"/>
    <s v="plays"/>
    <d v="2015-03-09T08:53:21"/>
    <d v="2015-04-08T08:53:21"/>
    <n v="3474.9999999999995"/>
    <n v="472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.444"/>
    <n v="126.66666666666667"/>
    <s v="theater"/>
    <s v="plays"/>
    <d v="2014-05-30T17:26:51"/>
    <d v="2014-06-09T17:26:51"/>
    <n v="4050.0000000000005"/>
    <n v="5848.2000000000007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"/>
    <n v="62.5"/>
    <s v="theater"/>
    <s v="plays"/>
    <d v="2014-05-29T14:09:34"/>
    <d v="2014-06-28T14:09:34"/>
    <n v="1250"/>
    <n v="125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.008"/>
    <n v="35.492957746478872"/>
    <s v="theater"/>
    <s v="plays"/>
    <d v="2015-05-20T01:00:16"/>
    <d v="2015-06-19T01:00:16"/>
    <n v="2500"/>
    <n v="252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.0680000000000001"/>
    <n v="37.083333333333336"/>
    <s v="theater"/>
    <s v="plays"/>
    <d v="2015-11-10T14:14:56"/>
    <d v="2015-12-10T14:14:56"/>
    <n v="3474.9999999999995"/>
    <n v="3711.299999999999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.248"/>
    <n v="69.333333333333329"/>
    <s v="theater"/>
    <s v="plays"/>
    <d v="2015-02-17T22:47:44"/>
    <d v="2015-03-19T21:47:44"/>
    <n v="3474.9999999999995"/>
    <n v="4336.799999999999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.1891891891891893"/>
    <n v="17.254901960784313"/>
    <s v="theater"/>
    <s v="plays"/>
    <d v="2017-02-13T14:38:49"/>
    <d v="2017-02-28T00:00:00"/>
    <n v="1028.5999999999999"/>
    <n v="1223.1999999999998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.01"/>
    <n v="36.071428571428569"/>
    <s v="theater"/>
    <s v="plays"/>
    <d v="2015-05-04T15:04:10"/>
    <d v="2015-06-03T15:04:10"/>
    <n v="2780"/>
    <n v="2807.799999999999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.1299999999999999"/>
    <n v="66.470588235294116"/>
    <s v="theater"/>
    <s v="plays"/>
    <d v="2016-10-18T03:10:26"/>
    <d v="2016-11-19T22:00:00"/>
    <n v="1000"/>
    <n v="11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.0519047619047619"/>
    <n v="56.065989847715734"/>
    <s v="theater"/>
    <s v="plays"/>
    <d v="2015-02-02T22:31:01"/>
    <d v="2015-03-05T04:00:00"/>
    <n v="10500"/>
    <n v="11045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.0973333333333333"/>
    <n v="47.028571428571432"/>
    <s v="theater"/>
    <s v="plays"/>
    <d v="2016-09-06T22:27:24"/>
    <d v="2016-09-30T21:00:00"/>
    <n v="3000"/>
    <n v="3292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.00099"/>
    <n v="47.666190476190479"/>
    <s v="theater"/>
    <s v="plays"/>
    <d v="2014-08-26T05:19:31"/>
    <d v="2014-09-28T03:23:00"/>
    <n v="1000"/>
    <n v="1000.99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.2"/>
    <n v="88.235294117647058"/>
    <s v="theater"/>
    <s v="plays"/>
    <d v="2014-07-08T17:41:10"/>
    <d v="2014-07-26T07:00:00"/>
    <n v="2500"/>
    <n v="30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.0493333333333332"/>
    <n v="80.717948717948715"/>
    <s v="theater"/>
    <s v="plays"/>
    <d v="2016-06-24T18:34:50"/>
    <d v="2016-08-23T18:34:50"/>
    <n v="3000"/>
    <n v="314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.0266666666666666"/>
    <n v="39.487179487179489"/>
    <s v="theater"/>
    <s v="plays"/>
    <d v="2015-06-02T15:39:37"/>
    <d v="2015-07-02T15:39:37"/>
    <n v="4170"/>
    <n v="4281.2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.0182500000000001"/>
    <n v="84.854166666666671"/>
    <s v="theater"/>
    <s v="plays"/>
    <d v="2014-07-26T16:00:57"/>
    <d v="2014-08-16T16:00:57"/>
    <n v="5560"/>
    <n v="5661.469999999999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"/>
    <n v="68.965517241379317"/>
    <s v="theater"/>
    <s v="plays"/>
    <d v="2016-03-31T17:48:07"/>
    <d v="2016-05-21T03:59:00"/>
    <n v="2000"/>
    <n v="20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s v="theater"/>
    <s v="musical"/>
    <d v="2015-10-14T19:59:56"/>
    <d v="2015-12-13T20:59:56"/>
    <n v="10000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9E-6"/>
    <n v="1"/>
    <s v="theater"/>
    <s v="musical"/>
    <d v="2016-03-08T02:16:04"/>
    <d v="2016-05-05T17:00:00"/>
    <n v="1000000"/>
    <n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2E-4"/>
    <n v="1"/>
    <s v="theater"/>
    <s v="musical"/>
    <d v="2014-10-30T20:19:50"/>
    <d v="2014-11-29T21:19:50"/>
    <n v="4170"/>
    <n v="1.3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0.51023391812865493"/>
    <n v="147.88135593220338"/>
    <s v="theater"/>
    <s v="musical"/>
    <d v="2014-08-29T18:04:57"/>
    <d v="2014-09-23T03:59:00"/>
    <n v="17100"/>
    <n v="87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0.2"/>
    <n v="100"/>
    <s v="theater"/>
    <s v="musical"/>
    <d v="2014-11-03T22:29:09"/>
    <d v="2014-11-23T22:29:09"/>
    <n v="695"/>
    <n v="139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0.35239999999999999"/>
    <n v="56.838709677419352"/>
    <s v="theater"/>
    <s v="musical"/>
    <d v="2016-10-06T14:57:47"/>
    <d v="2016-11-19T01:00:00"/>
    <n v="5000"/>
    <n v="176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66E-2"/>
    <n v="176.94444444444446"/>
    <s v="theater"/>
    <s v="musical"/>
    <d v="2016-11-27T03:59:34"/>
    <d v="2017-01-14T03:59:00"/>
    <n v="60750.000000000007"/>
    <n v="2579.8500000000004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0.36457142857142855"/>
    <n v="127.6"/>
    <s v="theater"/>
    <s v="musical"/>
    <d v="2016-03-21T21:11:16"/>
    <d v="2016-04-20T21:11:16"/>
    <n v="3500"/>
    <n v="1276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s v="theater"/>
    <s v="musical"/>
    <d v="2015-08-10T16:40:29"/>
    <d v="2015-09-14T16:40:29"/>
    <n v="15000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0.30866666666666664"/>
    <n v="66.142857142857139"/>
    <s v="theater"/>
    <s v="musical"/>
    <d v="2014-12-02T16:48:55"/>
    <d v="2015-01-01T16:48:55"/>
    <n v="3000"/>
    <n v="926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6E-2"/>
    <n v="108"/>
    <s v="theater"/>
    <s v="musical"/>
    <d v="2015-02-18T16:08:52"/>
    <d v="2015-04-19T15:08:52"/>
    <n v="2673"/>
    <n v="174.96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3E-5"/>
    <n v="1"/>
    <s v="theater"/>
    <s v="musical"/>
    <d v="2016-08-08T16:15:06"/>
    <d v="2016-10-07T15:11:00"/>
    <n v="2500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E-2"/>
    <n v="18.333333333333332"/>
    <s v="theater"/>
    <s v="musical"/>
    <d v="2015-04-10T18:45:30"/>
    <d v="2015-05-10T18:45:30"/>
    <n v="1000"/>
    <n v="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s v="theater"/>
    <s v="musical"/>
    <d v="2014-09-17T15:02:59"/>
    <d v="2014-10-05T05:00:00"/>
    <n v="300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9E-2"/>
    <n v="7.5"/>
    <s v="theater"/>
    <s v="musical"/>
    <d v="2015-10-20T19:35:27"/>
    <d v="2015-11-30T17:00:00"/>
    <n v="833"/>
    <n v="17.84999999999999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s v="theater"/>
    <s v="musical"/>
    <d v="2015-10-08T03:27:19"/>
    <d v="2015-11-17T04:27:19"/>
    <n v="2500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0.16420000000000001"/>
    <n v="68.416666666666671"/>
    <s v="theater"/>
    <s v="musical"/>
    <d v="2016-02-09T05:48:07"/>
    <d v="2016-03-08T04:59:00"/>
    <n v="5000"/>
    <n v="821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1E-3"/>
    <n v="1"/>
    <s v="theater"/>
    <s v="musical"/>
    <d v="2016-10-22T23:17:18"/>
    <d v="2016-11-22T00:17:18"/>
    <n v="810"/>
    <n v="0.81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7E-2"/>
    <n v="60.125"/>
    <s v="theater"/>
    <s v="musical"/>
    <d v="2015-05-16T10:06:42"/>
    <d v="2015-06-16T23:30:00"/>
    <n v="10000"/>
    <n v="48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0.06"/>
    <n v="15"/>
    <s v="theater"/>
    <s v="musical"/>
    <d v="2016-08-16T17:58:47"/>
    <d v="2016-09-30T17:58:47"/>
    <n v="695"/>
    <n v="41.699999999999996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.003825"/>
    <n v="550.04109589041093"/>
    <s v="theater"/>
    <s v="plays"/>
    <d v="2014-09-05T07:00:45"/>
    <d v="2014-10-05T07:00:45"/>
    <n v="40000"/>
    <n v="4015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.04"/>
    <n v="97.5"/>
    <s v="theater"/>
    <s v="plays"/>
    <d v="2014-05-21T17:06:34"/>
    <d v="2014-06-16T17:06:34"/>
    <n v="607.5"/>
    <n v="631.8000000000000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"/>
    <n v="29.411764705882351"/>
    <s v="theater"/>
    <s v="plays"/>
    <d v="2016-01-12T11:29:44"/>
    <d v="2016-02-02T11:29:44"/>
    <n v="695"/>
    <n v="69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.04"/>
    <n v="57.777777777777779"/>
    <s v="theater"/>
    <s v="plays"/>
    <d v="2014-07-08T15:30:42"/>
    <d v="2014-08-10T15:59:00"/>
    <n v="500"/>
    <n v="52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.5066666666666668"/>
    <n v="44.235294117647058"/>
    <s v="theater"/>
    <s v="plays"/>
    <d v="2016-08-14T15:28:22"/>
    <d v="2016-08-25T03:59:00"/>
    <n v="243.00000000000003"/>
    <n v="609.12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.0049999999999999"/>
    <n v="60.909090909090907"/>
    <s v="theater"/>
    <s v="plays"/>
    <d v="2015-07-06T08:43:27"/>
    <d v="2015-08-05T08:43:27"/>
    <n v="2780"/>
    <n v="2793.899999999999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.744"/>
    <n v="68.84210526315789"/>
    <s v="theater"/>
    <s v="plays"/>
    <d v="2016-03-11T09:59:46"/>
    <d v="2016-04-03T17:00:00"/>
    <n v="2085"/>
    <n v="3636.2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.1626000000000001"/>
    <n v="73.582278481012665"/>
    <s v="theater"/>
    <s v="plays"/>
    <d v="2015-06-18T19:16:38"/>
    <d v="2015-07-18T06:59:00"/>
    <n v="5000"/>
    <n v="581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.0582"/>
    <n v="115.02173913043478"/>
    <s v="theater"/>
    <s v="plays"/>
    <d v="2017-01-02T21:50:36"/>
    <d v="2017-02-01T22:59:00"/>
    <n v="5450"/>
    <n v="5767.190000000000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.1074999999999999"/>
    <n v="110.75"/>
    <s v="theater"/>
    <s v="plays"/>
    <d v="2016-05-09T15:06:59"/>
    <d v="2016-06-01T21:42:00"/>
    <n v="320"/>
    <n v="354.40000000000003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.0066666666666666"/>
    <n v="75.5"/>
    <s v="theater"/>
    <s v="plays"/>
    <d v="2014-05-16T20:36:20"/>
    <d v="2014-07-02T03:59:00"/>
    <n v="1500"/>
    <n v="151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.0203333333333333"/>
    <n v="235.46153846153845"/>
    <s v="theater"/>
    <s v="plays"/>
    <d v="2015-02-20T06:39:10"/>
    <d v="2015-03-19T14:39:00"/>
    <n v="3000"/>
    <n v="306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"/>
    <n v="11.363636363636363"/>
    <s v="theater"/>
    <s v="plays"/>
    <d v="2014-11-28T21:08:45"/>
    <d v="2014-12-23T21:08:45"/>
    <n v="347.5"/>
    <n v="347.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.1100000000000001"/>
    <n v="92.5"/>
    <s v="theater"/>
    <s v="plays"/>
    <d v="2016-03-18T21:31:12"/>
    <d v="2016-04-10T04:00:00"/>
    <n v="3000"/>
    <n v="333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.0142500000000001"/>
    <n v="202.85"/>
    <s v="theater"/>
    <s v="plays"/>
    <d v="2015-03-01T05:16:54"/>
    <d v="2015-03-31T04:16:54"/>
    <n v="6480"/>
    <n v="6572.3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.04"/>
    <n v="26"/>
    <s v="theater"/>
    <s v="plays"/>
    <d v="2016-10-22T10:50:30"/>
    <d v="2016-12-21T11:50:30"/>
    <n v="312.75"/>
    <n v="325.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.09375"/>
    <n v="46.05263157894737"/>
    <s v="theater"/>
    <s v="plays"/>
    <d v="2016-06-02T05:58:09"/>
    <d v="2016-06-16T05:58:09"/>
    <n v="800"/>
    <n v="87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.1516129032258065"/>
    <n v="51"/>
    <s v="theater"/>
    <s v="plays"/>
    <d v="2015-10-17T19:23:42"/>
    <d v="2015-10-28T19:54:00"/>
    <n v="737.8"/>
    <n v="849.6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"/>
    <n v="31.578947368421051"/>
    <s v="theater"/>
    <s v="plays"/>
    <d v="2014-07-02T21:43:02"/>
    <d v="2014-07-24T07:00:00"/>
    <n v="1200"/>
    <n v="12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.0317033333333334"/>
    <n v="53.363965517241382"/>
    <s v="theater"/>
    <s v="plays"/>
    <d v="2015-06-18T23:16:59"/>
    <d v="2015-07-18T23:16:59"/>
    <n v="4170"/>
    <n v="4302.202900000000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.0349999999999999"/>
    <n v="36.964285714285715"/>
    <s v="theater"/>
    <s v="plays"/>
    <d v="2015-06-30T13:20:52"/>
    <d v="2015-07-23T18:33:00"/>
    <n v="1000"/>
    <n v="103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.3819999999999999"/>
    <n v="81.294117647058826"/>
    <s v="theater"/>
    <s v="plays"/>
    <d v="2015-05-12T16:12:17"/>
    <d v="2015-06-11T16:12:17"/>
    <n v="1390"/>
    <n v="1920.979999999999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.0954545454545455"/>
    <n v="20.083333333333332"/>
    <s v="theater"/>
    <s v="plays"/>
    <d v="2015-05-18T12:20:11"/>
    <d v="2015-05-31T23:00:00"/>
    <n v="305.79999999999995"/>
    <n v="334.9899999999999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.0085714285714287"/>
    <n v="88.25"/>
    <s v="theater"/>
    <s v="plays"/>
    <d v="2014-06-30T15:04:27"/>
    <d v="2014-07-21T03:59:00"/>
    <n v="3500"/>
    <n v="353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.0153333333333334"/>
    <n v="53.438596491228068"/>
    <s v="theater"/>
    <s v="plays"/>
    <d v="2014-08-27T22:43:04"/>
    <d v="2014-09-26T22:43:04"/>
    <n v="4170"/>
    <n v="4233.939999999999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.13625"/>
    <n v="39.868421052631582"/>
    <s v="theater"/>
    <s v="plays"/>
    <d v="2014-10-02T07:04:57"/>
    <d v="2014-11-05T12:52:00"/>
    <n v="5560"/>
    <n v="6317.549999999999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"/>
    <n v="145.16129032258064"/>
    <s v="theater"/>
    <s v="plays"/>
    <d v="2016-07-05T20:57:09"/>
    <d v="2016-09-03T20:57:09"/>
    <n v="5355"/>
    <n v="5355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.4"/>
    <n v="23.333333333333332"/>
    <s v="theater"/>
    <s v="plays"/>
    <d v="2016-05-03T14:19:42"/>
    <d v="2016-05-15T23:00:00"/>
    <n v="69.5"/>
    <n v="97.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.2875000000000001"/>
    <n v="64.375"/>
    <s v="theater"/>
    <s v="plays"/>
    <d v="2014-08-25T19:34:44"/>
    <d v="2014-09-12T19:34:44"/>
    <n v="800"/>
    <n v="1030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.0290416666666666"/>
    <n v="62.052763819095475"/>
    <s v="theater"/>
    <s v="plays"/>
    <d v="2014-06-12T13:46:58"/>
    <d v="2014-07-03T03:59:00"/>
    <n v="12000"/>
    <n v="12348.5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.0249999999999999"/>
    <n v="66.129032258064512"/>
    <s v="theater"/>
    <s v="plays"/>
    <d v="2015-04-26T12:44:58"/>
    <d v="2015-05-31T12:44:58"/>
    <n v="2780"/>
    <n v="2849.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.101"/>
    <n v="73.400000000000006"/>
    <s v="theater"/>
    <s v="plays"/>
    <d v="2014-05-27T18:16:21"/>
    <d v="2014-07-01T04:59:00"/>
    <n v="2000"/>
    <n v="220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.1276666666666666"/>
    <n v="99.5"/>
    <s v="theater"/>
    <s v="plays"/>
    <d v="2016-09-14T10:53:54"/>
    <d v="2016-10-05T10:53:54"/>
    <n v="3000"/>
    <n v="338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.119"/>
    <n v="62.166666666666664"/>
    <s v="theater"/>
    <s v="plays"/>
    <d v="2016-01-05T15:38:10"/>
    <d v="2016-01-15T15:38:10"/>
    <n v="1000"/>
    <n v="11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.3919999999999999"/>
    <n v="62.328358208955223"/>
    <s v="theater"/>
    <s v="plays"/>
    <d v="2014-05-13T16:26:58"/>
    <d v="2014-06-16T06:59:00"/>
    <n v="3000"/>
    <n v="417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.1085714285714285"/>
    <n v="58.787878787878789"/>
    <s v="theater"/>
    <s v="plays"/>
    <d v="2016-09-20T02:48:16"/>
    <d v="2016-10-20T02:48:16"/>
    <n v="3500"/>
    <n v="3880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.3906666666666667"/>
    <n v="45.347826086956523"/>
    <s v="theater"/>
    <s v="plays"/>
    <d v="2015-08-03T04:19:46"/>
    <d v="2015-09-02T04:19:46"/>
    <n v="750"/>
    <n v="104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.0569999999999999"/>
    <n v="41.944444444444443"/>
    <s v="theater"/>
    <s v="plays"/>
    <d v="2014-04-24T14:14:19"/>
    <d v="2014-05-19T21:00:00"/>
    <n v="5000"/>
    <n v="5285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.0142857142857142"/>
    <n v="59.166666666666664"/>
    <s v="theater"/>
    <s v="plays"/>
    <d v="2015-08-14T15:54:20"/>
    <d v="2015-08-29T03:59:00"/>
    <n v="350"/>
    <n v="35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.0024500000000001"/>
    <n v="200.49"/>
    <s v="theater"/>
    <s v="plays"/>
    <d v="2014-05-28T05:14:15"/>
    <d v="2014-06-27T05:14:15"/>
    <n v="5000"/>
    <n v="5012.25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.0916666666666666"/>
    <n v="83.974358974358978"/>
    <s v="theater"/>
    <s v="plays"/>
    <d v="2014-07-09T18:53:24"/>
    <d v="2014-08-08T18:53:24"/>
    <n v="4170"/>
    <n v="4552.25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.1833333333333333"/>
    <n v="57.258064516129032"/>
    <s v="theater"/>
    <s v="plays"/>
    <d v="2015-05-23T19:50:39"/>
    <d v="2015-06-21T22:25:00"/>
    <n v="3000"/>
    <n v="3550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.2"/>
    <n v="58.064516129032256"/>
    <s v="theater"/>
    <s v="plays"/>
    <d v="2014-10-28T14:21:23"/>
    <d v="2014-11-27T15:21:23"/>
    <n v="1500"/>
    <n v="1800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.2796000000000001"/>
    <n v="186.80291970802921"/>
    <s v="theater"/>
    <s v="plays"/>
    <d v="2015-01-16T16:48:49"/>
    <d v="2015-03-02T04:59:00"/>
    <n v="40000"/>
    <n v="51184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.26"/>
    <n v="74.117647058823536"/>
    <s v="theater"/>
    <s v="plays"/>
    <d v="2014-09-09T23:09:39"/>
    <d v="2014-09-19T00:00:00"/>
    <n v="1000"/>
    <n v="126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.2912912912912913"/>
    <n v="30.714285714285715"/>
    <s v="theater"/>
    <s v="plays"/>
    <d v="2015-11-01T04:35:29"/>
    <d v="2015-11-30T22:30:00"/>
    <n v="462.86999999999995"/>
    <n v="597.699999999999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.0742857142857143"/>
    <n v="62.666666666666664"/>
    <s v="theater"/>
    <s v="plays"/>
    <d v="2016-04-30T03:12:47"/>
    <d v="2016-06-06T02:00:00"/>
    <n v="3500"/>
    <n v="376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.00125"/>
    <n v="121.36363636363636"/>
    <s v="theater"/>
    <s v="plays"/>
    <d v="2014-12-22T20:53:30"/>
    <d v="2015-01-11T20:53:30"/>
    <n v="4000"/>
    <n v="400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.55"/>
    <n v="39.743589743589745"/>
    <s v="theater"/>
    <s v="plays"/>
    <d v="2014-12-15T14:48:36"/>
    <d v="2015-02-13T14:48:36"/>
    <n v="2780"/>
    <n v="4309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.08"/>
    <n v="72"/>
    <s v="theater"/>
    <s v="plays"/>
    <d v="2016-04-19T11:10:48"/>
    <d v="2016-05-10T11:10:48"/>
    <n v="2780"/>
    <n v="3002.399999999999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.1052"/>
    <n v="40.632352941176471"/>
    <s v="theater"/>
    <s v="plays"/>
    <d v="2016-02-01T19:21:27"/>
    <d v="2016-03-02T19:21:27"/>
    <n v="5000"/>
    <n v="552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.008"/>
    <n v="63"/>
    <s v="theater"/>
    <s v="plays"/>
    <d v="2014-09-15T14:26:56"/>
    <d v="2014-10-15T14:26:56"/>
    <n v="2500"/>
    <n v="2520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.212"/>
    <n v="33.666666666666664"/>
    <s v="theater"/>
    <s v="plays"/>
    <d v="2014-08-31T14:03:20"/>
    <d v="2014-09-30T16:00:00"/>
    <n v="500"/>
    <n v="60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.0033333333333334"/>
    <n v="38.589743589743591"/>
    <s v="theater"/>
    <s v="plays"/>
    <d v="2015-05-05T12:59:53"/>
    <d v="2015-06-04T12:59:53"/>
    <n v="2085"/>
    <n v="2091.9499999999998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.0916666666666666"/>
    <n v="155.95238095238096"/>
    <s v="theater"/>
    <s v="plays"/>
    <d v="2016-06-03T12:54:44"/>
    <d v="2016-07-10T22:59:00"/>
    <n v="4170"/>
    <n v="4552.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.2342857142857142"/>
    <n v="43.2"/>
    <s v="theater"/>
    <s v="plays"/>
    <d v="2016-07-05T12:06:28"/>
    <d v="2016-08-13T06:59:00"/>
    <n v="1050"/>
    <n v="129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.3633666666666666"/>
    <n v="15.148518518518518"/>
    <s v="theater"/>
    <s v="plays"/>
    <d v="2016-04-01T16:33:14"/>
    <d v="2016-05-31T16:33:14"/>
    <n v="416.99999999999994"/>
    <n v="568.5238999999999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.0346657233816767"/>
    <n v="83.571428571428569"/>
    <s v="theater"/>
    <s v="plays"/>
    <d v="2014-06-02T13:01:54"/>
    <d v="2014-06-23T18:00:00"/>
    <n v="2827"/>
    <n v="292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.2133333333333334"/>
    <n v="140"/>
    <s v="theater"/>
    <s v="plays"/>
    <d v="2014-08-28T21:55:49"/>
    <d v="2014-09-12T21:55:49"/>
    <n v="1500"/>
    <n v="182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.86"/>
    <n v="80.869565217391298"/>
    <s v="theater"/>
    <s v="plays"/>
    <d v="2016-07-01T01:09:38"/>
    <d v="2016-07-22T05:26:00"/>
    <n v="1000"/>
    <n v="186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"/>
    <n v="53.846153846153847"/>
    <s v="theater"/>
    <s v="plays"/>
    <d v="2014-06-20T03:24:46"/>
    <d v="2014-07-04T03:24:46"/>
    <n v="700"/>
    <n v="2100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.0825"/>
    <n v="30.928571428571427"/>
    <s v="theater"/>
    <s v="plays"/>
    <d v="2014-05-26T16:59:06"/>
    <d v="2014-06-25T16:59:06"/>
    <n v="1390"/>
    <n v="1504.675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.4115384615384616"/>
    <n v="67.962962962962962"/>
    <s v="theater"/>
    <s v="plays"/>
    <d v="2015-03-09T13:49:48"/>
    <d v="2015-04-03T13:49:48"/>
    <n v="1300"/>
    <n v="1835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.1399999999999999"/>
    <n v="27.142857142857142"/>
    <s v="theater"/>
    <s v="plays"/>
    <d v="2014-05-20T17:22:53"/>
    <d v="2014-06-15T16:00:00"/>
    <n v="500"/>
    <n v="57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.5373333333333334"/>
    <n v="110.86538461538461"/>
    <s v="theater"/>
    <s v="plays"/>
    <d v="2015-05-10T04:07:47"/>
    <d v="2015-05-31T06:59:00"/>
    <n v="7500"/>
    <n v="1153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.0149999999999999"/>
    <n v="106.84210526315789"/>
    <s v="theater"/>
    <s v="plays"/>
    <d v="2016-05-15T17:42:46"/>
    <d v="2016-06-04T17:42:46"/>
    <n v="2000"/>
    <n v="203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.0235000000000001"/>
    <n v="105.51546391752578"/>
    <s v="theater"/>
    <s v="plays"/>
    <d v="2015-04-24T13:21:07"/>
    <d v="2015-05-26T03:59:00"/>
    <n v="10000"/>
    <n v="102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.0257142857142858"/>
    <n v="132.96296296296296"/>
    <s v="theater"/>
    <s v="plays"/>
    <d v="2015-02-01T23:53:39"/>
    <d v="2015-03-31T12:52:00"/>
    <n v="4865"/>
    <n v="4990.099999999999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.5575000000000001"/>
    <n v="51.916666666666664"/>
    <s v="theater"/>
    <s v="plays"/>
    <d v="2015-12-22T21:18:29"/>
    <d v="2016-01-21T21:18:29"/>
    <n v="800"/>
    <n v="124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.0075000000000001"/>
    <n v="310"/>
    <s v="theater"/>
    <s v="plays"/>
    <d v="2015-04-08T20:47:29"/>
    <d v="2015-05-09T20:47:29"/>
    <n v="5560"/>
    <n v="5601.7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.3940000000000001"/>
    <n v="26.021739130434781"/>
    <s v="theater"/>
    <s v="plays"/>
    <d v="2015-01-28T17:11:15"/>
    <d v="2015-02-27T17:11:15"/>
    <n v="695"/>
    <n v="1663.83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.1"/>
    <n v="105"/>
    <s v="theater"/>
    <s v="plays"/>
    <d v="2015-05-23T17:31:06"/>
    <d v="2015-06-22T17:31:06"/>
    <n v="278"/>
    <n v="583.79999999999995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.0451515151515152"/>
    <n v="86.224999999999994"/>
    <s v="theater"/>
    <s v="plays"/>
    <d v="2015-06-10T23:50:06"/>
    <d v="2015-07-02T23:50:06"/>
    <n v="3300"/>
    <n v="344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.008"/>
    <n v="114.54545454545455"/>
    <s v="theater"/>
    <s v="plays"/>
    <d v="2014-10-15T22:28:04"/>
    <d v="2014-11-05T23:28:04"/>
    <n v="5000"/>
    <n v="504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.1120000000000001"/>
    <n v="47.657142857142858"/>
    <s v="theater"/>
    <s v="plays"/>
    <d v="2016-01-12T16:07:27"/>
    <d v="2016-02-11T22:59:00"/>
    <n v="1215"/>
    <n v="1351.0800000000002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.0204444444444445"/>
    <n v="72.888888888888886"/>
    <s v="theater"/>
    <s v="plays"/>
    <d v="2014-10-31T18:04:22"/>
    <d v="2014-11-30T19:04:22"/>
    <n v="6255"/>
    <n v="6382.879999999999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.0254767441860466"/>
    <n v="49.545505617977533"/>
    <s v="theater"/>
    <s v="plays"/>
    <d v="2016-04-05T11:47:40"/>
    <d v="2016-05-04T23:00:00"/>
    <n v="5977"/>
    <n v="6129.274499999999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.27"/>
    <n v="25.4"/>
    <s v="theater"/>
    <s v="plays"/>
    <d v="2016-02-01T22:41:07"/>
    <d v="2016-02-18T21:30:00"/>
    <n v="416.99999999999994"/>
    <n v="529.5899999999999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.3870588235294119"/>
    <n v="62.586956521739133"/>
    <s v="theater"/>
    <s v="plays"/>
    <d v="2016-04-02T03:22:51"/>
    <d v="2016-04-29T21:00:00"/>
    <n v="850"/>
    <n v="287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.0075000000000001"/>
    <n v="61.060606060606062"/>
    <s v="theater"/>
    <s v="plays"/>
    <d v="2016-09-19T08:21:34"/>
    <d v="2016-10-20T04:55:00"/>
    <n v="2000"/>
    <n v="2015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00000000000002E-2"/>
    <n v="60.064516129032256"/>
    <s v="theater"/>
    <s v="plays"/>
    <d v="2015-07-20T04:06:16"/>
    <d v="2015-08-19T04:06:16"/>
    <n v="20000"/>
    <n v="186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00000000000006E-2"/>
    <n v="72.400000000000006"/>
    <s v="theater"/>
    <s v="plays"/>
    <d v="2015-02-06T04:55:12"/>
    <d v="2015-03-23T03:55:12"/>
    <n v="5000"/>
    <n v="36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0.1"/>
    <n v="100"/>
    <s v="theater"/>
    <s v="plays"/>
    <d v="2015-07-18T16:15:59"/>
    <d v="2015-08-17T16:15:59"/>
    <n v="100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0.11272727272727273"/>
    <n v="51.666666666666664"/>
    <s v="theater"/>
    <s v="plays"/>
    <d v="2014-12-10T18:04:06"/>
    <d v="2015-01-10T03:23:00"/>
    <n v="5500"/>
    <n v="620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0.15411764705882353"/>
    <n v="32.75"/>
    <s v="theater"/>
    <s v="plays"/>
    <d v="2014-11-25T16:15:33"/>
    <d v="2015-01-24T12:00:00"/>
    <n v="1011.5"/>
    <n v="155.88999999999999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s v="theater"/>
    <s v="plays"/>
    <d v="2015-04-09T00:35:08"/>
    <d v="2015-04-18T22:30:00"/>
    <n v="150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0.28466666666666668"/>
    <n v="61"/>
    <s v="theater"/>
    <s v="plays"/>
    <d v="2015-03-26T21:38:16"/>
    <d v="2015-05-25T21:38:16"/>
    <n v="1500"/>
    <n v="427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0.13333333333333333"/>
    <n v="10"/>
    <s v="theater"/>
    <s v="plays"/>
    <d v="2015-04-28T16:38:09"/>
    <d v="2015-05-28T16:38:09"/>
    <n v="208.49999999999997"/>
    <n v="27.799999999999997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6.6666666666666671E-3"/>
    <n v="10"/>
    <s v="theater"/>
    <s v="plays"/>
    <d v="2015-02-13T17:04:53"/>
    <d v="2015-03-23T18:00:00"/>
    <n v="2085"/>
    <n v="13.899999999999999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0.21428571428571427"/>
    <n v="37.5"/>
    <s v="theater"/>
    <s v="plays"/>
    <d v="2015-10-20T16:35:03"/>
    <d v="2015-11-12T06:59:00"/>
    <n v="700"/>
    <n v="150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0.18"/>
    <n v="45"/>
    <s v="theater"/>
    <s v="plays"/>
    <d v="2014-06-23T22:31:45"/>
    <d v="2014-07-15T22:00:00"/>
    <n v="2085"/>
    <n v="375.2999999999999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0.20125000000000001"/>
    <n v="100.625"/>
    <s v="theater"/>
    <s v="plays"/>
    <d v="2016-06-27T10:47:48"/>
    <d v="2016-07-17T10:47:48"/>
    <n v="5560"/>
    <n v="1118.949999999999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0.17899999999999999"/>
    <n v="25.571428571428573"/>
    <s v="theater"/>
    <s v="plays"/>
    <d v="2014-07-13T02:09:15"/>
    <d v="2014-08-12T01:53:58"/>
    <n v="2000"/>
    <n v="358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s v="theater"/>
    <s v="plays"/>
    <d v="2015-11-17T22:05:50"/>
    <d v="2015-12-17T22:05:50"/>
    <n v="2000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0.02"/>
    <n v="25"/>
    <s v="theater"/>
    <s v="plays"/>
    <d v="2014-08-07T05:09:04"/>
    <d v="2014-09-06T05:09:04"/>
    <n v="5000"/>
    <n v="100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s v="theater"/>
    <s v="plays"/>
    <d v="2014-06-03T17:02:44"/>
    <d v="2014-07-03T17:02:44"/>
    <n v="220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s v="theater"/>
    <s v="plays"/>
    <d v="2014-06-03T19:32:32"/>
    <d v="2014-07-05T03:59:00"/>
    <n v="1200"/>
    <n v="0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0.1"/>
    <n v="10"/>
    <s v="theater"/>
    <s v="plays"/>
    <d v="2014-07-11T16:45:02"/>
    <d v="2014-08-10T16:45:02"/>
    <n v="100"/>
    <n v="10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E-2"/>
    <n v="202"/>
    <s v="theater"/>
    <s v="plays"/>
    <d v="2016-09-08T09:20:39"/>
    <d v="2016-10-08T09:20:39"/>
    <n v="8500"/>
    <n v="202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0.01"/>
    <n v="25"/>
    <s v="theater"/>
    <s v="plays"/>
    <d v="2015-06-09T07:11:36"/>
    <d v="2015-07-05T22:59:00"/>
    <n v="3474.9999999999995"/>
    <n v="34.7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.0351999999999999"/>
    <n v="99.538461538461533"/>
    <s v="theater"/>
    <s v="musical"/>
    <d v="2016-01-26T16:57:16"/>
    <d v="2016-02-16T05:59:00"/>
    <n v="5000"/>
    <n v="517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.05"/>
    <n v="75"/>
    <s v="theater"/>
    <s v="musical"/>
    <d v="2016-03-29T03:03:08"/>
    <d v="2016-04-29T03:59:00"/>
    <n v="500"/>
    <n v="5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.0044999999999999"/>
    <n v="215.25"/>
    <s v="theater"/>
    <s v="musical"/>
    <d v="2015-01-12T23:33:28"/>
    <d v="2015-02-10T07:59:00"/>
    <n v="6000"/>
    <n v="6027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.3260000000000001"/>
    <n v="120.54545454545455"/>
    <s v="theater"/>
    <s v="musical"/>
    <d v="2016-02-03T00:51:13"/>
    <d v="2016-04-02T23:51:13"/>
    <n v="1000"/>
    <n v="132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.1299999999999999"/>
    <n v="37.666666666666664"/>
    <s v="theater"/>
    <s v="musical"/>
    <d v="2016-09-06T19:15:35"/>
    <d v="2016-10-16T21:00:00"/>
    <n v="695"/>
    <n v="785.3499999999999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.0334000000000001"/>
    <n v="172.23333333333332"/>
    <s v="theater"/>
    <s v="musical"/>
    <d v="2015-05-04T19:46:40"/>
    <d v="2015-06-03T00:00:00"/>
    <n v="5000"/>
    <n v="5167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.2"/>
    <n v="111.11111111111111"/>
    <s v="theater"/>
    <s v="musical"/>
    <d v="2014-06-18T21:08:57"/>
    <d v="2014-07-26T04:59:00"/>
    <n v="2500"/>
    <n v="300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.2963636363636364"/>
    <n v="25.464285714285715"/>
    <s v="theater"/>
    <s v="musical"/>
    <d v="2016-03-16T20:48:27"/>
    <d v="2016-04-15T20:48:27"/>
    <n v="764.5"/>
    <n v="991.0699999999999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.0111111111111111"/>
    <n v="267.64705882352939"/>
    <s v="theater"/>
    <s v="musical"/>
    <d v="2014-05-12T19:33:18"/>
    <d v="2014-06-11T19:33:18"/>
    <n v="4500"/>
    <n v="455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.0851428571428572"/>
    <n v="75.959999999999994"/>
    <s v="theater"/>
    <s v="musical"/>
    <d v="2014-11-11T20:25:15"/>
    <d v="2014-12-01T20:25:15"/>
    <n v="3500"/>
    <n v="3798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.0233333333333334"/>
    <n v="59.03846153846154"/>
    <s v="theater"/>
    <s v="musical"/>
    <d v="2014-04-18T11:18:58"/>
    <d v="2014-05-19T05:00:00"/>
    <n v="1500"/>
    <n v="1535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.1024425000000002"/>
    <n v="50.111022727272733"/>
    <s v="theater"/>
    <s v="musical"/>
    <d v="2015-06-27T02:35:53"/>
    <d v="2015-08-26T02:35:53"/>
    <n v="4000"/>
    <n v="4409.770000000000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.010154"/>
    <n v="55.502967032967035"/>
    <s v="theater"/>
    <s v="musical"/>
    <d v="2014-04-10T12:36:26"/>
    <d v="2014-05-05T12:36:26"/>
    <n v="5000"/>
    <n v="5050.770000000000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"/>
    <n v="166.66666666666666"/>
    <s v="theater"/>
    <s v="musical"/>
    <d v="2015-06-18T11:12:17"/>
    <d v="2015-08-10T23:00:00"/>
    <n v="695"/>
    <n v="695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.0624"/>
    <n v="47.428571428571431"/>
    <s v="theater"/>
    <s v="musical"/>
    <d v="2015-07-08T19:31:29"/>
    <d v="2015-08-02T19:31:29"/>
    <n v="1737.4999999999998"/>
    <n v="1845.9199999999998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"/>
    <n v="64.935064935064929"/>
    <s v="theater"/>
    <s v="musical"/>
    <d v="2015-03-02T18:00:26"/>
    <d v="2015-04-01T17:00:26"/>
    <n v="5000"/>
    <n v="500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"/>
    <n v="55.555555555555557"/>
    <s v="theater"/>
    <s v="musical"/>
    <d v="2016-05-09T20:13:52"/>
    <d v="2016-05-29T00:36:00"/>
    <n v="1500"/>
    <n v="15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.1345714285714286"/>
    <n v="74.224299065420567"/>
    <s v="theater"/>
    <s v="musical"/>
    <d v="2014-06-30T18:38:02"/>
    <d v="2014-07-30T18:38:02"/>
    <n v="7000"/>
    <n v="794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.0265010000000001"/>
    <n v="106.9271875"/>
    <s v="theater"/>
    <s v="musical"/>
    <d v="2014-05-29T04:00:45"/>
    <d v="2014-07-03T04:00:45"/>
    <n v="10000"/>
    <n v="10265.0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.1675"/>
    <n v="41.696428571428569"/>
    <s v="theater"/>
    <s v="musical"/>
    <d v="2015-02-15T00:28:17"/>
    <d v="2015-03-01T04:59:00"/>
    <n v="2000"/>
    <n v="233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.0765274999999999"/>
    <n v="74.243275862068955"/>
    <s v="theater"/>
    <s v="musical"/>
    <d v="2014-05-13T17:28:10"/>
    <d v="2014-06-12T17:28:10"/>
    <n v="4000"/>
    <n v="4306.109999999999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"/>
    <n v="73.333333333333329"/>
    <s v="theater"/>
    <s v="musical"/>
    <d v="2016-03-16T14:21:19"/>
    <d v="2016-04-15T14:21:19"/>
    <n v="1100"/>
    <n v="11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"/>
    <n v="100"/>
    <s v="theater"/>
    <s v="musical"/>
    <d v="2015-05-14T22:20:10"/>
    <d v="2015-06-13T22:20:10"/>
    <n v="2780"/>
    <n v="278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.46"/>
    <n v="38.421052631578945"/>
    <s v="theater"/>
    <s v="musical"/>
    <d v="2016-05-03T20:34:12"/>
    <d v="2016-05-18T00:00:00"/>
    <n v="1000"/>
    <n v="146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.1020000000000001"/>
    <n v="166.96969696969697"/>
    <s v="theater"/>
    <s v="musical"/>
    <d v="2016-11-08T14:48:26"/>
    <d v="2016-11-29T06:00:00"/>
    <n v="5000"/>
    <n v="551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.0820000000000001"/>
    <n v="94.912280701754383"/>
    <s v="theater"/>
    <s v="musical"/>
    <d v="2016-10-13T00:07:27"/>
    <d v="2016-11-15T02:08:00"/>
    <n v="5000"/>
    <n v="54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"/>
    <n v="100"/>
    <s v="theater"/>
    <s v="musical"/>
    <d v="2015-03-24T19:00:55"/>
    <d v="2015-04-09T19:00:55"/>
    <n v="2025.0000000000002"/>
    <n v="2025.000000000000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.0024999999999999"/>
    <n v="143.21428571428572"/>
    <s v="theater"/>
    <s v="musical"/>
    <d v="2015-03-12T22:37:23"/>
    <d v="2015-04-09T04:00:00"/>
    <n v="2000"/>
    <n v="200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.0671250000000001"/>
    <n v="90.819148936170208"/>
    <s v="theater"/>
    <s v="musical"/>
    <d v="2014-06-24T08:49:38"/>
    <d v="2014-08-01T01:00:00"/>
    <n v="8000"/>
    <n v="853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.4319999999999999"/>
    <n v="48.542372881355931"/>
    <s v="theater"/>
    <s v="musical"/>
    <d v="2014-09-05T02:40:21"/>
    <d v="2014-09-27T04:00:00"/>
    <n v="2000"/>
    <n v="2864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.0504166666666668"/>
    <n v="70.027777777777771"/>
    <s v="theater"/>
    <s v="musical"/>
    <d v="2014-12-16T19:39:40"/>
    <d v="2015-02-14T19:39:40"/>
    <n v="2400"/>
    <n v="2521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.0398000000000001"/>
    <n v="135.62608695652173"/>
    <s v="theater"/>
    <s v="musical"/>
    <d v="2016-02-25T17:39:00"/>
    <d v="2016-03-26T16:39:00"/>
    <n v="15000"/>
    <n v="15597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.2"/>
    <n v="100"/>
    <s v="theater"/>
    <s v="musical"/>
    <d v="2015-06-11T05:16:25"/>
    <d v="2015-07-13T20:06:00"/>
    <n v="2500"/>
    <n v="30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.0966666666666667"/>
    <n v="94.90384615384616"/>
    <s v="theater"/>
    <s v="musical"/>
    <d v="2014-08-14T21:11:25"/>
    <d v="2014-09-08T21:11:25"/>
    <n v="4500"/>
    <n v="493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.0175000000000001"/>
    <n v="75.370370370370367"/>
    <s v="theater"/>
    <s v="musical"/>
    <d v="2016-06-25T20:41:37"/>
    <d v="2016-07-24T23:00:00"/>
    <n v="2780"/>
    <n v="2828.649999999999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.2891666666666666"/>
    <n v="64.458333333333329"/>
    <s v="theater"/>
    <s v="musical"/>
    <d v="2016-02-20T03:22:00"/>
    <d v="2016-03-15T16:00:00"/>
    <n v="1200"/>
    <n v="154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.1499999999999999"/>
    <n v="115"/>
    <s v="theater"/>
    <s v="musical"/>
    <d v="2016-06-10T23:32:12"/>
    <d v="2016-07-10T23:32:12"/>
    <n v="810"/>
    <n v="931.5000000000001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.5075000000000001"/>
    <n v="100.5"/>
    <s v="theater"/>
    <s v="musical"/>
    <d v="2016-06-27T15:19:29"/>
    <d v="2016-08-02T10:03:00"/>
    <n v="2780"/>
    <n v="4190.849999999999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.1096666666666666"/>
    <n v="93.774647887323937"/>
    <s v="theater"/>
    <s v="musical"/>
    <d v="2016-04-27T00:54:35"/>
    <d v="2016-05-27T00:54:35"/>
    <n v="6000"/>
    <n v="665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.0028571428571429"/>
    <n v="35.1"/>
    <s v="theater"/>
    <s v="musical"/>
    <d v="2015-06-12T12:50:06"/>
    <d v="2015-07-11T03:59:00"/>
    <n v="350"/>
    <n v="35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6.6666666666666671E-3"/>
    <n v="500"/>
    <s v="theater"/>
    <s v="musical"/>
    <d v="2015-11-25T16:41:59"/>
    <d v="2015-12-23T16:18:00"/>
    <n v="7500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E-2"/>
    <n v="29"/>
    <s v="theater"/>
    <s v="musical"/>
    <d v="2015-05-14T19:10:18"/>
    <d v="2015-06-15T19:10:18"/>
    <n v="4934.5"/>
    <n v="161.2399999999999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s v="theater"/>
    <s v="musical"/>
    <d v="2016-10-23T16:00:23"/>
    <d v="2016-11-22T17:00:23"/>
    <n v="15000"/>
    <n v="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s v="theater"/>
    <s v="musical"/>
    <d v="2014-05-07T16:36:32"/>
    <d v="2014-07-06T16:36:32"/>
    <n v="1500"/>
    <n v="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2.8E-3"/>
    <n v="17.5"/>
    <s v="theater"/>
    <s v="musical"/>
    <d v="2015-06-15T10:43:42"/>
    <d v="2015-07-15T10:43:42"/>
    <n v="12500"/>
    <n v="3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0.59657142857142853"/>
    <n v="174"/>
    <s v="theater"/>
    <s v="musical"/>
    <d v="2014-11-25T22:32:09"/>
    <d v="2014-12-16T22:32:09"/>
    <n v="7000"/>
    <n v="41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0.01"/>
    <n v="50"/>
    <s v="theater"/>
    <s v="musical"/>
    <d v="2015-05-08T13:55:54"/>
    <d v="2015-06-07T13:55:54"/>
    <n v="6949.9999999999991"/>
    <n v="69.5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6E-2"/>
    <n v="5"/>
    <s v="theater"/>
    <s v="musical"/>
    <d v="2015-07-16T10:28:10"/>
    <d v="2015-08-28T22:30:00"/>
    <n v="833.99999999999989"/>
    <n v="13.89999999999999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7E-5"/>
    <n v="1"/>
    <s v="theater"/>
    <s v="musical"/>
    <d v="2016-11-15T00:42:36"/>
    <d v="2017-01-14T00:42:36"/>
    <n v="2250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0.89666666666666661"/>
    <n v="145.40540540540542"/>
    <s v="theater"/>
    <s v="musical"/>
    <d v="2015-03-21T21:09:25"/>
    <d v="2015-04-20T21:09:25"/>
    <n v="6000"/>
    <n v="53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3E-2"/>
    <n v="205"/>
    <s v="theater"/>
    <s v="musical"/>
    <d v="2014-07-11T17:20:48"/>
    <d v="2014-08-10T17:20:48"/>
    <n v="70000"/>
    <n v="1025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2E-2"/>
    <n v="100.5"/>
    <s v="theater"/>
    <s v="musical"/>
    <d v="2016-02-10T22:20:43"/>
    <d v="2016-03-11T22:20:43"/>
    <n v="10000"/>
    <n v="40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4E-2"/>
    <n v="55.0625"/>
    <s v="theater"/>
    <s v="musical"/>
    <d v="2014-12-09T17:41:23"/>
    <d v="2015-01-11T04:59:00"/>
    <n v="22000"/>
    <n v="88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199999999999998E-2"/>
    <n v="47.333333333333336"/>
    <s v="theater"/>
    <s v="musical"/>
    <d v="2014-12-02T16:13:36"/>
    <d v="2015-01-02T16:13:36"/>
    <n v="5000"/>
    <n v="42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s v="theater"/>
    <s v="musical"/>
    <d v="2015-09-22T03:01:46"/>
    <d v="2015-10-22T03:01:46"/>
    <n v="3000"/>
    <n v="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0.19650000000000001"/>
    <n v="58.95"/>
    <s v="theater"/>
    <s v="musical"/>
    <d v="2016-02-03T23:19:28"/>
    <d v="2016-03-04T23:19:28"/>
    <n v="12000"/>
    <n v="235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s v="theater"/>
    <s v="musical"/>
    <d v="2016-06-06T00:13:44"/>
    <d v="2016-07-31T07:00:00"/>
    <n v="800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.0000000000000002E-5"/>
    <n v="1.5"/>
    <s v="theater"/>
    <s v="musical"/>
    <d v="2014-07-29T21:17:20"/>
    <d v="2014-09-27T21:17:20"/>
    <n v="150000"/>
    <n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4E-4"/>
    <n v="5"/>
    <s v="theater"/>
    <s v="musical"/>
    <d v="2014-06-09T06:13:01"/>
    <d v="2014-06-29T06:13:01"/>
    <n v="5625"/>
    <n v="3.7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0.30333333333333334"/>
    <n v="50.555555555555557"/>
    <s v="theater"/>
    <s v="musical"/>
    <d v="2015-03-27T21:48:59"/>
    <d v="2015-04-03T21:48:59"/>
    <n v="1500"/>
    <n v="45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"/>
    <n v="41.666666666666664"/>
    <s v="theater"/>
    <s v="plays"/>
    <d v="2015-02-24T10:53:39"/>
    <d v="2015-04-25T09:53:39"/>
    <n v="1390"/>
    <n v="139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.0125"/>
    <n v="53.289473684210527"/>
    <s v="theater"/>
    <s v="plays"/>
    <d v="2014-06-10T12:38:27"/>
    <d v="2014-07-30T23:00:00"/>
    <n v="2780"/>
    <n v="2814.75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.2173333333333334"/>
    <n v="70.230769230769226"/>
    <s v="theater"/>
    <s v="plays"/>
    <d v="2015-02-19T20:22:38"/>
    <d v="2015-03-21T19:22:38"/>
    <n v="1500"/>
    <n v="182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.3"/>
    <n v="43.421052631578945"/>
    <s v="theater"/>
    <s v="plays"/>
    <d v="2016-04-27T15:02:53"/>
    <d v="2016-05-31T11:00:00"/>
    <n v="347.5"/>
    <n v="1146.7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.0954999999999999"/>
    <n v="199.18181818181819"/>
    <s v="theater"/>
    <s v="plays"/>
    <d v="2015-04-15T18:01:48"/>
    <d v="2015-06-01T03:59:00"/>
    <n v="1620"/>
    <n v="1774.7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.0095190476190474"/>
    <n v="78.518148148148143"/>
    <s v="theater"/>
    <s v="plays"/>
    <d v="2016-05-07T06:37:01"/>
    <d v="2016-06-14T21:43:00"/>
    <n v="2100"/>
    <n v="2119.989999999999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.4013333333333333"/>
    <n v="61.823529411764703"/>
    <s v="theater"/>
    <s v="plays"/>
    <d v="2015-02-23T21:41:52"/>
    <d v="2015-04-01T03:59:00"/>
    <n v="1500"/>
    <n v="2102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.0000100000000001"/>
    <n v="50.000500000000002"/>
    <s v="theater"/>
    <s v="plays"/>
    <d v="2015-07-22T06:14:17"/>
    <d v="2015-08-20T23:00:00"/>
    <n v="1390"/>
    <n v="1390.013899999999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.19238"/>
    <n v="48.339729729729726"/>
    <s v="theater"/>
    <s v="plays"/>
    <d v="2014-06-17T16:33:43"/>
    <d v="2014-07-17T16:33:43"/>
    <n v="1500"/>
    <n v="1788.5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.0725"/>
    <n v="107.25"/>
    <s v="theater"/>
    <s v="plays"/>
    <d v="2015-10-07T16:43:36"/>
    <d v="2015-10-24T03:59:00"/>
    <n v="2000"/>
    <n v="214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.2799999999999998"/>
    <n v="57"/>
    <s v="theater"/>
    <s v="plays"/>
    <d v="2015-02-10T20:13:02"/>
    <d v="2015-03-12T19:13:02"/>
    <n v="250"/>
    <n v="57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.0640000000000001"/>
    <n v="40.92307692307692"/>
    <s v="theater"/>
    <s v="plays"/>
    <d v="2015-06-29T05:01:44"/>
    <d v="2015-07-17T21:02:00"/>
    <n v="1000"/>
    <n v="1064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.4333333333333333"/>
    <n v="21.5"/>
    <s v="theater"/>
    <s v="plays"/>
    <d v="2015-06-05T15:38:37"/>
    <d v="2015-07-05T15:38:37"/>
    <n v="416.99999999999994"/>
    <n v="597.6999999999999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.0454285714285714"/>
    <n v="79.543478260869563"/>
    <s v="theater"/>
    <s v="plays"/>
    <d v="2015-12-03T04:20:07"/>
    <d v="2016-01-04T04:20:07"/>
    <n v="3500"/>
    <n v="365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.1002000000000001"/>
    <n v="72.381578947368425"/>
    <s v="theater"/>
    <s v="plays"/>
    <d v="2015-11-21T20:06:57"/>
    <d v="2016-01-19T22:59:00"/>
    <n v="5950"/>
    <n v="6546.19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.06"/>
    <n v="64.634146341463421"/>
    <s v="theater"/>
    <s v="plays"/>
    <d v="2015-06-15T21:50:44"/>
    <d v="2015-07-20T03:59:00"/>
    <n v="2500"/>
    <n v="265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.08"/>
    <n v="38.571428571428569"/>
    <s v="theater"/>
    <s v="plays"/>
    <d v="2016-07-20T15:01:43"/>
    <d v="2016-08-01T13:41:00"/>
    <n v="347.5"/>
    <n v="375.2999999999999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.0542"/>
    <n v="107.57142857142857"/>
    <s v="theater"/>
    <s v="plays"/>
    <d v="2015-05-27T01:40:14"/>
    <d v="2015-06-17T01:40:14"/>
    <n v="5000"/>
    <n v="5271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.1916666666666667"/>
    <n v="27.5"/>
    <s v="theater"/>
    <s v="plays"/>
    <d v="2015-04-07T10:09:54"/>
    <d v="2015-05-07T10:09:54"/>
    <n v="833.99999999999989"/>
    <n v="993.8499999999999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.5266666666666666"/>
    <n v="70.461538461538467"/>
    <s v="theater"/>
    <s v="plays"/>
    <d v="2015-01-30T22:16:41"/>
    <d v="2015-03-27T00:00:00"/>
    <n v="4170"/>
    <n v="6366.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"/>
    <n v="178.57142857142858"/>
    <s v="theater"/>
    <s v="plays"/>
    <d v="2014-11-01T12:39:47"/>
    <d v="2014-12-31T13:39:47"/>
    <n v="5000"/>
    <n v="500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.002"/>
    <n v="62.625"/>
    <s v="theater"/>
    <s v="plays"/>
    <d v="2016-08-11T20:46:11"/>
    <d v="2016-08-31T20:46:11"/>
    <n v="500"/>
    <n v="501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.25"/>
    <n v="75"/>
    <s v="theater"/>
    <s v="plays"/>
    <d v="2016-05-13T17:46:51"/>
    <d v="2016-05-27T17:46:51"/>
    <n v="100"/>
    <n v="2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.0602199999999999"/>
    <n v="58.901111111111113"/>
    <s v="theater"/>
    <s v="plays"/>
    <d v="2014-10-15T20:22:25"/>
    <d v="2014-11-05T21:22:25"/>
    <n v="500"/>
    <n v="530.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.0466666666666666"/>
    <n v="139.55555555555554"/>
    <s v="theater"/>
    <s v="plays"/>
    <d v="2016-01-06T02:45:35"/>
    <d v="2016-02-20T02:45:35"/>
    <n v="1200"/>
    <n v="12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.1666666666666667"/>
    <n v="70"/>
    <s v="theater"/>
    <s v="plays"/>
    <d v="2014-11-20T20:56:12"/>
    <d v="2014-12-01T19:09:00"/>
    <n v="972.00000000000011"/>
    <n v="113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.0903333333333334"/>
    <n v="57.385964912280699"/>
    <s v="theater"/>
    <s v="plays"/>
    <d v="2015-05-19T10:41:07"/>
    <d v="2015-06-18T10:41:07"/>
    <n v="4170"/>
    <n v="4546.689999999999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.6"/>
    <n v="40"/>
    <s v="theater"/>
    <s v="plays"/>
    <d v="2016-03-31T22:36:48"/>
    <d v="2016-04-21T22:36:48"/>
    <n v="278"/>
    <n v="444.7999999999999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.125"/>
    <n v="64.285714285714292"/>
    <s v="theater"/>
    <s v="plays"/>
    <d v="2016-07-02T22:14:12"/>
    <d v="2016-08-03T04:09:00"/>
    <n v="800"/>
    <n v="900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.0209999999999999"/>
    <n v="120.11764705882354"/>
    <s v="theater"/>
    <s v="plays"/>
    <d v="2015-05-28T18:22:38"/>
    <d v="2015-07-03T18:22:38"/>
    <n v="2780"/>
    <n v="2838.379999999999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.00824"/>
    <n v="1008.24"/>
    <s v="theater"/>
    <s v="plays"/>
    <d v="2015-04-22T17:03:29"/>
    <d v="2015-05-22T17:03:29"/>
    <n v="12000"/>
    <n v="12098.8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.0125"/>
    <n v="63.28125"/>
    <s v="theater"/>
    <s v="plays"/>
    <d v="2015-05-31T03:25:24"/>
    <d v="2015-07-30T03:25:24"/>
    <n v="2000"/>
    <n v="2025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"/>
    <n v="21.666666666666668"/>
    <s v="theater"/>
    <s v="plays"/>
    <d v="2016-03-03T16:50:29"/>
    <d v="2016-03-28T15:50:29"/>
    <n v="1.39"/>
    <n v="90.3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E-2"/>
    <n v="25.647058823529413"/>
    <s v="theater"/>
    <s v="plays"/>
    <d v="2014-05-21T18:51:27"/>
    <d v="2014-07-20T18:51:27"/>
    <n v="10000"/>
    <n v="87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0.21940000000000001"/>
    <n v="47.695652173913047"/>
    <s v="theater"/>
    <s v="plays"/>
    <d v="2014-04-11T11:50:52"/>
    <d v="2014-05-11T11:50:52"/>
    <n v="6949.9999999999991"/>
    <n v="1524.8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0.21299999999999999"/>
    <n v="56.05263157894737"/>
    <s v="theater"/>
    <s v="plays"/>
    <d v="2014-05-07T01:44:24"/>
    <d v="2014-06-01T01:44:24"/>
    <n v="5000"/>
    <n v="106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0.41489795918367345"/>
    <n v="81.319999999999993"/>
    <s v="theater"/>
    <s v="plays"/>
    <d v="2014-05-07T14:48:54"/>
    <d v="2014-06-03T06:59:00"/>
    <n v="9800"/>
    <n v="406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49999999999999E-2"/>
    <n v="70.166666666666671"/>
    <s v="theater"/>
    <s v="plays"/>
    <d v="2015-09-01T15:02:54"/>
    <d v="2015-10-01T15:02:54"/>
    <n v="40000"/>
    <n v="842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E-2"/>
    <n v="23.625"/>
    <s v="theater"/>
    <s v="plays"/>
    <d v="2014-09-03T05:19:02"/>
    <d v="2014-10-04T06:59:00"/>
    <n v="7000"/>
    <n v="189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0.16161904761904761"/>
    <n v="188.55555555555554"/>
    <s v="theater"/>
    <s v="plays"/>
    <d v="2015-06-04T05:23:11"/>
    <d v="2015-07-19T05:23:11"/>
    <n v="10500"/>
    <n v="169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0.16376923076923078"/>
    <n v="49.511627906976742"/>
    <s v="theater"/>
    <s v="plays"/>
    <d v="2015-09-18T19:36:29"/>
    <d v="2015-10-18T19:36:29"/>
    <n v="13000"/>
    <n v="21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4E-2"/>
    <n v="75.464285714285708"/>
    <s v="theater"/>
    <s v="plays"/>
    <d v="2015-05-12T18:24:44"/>
    <d v="2015-06-11T18:24:44"/>
    <n v="35700"/>
    <n v="2514.4699999999998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7999999999999999E-2"/>
    <n v="9.5"/>
    <s v="theater"/>
    <s v="plays"/>
    <d v="2014-12-02T02:59:03"/>
    <d v="2015-01-01T02:59:03"/>
    <n v="1000"/>
    <n v="38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0.34079999999999999"/>
    <n v="35.5"/>
    <s v="theater"/>
    <s v="plays"/>
    <d v="2015-06-17T10:32:59"/>
    <d v="2015-07-17T10:32:59"/>
    <n v="3474.9999999999995"/>
    <n v="1184.2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2E-3"/>
    <n v="10"/>
    <s v="theater"/>
    <s v="plays"/>
    <d v="2015-03-02T04:34:36"/>
    <d v="2015-03-27T03:34:36"/>
    <n v="10000"/>
    <n v="20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8E-4"/>
    <n v="13"/>
    <s v="theater"/>
    <s v="plays"/>
    <d v="2014-07-28T20:09:38"/>
    <d v="2014-09-01T20:09:38"/>
    <n v="100000"/>
    <n v="2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0.16254545454545455"/>
    <n v="89.4"/>
    <s v="theater"/>
    <s v="plays"/>
    <d v="2015-04-09T21:14:18"/>
    <d v="2015-05-09T21:14:18"/>
    <n v="11000"/>
    <n v="178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000000000000001E-2"/>
    <n v="25"/>
    <s v="theater"/>
    <s v="plays"/>
    <d v="2015-02-24T23:17:51"/>
    <d v="2015-03-26T22:17:51"/>
    <n v="1000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2.0000000000000001E-4"/>
    <n v="1"/>
    <s v="theater"/>
    <s v="plays"/>
    <d v="2015-02-06T17:50:03"/>
    <d v="2015-03-08T16:50:03"/>
    <n v="500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1999999999999998E-2"/>
    <n v="65"/>
    <s v="theater"/>
    <s v="plays"/>
    <d v="2014-07-09T17:41:30"/>
    <d v="2014-08-01T17:12:00"/>
    <n v="5000"/>
    <n v="26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0.02"/>
    <n v="10"/>
    <s v="theater"/>
    <s v="plays"/>
    <d v="2015-05-04T10:20:44"/>
    <d v="2015-05-22T21:00:00"/>
    <n v="695"/>
    <n v="13.899999999999999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4.0000000000000002E-4"/>
    <n v="1"/>
    <s v="theater"/>
    <s v="plays"/>
    <d v="2014-05-30T21:26:47"/>
    <d v="2014-06-25T21:00:00"/>
    <n v="250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0.17666666666666667"/>
    <n v="81.538461538461533"/>
    <s v="theater"/>
    <s v="plays"/>
    <d v="2014-07-13T15:51:50"/>
    <d v="2014-08-12T15:51:50"/>
    <n v="6000"/>
    <n v="1060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0.05"/>
    <n v="100"/>
    <s v="theater"/>
    <s v="plays"/>
    <d v="2014-10-02T14:09:37"/>
    <d v="2014-11-12T21:47:00"/>
    <n v="2000"/>
    <n v="100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4"/>
    <n v="1"/>
    <s v="theater"/>
    <s v="plays"/>
    <d v="2016-08-29T06:15:56"/>
    <d v="2016-09-12T16:59:00"/>
    <n v="750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s v="theater"/>
    <s v="plays"/>
    <d v="2015-09-06T15:11:45"/>
    <d v="2015-11-05T16:11:45"/>
    <n v="600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E-2"/>
    <n v="20"/>
    <s v="theater"/>
    <s v="plays"/>
    <d v="2015-10-18T21:24:14"/>
    <d v="2015-11-17T22:24:14"/>
    <n v="5000"/>
    <n v="6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0.26937422295897223"/>
    <n v="46.428571428571431"/>
    <s v="theater"/>
    <s v="plays"/>
    <d v="2014-07-21T15:38:18"/>
    <d v="2014-08-30T05:30:00"/>
    <n v="1954.5300000000002"/>
    <n v="526.5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5.4999999999999997E-3"/>
    <n v="5.5"/>
    <s v="theater"/>
    <s v="plays"/>
    <d v="2016-02-02T22:43:41"/>
    <d v="2016-03-23T03:29:00"/>
    <n v="2000"/>
    <n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0.1255"/>
    <n v="50.2"/>
    <s v="theater"/>
    <s v="plays"/>
    <d v="2016-05-19T19:32:19"/>
    <d v="2016-06-18T19:32:19"/>
    <n v="2000"/>
    <n v="251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2E-3"/>
    <n v="10"/>
    <s v="theater"/>
    <s v="musical"/>
    <d v="2014-08-14T15:50:05"/>
    <d v="2014-09-08T15:50:05"/>
    <n v="6949.9999999999991"/>
    <n v="13.899999999999999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E-2"/>
    <n v="30.133333333333333"/>
    <s v="theater"/>
    <s v="musical"/>
    <d v="2015-02-12T17:23:12"/>
    <d v="2015-03-14T03:11:00"/>
    <n v="13111"/>
    <n v="45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0.15"/>
    <n v="150"/>
    <s v="theater"/>
    <s v="musical"/>
    <d v="2014-06-03T04:07:58"/>
    <d v="2014-07-03T04:07:58"/>
    <n v="10000"/>
    <n v="150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68E-2"/>
    <n v="13.333333333333334"/>
    <s v="theater"/>
    <s v="musical"/>
    <d v="2017-01-28T18:44:10"/>
    <d v="2017-03-29T17:44:10"/>
    <n v="1500"/>
    <n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s v="theater"/>
    <s v="musical"/>
    <d v="2015-06-25T03:29:56"/>
    <d v="2015-08-14T03:29:56"/>
    <n v="1500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s v="theater"/>
    <s v="musical"/>
    <d v="2015-09-08T16:42:15"/>
    <d v="2015-10-08T16:42:15"/>
    <n v="550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s v="theater"/>
    <s v="musical"/>
    <d v="2015-01-03T00:23:42"/>
    <d v="2015-01-24T01:00:00"/>
    <n v="434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s v="theater"/>
    <s v="musical"/>
    <d v="2016-09-02T08:19:25"/>
    <d v="2016-09-03T10:00:00"/>
    <n v="480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0.52794871794871789"/>
    <n v="44.760869565217391"/>
    <s v="theater"/>
    <s v="musical"/>
    <d v="2016-01-03T14:58:48"/>
    <d v="2016-02-02T14:58:48"/>
    <n v="5421"/>
    <n v="2862.009999999999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7E-2"/>
    <n v="88.642857142857139"/>
    <s v="theater"/>
    <s v="musical"/>
    <d v="2016-11-08T16:15:52"/>
    <d v="2016-12-08T16:15:52"/>
    <n v="25000"/>
    <n v="124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6E-4"/>
    <n v="10"/>
    <s v="theater"/>
    <s v="musical"/>
    <d v="2015-05-30T19:39:06"/>
    <d v="2015-06-30T03:59:00"/>
    <n v="1800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s v="theater"/>
    <s v="musical"/>
    <d v="2014-12-26T20:39:56"/>
    <d v="2015-01-25T20:39:56"/>
    <n v="2085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0.13066666666666665"/>
    <n v="57.647058823529413"/>
    <s v="theater"/>
    <s v="musical"/>
    <d v="2014-06-25T19:33:40"/>
    <d v="2014-07-30T23:00:00"/>
    <n v="10425"/>
    <n v="1362.1999999999998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0.05"/>
    <n v="25"/>
    <s v="theater"/>
    <s v="musical"/>
    <d v="2017-01-21T00:26:39"/>
    <d v="2017-02-20T00:26:39"/>
    <n v="50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s v="theater"/>
    <s v="musical"/>
    <d v="2016-01-04T23:36:10"/>
    <d v="2016-01-31T23:03:00"/>
    <n v="2250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s v="theater"/>
    <s v="musical"/>
    <d v="2014-08-03T14:27:49"/>
    <d v="2014-09-02T14:27:49"/>
    <n v="2085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s v="theater"/>
    <s v="musical"/>
    <d v="2015-03-02T18:59:52"/>
    <d v="2015-03-27T17:59:52"/>
    <n v="1000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s v="theater"/>
    <s v="musical"/>
    <d v="2016-04-09T22:49:51"/>
    <d v="2016-05-09T22:49:51"/>
    <n v="375000"/>
    <n v="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e v="#DIV/0!"/>
    <s v="theater"/>
    <s v="musical"/>
    <d v="2014-11-11T05:28:22"/>
    <d v="2014-12-11T05:28:22"/>
    <n v="750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E-2"/>
    <n v="17.5"/>
    <s v="theater"/>
    <s v="musical"/>
    <d v="2015-03-16T20:35:29"/>
    <d v="2015-05-01T22:00:00"/>
    <n v="2000"/>
    <n v="3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0.27100000000000002"/>
    <n v="38.714285714285715"/>
    <s v="theater"/>
    <s v="plays"/>
    <d v="2017-01-27T13:05:58"/>
    <d v="2017-02-26T13:05:58"/>
    <n v="2780"/>
    <n v="753.3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E-2"/>
    <n v="13.111111111111111"/>
    <s v="theater"/>
    <s v="plays"/>
    <d v="2014-12-04T00:07:10"/>
    <d v="2015-01-04T23:26:00"/>
    <n v="8000"/>
    <n v="11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0.16826666666666668"/>
    <n v="315.5"/>
    <s v="theater"/>
    <s v="plays"/>
    <d v="2015-06-16T18:12:24"/>
    <d v="2015-08-15T18:12:24"/>
    <n v="15000"/>
    <n v="2524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0.32500000000000001"/>
    <n v="37.142857142857146"/>
    <s v="theater"/>
    <s v="plays"/>
    <d v="2015-02-21T03:10:44"/>
    <d v="2015-03-23T04:59:00"/>
    <n v="800"/>
    <n v="26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s v="theater"/>
    <s v="plays"/>
    <d v="2014-08-16T15:39:17"/>
    <d v="2014-08-24T07:00:00"/>
    <n v="100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0.2155"/>
    <n v="128.27380952380952"/>
    <s v="theater"/>
    <s v="plays"/>
    <d v="2014-05-20T15:47:20"/>
    <d v="2014-07-01T06:00:00"/>
    <n v="50000"/>
    <n v="1077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5E-2"/>
    <n v="47.272727272727273"/>
    <s v="theater"/>
    <s v="plays"/>
    <d v="2016-11-05T23:00:12"/>
    <d v="2016-12-06T04:59:00"/>
    <n v="15000"/>
    <n v="520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0.05"/>
    <n v="50"/>
    <s v="theater"/>
    <s v="plays"/>
    <d v="2015-01-28T06:00:18"/>
    <d v="2015-02-28T06:00:18"/>
    <n v="1000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0.10625"/>
    <n v="42.5"/>
    <s v="theater"/>
    <s v="plays"/>
    <d v="2014-06-03T04:36:18"/>
    <d v="2014-06-17T04:36:18"/>
    <n v="1600"/>
    <n v="17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0.17599999999999999"/>
    <n v="44"/>
    <s v="theater"/>
    <s v="plays"/>
    <d v="2014-12-09T20:58:03"/>
    <d v="2015-01-08T20:58:03"/>
    <n v="1750"/>
    <n v="30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0.3256"/>
    <n v="50.875"/>
    <s v="theater"/>
    <s v="plays"/>
    <d v="2015-07-08T11:34:30"/>
    <d v="2015-08-17T16:00:00"/>
    <n v="3474.9999999999995"/>
    <n v="1131.45999999999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00000000000001E-2"/>
    <n v="62.5"/>
    <s v="theater"/>
    <s v="plays"/>
    <d v="2014-07-23T18:36:01"/>
    <d v="2014-08-12T18:36:01"/>
    <n v="10000"/>
    <n v="125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3999999999999999E-2"/>
    <n v="27"/>
    <s v="theater"/>
    <s v="plays"/>
    <d v="2015-05-12T02:13:11"/>
    <d v="2015-06-11T02:13:11"/>
    <n v="2500"/>
    <n v="13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8.3333333333333332E-3"/>
    <n v="25"/>
    <s v="theater"/>
    <s v="plays"/>
    <d v="2015-11-09T19:49:59"/>
    <d v="2015-12-19T19:49:59"/>
    <n v="3000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0.48833333333333334"/>
    <n v="47.258064516129032"/>
    <s v="theater"/>
    <s v="plays"/>
    <d v="2016-10-20T11:14:02"/>
    <d v="2016-11-14T12:14:02"/>
    <n v="4170"/>
    <n v="2036.35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s v="theater"/>
    <s v="plays"/>
    <d v="2015-07-01T00:16:05"/>
    <d v="2015-08-14T19:38:00"/>
    <n v="1500"/>
    <n v="0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2.9999999999999997E-4"/>
    <n v="1.5"/>
    <s v="theater"/>
    <s v="plays"/>
    <d v="2015-04-01T05:30:00"/>
    <d v="2015-04-15T05:04:00"/>
    <n v="10000"/>
    <n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0.11533333333333333"/>
    <n v="24.714285714285715"/>
    <s v="theater"/>
    <s v="plays"/>
    <d v="2015-04-30T14:58:23"/>
    <d v="2015-06-11T23:00:00"/>
    <n v="2085"/>
    <n v="240.46999999999997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0.67333333333333334"/>
    <n v="63.125"/>
    <s v="theater"/>
    <s v="plays"/>
    <d v="2015-05-19T22:01:33"/>
    <d v="2015-06-26T13:25:00"/>
    <n v="2085"/>
    <n v="1403.899999999999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0.153"/>
    <n v="38.25"/>
    <s v="theater"/>
    <s v="plays"/>
    <d v="2014-09-24T19:40:06"/>
    <d v="2014-10-26T20:08:00"/>
    <n v="1000"/>
    <n v="15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E-2"/>
    <n v="16.25"/>
    <s v="theater"/>
    <s v="plays"/>
    <d v="2014-07-14T03:14:56"/>
    <d v="2014-07-29T03:14:56"/>
    <n v="750"/>
    <n v="6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2.2499999999999998E-3"/>
    <n v="33.75"/>
    <s v="theater"/>
    <s v="plays"/>
    <d v="2014-08-12T08:37:22"/>
    <d v="2014-09-11T08:37:22"/>
    <n v="60000"/>
    <n v="13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4E-2"/>
    <n v="61.666666666666664"/>
    <s v="theater"/>
    <s v="plays"/>
    <d v="2015-08-08T18:09:57"/>
    <d v="2015-09-07T18:09:57"/>
    <n v="6000"/>
    <n v="185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0.37412499999999999"/>
    <n v="83.138888888888886"/>
    <s v="theater"/>
    <s v="plays"/>
    <d v="2014-10-27T19:29:37"/>
    <d v="2014-11-26T20:29:37"/>
    <n v="8000"/>
    <n v="2993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E-5"/>
    <n v="1"/>
    <s v="theater"/>
    <s v="plays"/>
    <d v="2015-02-24T06:28:50"/>
    <d v="2015-04-25T04:35:00"/>
    <n v="1500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0.1"/>
    <n v="142.85714285714286"/>
    <s v="theater"/>
    <s v="plays"/>
    <d v="2015-10-31T05:04:09"/>
    <d v="2015-11-30T06:04:09"/>
    <n v="10000"/>
    <n v="10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0.36359999999999998"/>
    <n v="33.666666666666664"/>
    <s v="theater"/>
    <s v="plays"/>
    <d v="2015-04-20T19:39:16"/>
    <d v="2015-05-10T22:59:00"/>
    <n v="3474.9999999999995"/>
    <n v="1263.51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3.3333333333333335E-3"/>
    <n v="5"/>
    <s v="theater"/>
    <s v="plays"/>
    <d v="2016-05-02T23:38:29"/>
    <d v="2016-06-01T23:38:29"/>
    <n v="2085"/>
    <n v="6.9499999999999993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s v="theater"/>
    <s v="plays"/>
    <d v="2016-05-04T11:19:12"/>
    <d v="2016-06-03T11:19:12"/>
    <n v="32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2.8571428571428571E-3"/>
    <n v="10"/>
    <s v="theater"/>
    <s v="plays"/>
    <d v="2014-08-12T12:39:21"/>
    <d v="2014-09-11T12:39:21"/>
    <n v="4865"/>
    <n v="13.89999999999999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2E-3"/>
    <n v="40"/>
    <s v="theater"/>
    <s v="plays"/>
    <d v="2014-07-23T15:57:03"/>
    <d v="2014-08-04T16:00:00"/>
    <n v="83400"/>
    <n v="166.79999999999998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9E-2"/>
    <n v="30"/>
    <s v="theater"/>
    <s v="plays"/>
    <d v="2015-12-20T16:26:13"/>
    <d v="2016-01-18T00:00:00"/>
    <n v="6949.9999999999991"/>
    <n v="125.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3999999999999999E-2"/>
    <n v="45"/>
    <s v="theater"/>
    <s v="plays"/>
    <d v="2016-10-14T09:17:40"/>
    <d v="2016-11-13T10:17:40"/>
    <n v="3474.9999999999995"/>
    <n v="187.6499999999999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s v="theater"/>
    <s v="plays"/>
    <d v="2014-10-14T13:00:55"/>
    <d v="2014-10-26T18:00:00"/>
    <n v="417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7E-2"/>
    <n v="10.166666666666666"/>
    <s v="theater"/>
    <s v="plays"/>
    <d v="2015-01-16T18:26:50"/>
    <d v="2015-03-02T23:00:00"/>
    <n v="750"/>
    <n v="6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0.12034782608695652"/>
    <n v="81.411764705882348"/>
    <s v="theater"/>
    <s v="plays"/>
    <d v="2015-03-12T23:31:11"/>
    <d v="2015-04-09T23:31:11"/>
    <n v="15984.999999999998"/>
    <n v="1923.759999999999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0.15266666666666667"/>
    <n v="57.25"/>
    <s v="theater"/>
    <s v="plays"/>
    <d v="2014-05-27T23:02:02"/>
    <d v="2014-06-26T23:02:02"/>
    <n v="15000"/>
    <n v="2290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0.1"/>
    <n v="5"/>
    <s v="theater"/>
    <s v="plays"/>
    <d v="2014-06-30T20:53:59"/>
    <d v="2014-07-30T20:53:59"/>
    <n v="150"/>
    <n v="15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3.0000000000000001E-3"/>
    <n v="15"/>
    <s v="theater"/>
    <s v="plays"/>
    <d v="2014-11-27T02:02:28"/>
    <d v="2014-12-27T02:02:28"/>
    <n v="3750"/>
    <n v="11.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0.01"/>
    <n v="12.5"/>
    <s v="theater"/>
    <s v="plays"/>
    <d v="2014-07-10T06:25:04"/>
    <d v="2014-08-09T06:25:04"/>
    <n v="3474.9999999999995"/>
    <n v="34.7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0.13020000000000001"/>
    <n v="93"/>
    <s v="theater"/>
    <s v="plays"/>
    <d v="2015-09-18T16:23:47"/>
    <d v="2015-10-16T04:59:00"/>
    <n v="5000"/>
    <n v="65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E-2"/>
    <n v="32.357142857142854"/>
    <s v="theater"/>
    <s v="plays"/>
    <d v="2016-08-19T19:51:05"/>
    <d v="2016-09-18T19:51:05"/>
    <n v="20000"/>
    <n v="453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s v="theater"/>
    <s v="plays"/>
    <d v="2016-03-04T08:07:48"/>
    <d v="2016-04-01T06:00:00"/>
    <n v="750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s v="theater"/>
    <s v="plays"/>
    <d v="2015-08-12T03:38:27"/>
    <d v="2015-09-06T03:38:27"/>
    <n v="800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1E-5"/>
    <n v="1"/>
    <s v="theater"/>
    <s v="plays"/>
    <d v="2016-02-15T04:02:44"/>
    <d v="2016-03-16T03:02:44"/>
    <n v="1200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0.15742857142857142"/>
    <n v="91.833333333333329"/>
    <s v="theater"/>
    <s v="plays"/>
    <d v="2016-06-17T23:14:22"/>
    <d v="2016-07-17T00:43:00"/>
    <n v="7000"/>
    <n v="110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0.11"/>
    <n v="45.833333333333336"/>
    <s v="theater"/>
    <s v="plays"/>
    <d v="2015-08-17T16:07:19"/>
    <d v="2015-10-01T13:00:00"/>
    <n v="5000"/>
    <n v="55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0.43833333333333335"/>
    <n v="57.173913043478258"/>
    <s v="theater"/>
    <s v="plays"/>
    <d v="2015-08-05T15:45:46"/>
    <d v="2015-10-04T15:45:46"/>
    <n v="4170"/>
    <n v="1827.8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s v="theater"/>
    <s v="plays"/>
    <d v="2016-11-01T06:18:40"/>
    <d v="2016-12-01T07:18:40"/>
    <n v="2000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0.86135181975736563"/>
    <n v="248.5"/>
    <s v="theater"/>
    <s v="plays"/>
    <d v="2016-06-13T15:09:20"/>
    <d v="2016-07-11T15:09:20"/>
    <n v="2885"/>
    <n v="248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0.12196620583717357"/>
    <n v="79.400000000000006"/>
    <s v="theater"/>
    <s v="plays"/>
    <d v="2015-05-27T21:44:14"/>
    <d v="2015-06-27T21:44:14"/>
    <n v="3255"/>
    <n v="397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1E-3"/>
    <n v="5"/>
    <s v="theater"/>
    <s v="plays"/>
    <d v="2014-10-03T09:36:19"/>
    <d v="2014-10-07T04:30:00"/>
    <n v="3750"/>
    <n v="3.75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2.2000000000000001E-3"/>
    <n v="5.5"/>
    <s v="theater"/>
    <s v="plays"/>
    <d v="2014-11-18T11:49:11"/>
    <d v="2015-01-02T11:49:11"/>
    <n v="5000"/>
    <n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9.0909090909090905E-3"/>
    <n v="25"/>
    <s v="theater"/>
    <s v="plays"/>
    <d v="2014-10-28T14:05:37"/>
    <d v="2014-11-25T01:00:00"/>
    <n v="5500"/>
    <n v="50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s v="theater"/>
    <s v="plays"/>
    <d v="2015-04-17T21:41:54"/>
    <d v="2015-06-16T21:41:54"/>
    <n v="120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0.35639999999999999"/>
    <n v="137.07692307692307"/>
    <s v="theater"/>
    <s v="plays"/>
    <d v="2015-10-02T18:41:08"/>
    <d v="2015-11-02T16:50:00"/>
    <n v="5000"/>
    <n v="178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s v="theater"/>
    <s v="plays"/>
    <d v="2015-07-28T15:54:35"/>
    <d v="2015-08-27T15:54:35"/>
    <n v="500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2.5000000000000001E-3"/>
    <n v="5"/>
    <s v="theater"/>
    <s v="plays"/>
    <d v="2015-04-15T19:14:28"/>
    <d v="2015-05-15T19:14:28"/>
    <n v="2000"/>
    <n v="5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00000000000001E-2"/>
    <n v="39"/>
    <s v="theater"/>
    <s v="plays"/>
    <d v="2015-01-27T20:00:22"/>
    <d v="2015-02-28T08:00:00"/>
    <n v="6000"/>
    <n v="195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4E-2"/>
    <n v="50.5"/>
    <s v="theater"/>
    <s v="plays"/>
    <d v="2016-09-02T03:25:44"/>
    <d v="2016-10-02T03:25:44"/>
    <n v="3000"/>
    <n v="10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s v="theater"/>
    <s v="plays"/>
    <d v="2014-07-09T07:48:43"/>
    <d v="2014-09-07T07:48:43"/>
    <n v="2250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0.15770000000000001"/>
    <n v="49.28125"/>
    <s v="theater"/>
    <s v="plays"/>
    <d v="2015-01-12T02:53:41"/>
    <d v="2015-02-11T02:53:41"/>
    <n v="7500"/>
    <n v="1182.7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6.2500000000000003E-3"/>
    <n v="25"/>
    <s v="theater"/>
    <s v="plays"/>
    <d v="2016-03-10T16:51:20"/>
    <d v="2016-04-08T18:35:00"/>
    <n v="4000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4E-6"/>
    <n v="1"/>
    <s v="theater"/>
    <s v="plays"/>
    <d v="2016-03-04T19:49:02"/>
    <d v="2016-05-03T18:49:02"/>
    <n v="238000"/>
    <n v="1.1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4"/>
    <n v="25"/>
    <s v="theater"/>
    <s v="plays"/>
    <d v="2015-08-27T18:58:10"/>
    <d v="2015-10-26T18:58:10"/>
    <n v="2600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s v="theater"/>
    <s v="plays"/>
    <d v="2016-06-29T01:09:46"/>
    <d v="2016-07-29T23:29:00"/>
    <n v="1760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s v="theater"/>
    <s v="plays"/>
    <d v="2014-05-15T15:37:44"/>
    <d v="2014-07-14T15:37:44"/>
    <n v="2025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0.24285714285714285"/>
    <n v="53.125"/>
    <s v="theater"/>
    <s v="plays"/>
    <d v="2015-10-29T20:22:21"/>
    <d v="2015-11-28T21:22:21"/>
    <n v="1750"/>
    <n v="42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s v="theater"/>
    <s v="plays"/>
    <d v="2016-03-28T22:22:07"/>
    <d v="2016-04-25T00:20:00"/>
    <n v="550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4"/>
    <n v="7"/>
    <s v="theater"/>
    <s v="plays"/>
    <d v="2016-05-23T23:25:54"/>
    <d v="2016-07-08T23:25:54"/>
    <n v="2800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0.32050000000000001"/>
    <n v="40.0625"/>
    <s v="theater"/>
    <s v="plays"/>
    <d v="2014-06-26T22:48:32"/>
    <d v="2014-08-02T14:00:00"/>
    <n v="2000"/>
    <n v="64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0.24333333333333335"/>
    <n v="24.333333333333332"/>
    <s v="theater"/>
    <s v="plays"/>
    <d v="2014-08-29T18:55:56"/>
    <d v="2014-09-28T18:55:56"/>
    <n v="1200"/>
    <n v="29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4999999999999999E-2"/>
    <n v="11.25"/>
    <s v="theater"/>
    <s v="plays"/>
    <d v="2015-12-04T20:17:36"/>
    <d v="2016-01-03T20:17:36"/>
    <n v="3000"/>
    <n v="4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4.1999999999999997E-3"/>
    <n v="10.5"/>
    <s v="theater"/>
    <s v="plays"/>
    <d v="2014-04-16T21:23:30"/>
    <d v="2014-05-08T21:23:30"/>
    <n v="6949.9999999999991"/>
    <n v="29.18999999999999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E-2"/>
    <n v="15"/>
    <s v="theater"/>
    <s v="plays"/>
    <d v="2015-11-03T14:54:54"/>
    <d v="2015-11-28T14:54:54"/>
    <n v="1945.9999999999998"/>
    <n v="62.5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s v="theater"/>
    <s v="plays"/>
    <d v="2015-10-19T03:41:57"/>
    <d v="2015-11-18T04:41:57"/>
    <n v="8100.0000000000009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E-2"/>
    <n v="42"/>
    <s v="theater"/>
    <s v="plays"/>
    <d v="2015-02-18T17:19:46"/>
    <d v="2015-04-19T16:19:46"/>
    <n v="2000"/>
    <n v="1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0.14249999999999999"/>
    <n v="71.25"/>
    <s v="theater"/>
    <s v="plays"/>
    <d v="2016-02-14T05:39:40"/>
    <d v="2016-04-14T04:39:40"/>
    <n v="2000"/>
    <n v="28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6.0000000000000001E-3"/>
    <n v="22.5"/>
    <s v="theater"/>
    <s v="plays"/>
    <d v="2014-06-11T17:04:38"/>
    <d v="2014-07-24T02:59:00"/>
    <n v="7500"/>
    <n v="4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0.2411764705882353"/>
    <n v="41"/>
    <s v="theater"/>
    <s v="plays"/>
    <d v="2017-02-04T06:58:27"/>
    <d v="2017-03-06T06:58:27"/>
    <n v="1700"/>
    <n v="41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0.10539999999999999"/>
    <n v="47.909090909090907"/>
    <s v="theater"/>
    <s v="plays"/>
    <d v="2016-03-23T19:34:33"/>
    <d v="2016-05-22T19:34:33"/>
    <n v="5000"/>
    <n v="52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5E-2"/>
    <n v="35.166666666666664"/>
    <s v="theater"/>
    <s v="plays"/>
    <d v="2016-08-19T20:30:46"/>
    <d v="2016-08-29T03:55:00"/>
    <n v="2825"/>
    <n v="2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4"/>
    <n v="5.5"/>
    <s v="theater"/>
    <s v="plays"/>
    <d v="2016-03-18T20:43:31"/>
    <d v="2016-04-17T20:43:31"/>
    <n v="15000"/>
    <n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9.7142857142857135E-3"/>
    <n v="22.666666666666668"/>
    <s v="theater"/>
    <s v="plays"/>
    <d v="2014-06-21T12:52:06"/>
    <d v="2014-07-21T12:52:06"/>
    <n v="14000"/>
    <n v="13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0.21099999999999999"/>
    <n v="26.375"/>
    <s v="theater"/>
    <s v="plays"/>
    <d v="2014-12-08T01:37:14"/>
    <d v="2015-02-06T01:37:14"/>
    <n v="1000"/>
    <n v="2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0.78100000000000003"/>
    <n v="105.54054054054055"/>
    <s v="theater"/>
    <s v="plays"/>
    <d v="2016-04-09T16:25:10"/>
    <d v="2016-05-09T04:00:00"/>
    <n v="5000"/>
    <n v="390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0.32"/>
    <n v="29.09090909090909"/>
    <s v="theater"/>
    <s v="plays"/>
    <d v="2016-05-03T13:07:28"/>
    <d v="2016-06-02T13:07:28"/>
    <n v="1390"/>
    <n v="444.79999999999995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s v="theater"/>
    <s v="plays"/>
    <d v="2016-06-13T20:48:18"/>
    <d v="2016-07-13T20:48:18"/>
    <n v="678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0.47692307692307695"/>
    <n v="62"/>
    <s v="theater"/>
    <s v="plays"/>
    <d v="2014-07-10T20:36:01"/>
    <d v="2014-08-01T07:00:00"/>
    <n v="1300"/>
    <n v="62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1E-2"/>
    <n v="217.5"/>
    <s v="theater"/>
    <s v="plays"/>
    <d v="2016-06-22T18:55:32"/>
    <d v="2016-07-22T18:55:32"/>
    <n v="90000"/>
    <n v="130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0.107"/>
    <n v="26.75"/>
    <s v="theater"/>
    <s v="plays"/>
    <d v="2014-12-02T15:25:53"/>
    <d v="2015-01-31T15:25:53"/>
    <n v="2000"/>
    <n v="2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E-2"/>
    <n v="18.333333333333332"/>
    <s v="theater"/>
    <s v="plays"/>
    <d v="2015-03-06T21:40:57"/>
    <d v="2015-03-29T20:00:00"/>
    <n v="8340"/>
    <n v="152.8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0.18"/>
    <n v="64.285714285714292"/>
    <s v="theater"/>
    <s v="plays"/>
    <d v="2014-06-05T14:22:27"/>
    <d v="2014-07-05T14:22:27"/>
    <n v="2500"/>
    <n v="450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3E-2"/>
    <n v="175"/>
    <s v="theater"/>
    <s v="plays"/>
    <d v="2016-05-18T04:19:09"/>
    <d v="2016-07-17T04:19:09"/>
    <n v="30000"/>
    <n v="122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0.2"/>
    <n v="34"/>
    <s v="theater"/>
    <s v="plays"/>
    <d v="2015-05-08T19:26:20"/>
    <d v="2015-07-07T19:26:20"/>
    <n v="1181.5"/>
    <n v="236.2999999999999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0.34802513464991025"/>
    <n v="84.282608695652172"/>
    <s v="theater"/>
    <s v="plays"/>
    <d v="2014-04-18T20:52:36"/>
    <d v="2014-05-20T06:59:00"/>
    <n v="11140"/>
    <n v="3877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E-2"/>
    <n v="9.5"/>
    <s v="theater"/>
    <s v="plays"/>
    <d v="2014-10-08T23:07:24"/>
    <d v="2014-11-08T00:00:00"/>
    <n v="2085"/>
    <n v="132.0499999999999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0.32050000000000001"/>
    <n v="33.736842105263158"/>
    <s v="theater"/>
    <s v="plays"/>
    <d v="2016-01-30T16:58:40"/>
    <d v="2016-02-20T21:05:00"/>
    <n v="2000"/>
    <n v="64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00000000000006E-2"/>
    <n v="37.53846153846154"/>
    <s v="theater"/>
    <s v="plays"/>
    <d v="2016-04-07T13:09:54"/>
    <d v="2016-05-06T13:04:00"/>
    <n v="6949.9999999999991"/>
    <n v="678.31999999999994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0.3775"/>
    <n v="11.615384615384615"/>
    <s v="theater"/>
    <s v="plays"/>
    <d v="2014-05-06T22:11:30"/>
    <d v="2014-05-16T22:11:30"/>
    <n v="556"/>
    <n v="209.89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E-2"/>
    <n v="8"/>
    <s v="theater"/>
    <s v="plays"/>
    <d v="2015-08-14T01:56:53"/>
    <d v="2015-08-29T01:56:53"/>
    <n v="1500"/>
    <n v="3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s v="theater"/>
    <s v="plays"/>
    <d v="2015-10-09T17:59:41"/>
    <d v="2015-11-08T18:59:41"/>
    <n v="300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E-2"/>
    <n v="23"/>
    <s v="theater"/>
    <s v="plays"/>
    <d v="2016-02-01T16:08:13"/>
    <d v="2016-03-02T16:08:13"/>
    <n v="2293.5"/>
    <n v="95.91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0.2"/>
    <n v="100"/>
    <s v="theater"/>
    <s v="plays"/>
    <d v="2015-05-01T15:28:02"/>
    <d v="2015-05-31T15:28:02"/>
    <n v="50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00000000000002E-2"/>
    <n v="60.111111111111114"/>
    <s v="theater"/>
    <s v="plays"/>
    <d v="2015-10-12T22:34:19"/>
    <d v="2015-12-11T23:34:19"/>
    <n v="10000"/>
    <n v="54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2E-5"/>
    <n v="3"/>
    <s v="theater"/>
    <s v="plays"/>
    <d v="2015-04-13T20:45:12"/>
    <d v="2015-05-13T20:45:12"/>
    <n v="50000"/>
    <n v="3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2.5000000000000001E-3"/>
    <n v="5"/>
    <s v="theater"/>
    <s v="plays"/>
    <d v="2014-06-19T09:21:30"/>
    <d v="2014-07-19T09:21:30"/>
    <n v="200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0.35"/>
    <n v="17.5"/>
    <s v="theater"/>
    <s v="plays"/>
    <d v="2015-01-15T16:24:37"/>
    <d v="2015-02-14T11:27:00"/>
    <n v="278"/>
    <n v="97.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0.16566666666666666"/>
    <n v="29.235294117647058"/>
    <s v="theater"/>
    <s v="plays"/>
    <d v="2014-11-07T06:24:24"/>
    <d v="2014-11-20T16:04:00"/>
    <n v="3000"/>
    <n v="497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s v="theater"/>
    <s v="plays"/>
    <d v="2015-03-06T09:23:41"/>
    <d v="2015-04-05T08:23:41"/>
    <n v="4170"/>
    <n v="0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0.57199999999999995"/>
    <n v="59.583333333333336"/>
    <s v="theater"/>
    <s v="plays"/>
    <d v="2015-02-26T23:07:06"/>
    <d v="2015-03-28T22:07:06"/>
    <n v="1250"/>
    <n v="7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0.16514285714285715"/>
    <n v="82.571428571428569"/>
    <s v="theater"/>
    <s v="plays"/>
    <d v="2014-07-22T19:53:18"/>
    <d v="2014-08-31T19:51:49"/>
    <n v="7000"/>
    <n v="115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1.25E-3"/>
    <n v="10"/>
    <s v="theater"/>
    <s v="plays"/>
    <d v="2016-03-08T15:29:18"/>
    <d v="2016-05-07T14:29:18"/>
    <n v="800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0.3775"/>
    <n v="32.357142857142854"/>
    <s v="theater"/>
    <s v="plays"/>
    <d v="2017-02-09T23:08:28"/>
    <d v="2017-03-01T19:00:00"/>
    <n v="1667.9999999999998"/>
    <n v="629.6699999999999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4E-2"/>
    <n v="5.75"/>
    <s v="theater"/>
    <s v="plays"/>
    <d v="2014-08-28T01:02:41"/>
    <d v="2014-09-27T01:02:41"/>
    <n v="1250"/>
    <n v="23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0.10050000000000001"/>
    <n v="100.5"/>
    <s v="theater"/>
    <s v="plays"/>
    <d v="2015-01-16T14:05:47"/>
    <d v="2015-02-15T14:05:47"/>
    <n v="2000"/>
    <n v="201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2E-3"/>
    <n v="1"/>
    <s v="theater"/>
    <s v="plays"/>
    <d v="2014-09-08T03:54:17"/>
    <d v="2014-10-08T03:54:17"/>
    <n v="50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4E-2"/>
    <n v="20"/>
    <s v="theater"/>
    <s v="plays"/>
    <d v="2014-08-21T19:23:05"/>
    <d v="2014-10-20T19:23:05"/>
    <n v="3000"/>
    <n v="4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E-5"/>
    <n v="2"/>
    <s v="theater"/>
    <s v="plays"/>
    <d v="2016-01-22T18:33:07"/>
    <d v="2016-02-16T18:33:07"/>
    <n v="3000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2.5000000000000001E-3"/>
    <n v="5"/>
    <s v="theater"/>
    <s v="plays"/>
    <d v="2014-07-28T18:33:01"/>
    <d v="2014-08-26T16:28:00"/>
    <n v="200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0.06"/>
    <n v="15"/>
    <s v="theater"/>
    <s v="plays"/>
    <d v="2015-06-22T23:08:27"/>
    <d v="2015-07-22T23:08:27"/>
    <n v="1390"/>
    <n v="83.39999999999999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4E-2"/>
    <n v="25"/>
    <s v="theater"/>
    <s v="plays"/>
    <d v="2014-07-31T16:49:20"/>
    <d v="2014-09-09T16:49:20"/>
    <n v="2682.7"/>
    <n v="104.24999999999999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0.24194444444444443"/>
    <n v="45.842105263157897"/>
    <s v="theater"/>
    <s v="plays"/>
    <d v="2014-10-09T18:29:26"/>
    <d v="2014-10-26T18:29:26"/>
    <n v="7200"/>
    <n v="1742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5999999999999998E-2"/>
    <n v="4.75"/>
    <s v="theater"/>
    <s v="plays"/>
    <d v="2014-12-29T13:04:38"/>
    <d v="2015-01-28T13:04:38"/>
    <n v="347.5"/>
    <n v="26.409999999999997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s v="theater"/>
    <s v="plays"/>
    <d v="2015-04-02T13:04:09"/>
    <d v="2015-05-02T13:04:09"/>
    <n v="799.25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2999999999999999E-2"/>
    <n v="13"/>
    <s v="theater"/>
    <s v="plays"/>
    <d v="2015-01-17T07:13:43"/>
    <d v="2015-02-16T07:13:43"/>
    <n v="2000"/>
    <n v="2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s v="theater"/>
    <s v="plays"/>
    <d v="2016-02-19T05:54:29"/>
    <d v="2016-03-05T05:54:29"/>
    <n v="900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4"/>
    <n v="1"/>
    <s v="theater"/>
    <s v="plays"/>
    <d v="2015-06-19T18:44:23"/>
    <d v="2015-07-19T18:44:23"/>
    <n v="700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0.14000000000000001"/>
    <n v="10"/>
    <s v="theater"/>
    <s v="plays"/>
    <d v="2014-08-18T20:56:40"/>
    <d v="2014-09-17T20:56:40"/>
    <n v="695"/>
    <n v="97.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00000000000001E-2"/>
    <n v="52.5"/>
    <s v="theater"/>
    <s v="plays"/>
    <d v="2014-08-05T16:07:54"/>
    <d v="2014-09-04T16:07:54"/>
    <n v="10000"/>
    <n v="105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E-2"/>
    <n v="32.5"/>
    <s v="theater"/>
    <s v="plays"/>
    <d v="2016-09-07T21:51:48"/>
    <d v="2016-10-07T21:51:48"/>
    <n v="2085"/>
    <n v="180.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8.2857142857142851E-3"/>
    <n v="7.25"/>
    <s v="theater"/>
    <s v="plays"/>
    <d v="2016-02-17T16:13:16"/>
    <d v="2016-04-15T16:28:00"/>
    <n v="3500"/>
    <n v="2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0.16666666666666666"/>
    <n v="33.333333333333336"/>
    <s v="theater"/>
    <s v="plays"/>
    <d v="2015-02-22T04:34:59"/>
    <d v="2015-03-24T03:34:59"/>
    <n v="600"/>
    <n v="100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8.3333333333333332E-3"/>
    <n v="62.5"/>
    <s v="theater"/>
    <s v="plays"/>
    <d v="2014-08-27T21:52:38"/>
    <d v="2014-10-26T21:52:38"/>
    <n v="15000"/>
    <n v="125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0.69561111111111107"/>
    <n v="63.558375634517766"/>
    <s v="theater"/>
    <s v="plays"/>
    <d v="2014-12-17T14:01:07"/>
    <d v="2015-02-01T02:54:00"/>
    <n v="18000"/>
    <n v="12521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s v="theater"/>
    <s v="plays"/>
    <d v="2016-02-08T23:59:23"/>
    <d v="2016-03-24T22:59:23"/>
    <n v="700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00000000000001E-2"/>
    <n v="10"/>
    <s v="theater"/>
    <s v="plays"/>
    <d v="2015-08-01T16:04:57"/>
    <d v="2015-08-31T16:04:57"/>
    <n v="800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0.05"/>
    <n v="62.5"/>
    <s v="theater"/>
    <s v="plays"/>
    <d v="2015-05-27T05:42:16"/>
    <d v="2015-07-26T05:42:16"/>
    <n v="5950"/>
    <n v="297.5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s v="theater"/>
    <s v="plays"/>
    <d v="2015-10-05T15:43:59"/>
    <d v="2015-12-04T16:43:59"/>
    <n v="400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E-2"/>
    <n v="30.714285714285715"/>
    <s v="theater"/>
    <s v="plays"/>
    <d v="2017-02-02T23:18:01"/>
    <d v="2017-02-23T01:00:00"/>
    <n v="3000"/>
    <n v="21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0.28050000000000003"/>
    <n v="51"/>
    <s v="theater"/>
    <s v="plays"/>
    <d v="2014-05-06T22:31:40"/>
    <d v="2014-06-05T22:31:40"/>
    <n v="2000"/>
    <n v="561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s v="theater"/>
    <s v="plays"/>
    <d v="2015-11-14T00:36:10"/>
    <d v="2015-12-14T00:36:10"/>
    <n v="2000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0.16"/>
    <n v="66.666666666666671"/>
    <s v="theater"/>
    <s v="plays"/>
    <d v="2016-01-05T15:43:19"/>
    <d v="2016-02-03T18:49:00"/>
    <n v="2500"/>
    <n v="4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s v="theater"/>
    <s v="plays"/>
    <d v="2014-10-29T14:02:44"/>
    <d v="2014-12-18T15:02:44"/>
    <n v="500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5E-2"/>
    <n v="59"/>
    <s v="theater"/>
    <s v="plays"/>
    <d v="2015-10-16T19:25:16"/>
    <d v="2015-12-15T20:25:16"/>
    <n v="6048"/>
    <n v="41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0.25698702928870293"/>
    <n v="65.340319148936175"/>
    <s v="theater"/>
    <s v="plays"/>
    <d v="2016-09-01T06:27:04"/>
    <d v="2016-10-02T09:00:00"/>
    <n v="33221"/>
    <n v="8537.366099999999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5E-2"/>
    <n v="100"/>
    <s v="theater"/>
    <s v="plays"/>
    <d v="2015-03-04T22:44:10"/>
    <d v="2015-04-03T21:44:10"/>
    <n v="13500"/>
    <n v="200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0.36849999999999999"/>
    <n v="147.4"/>
    <s v="theater"/>
    <s v="plays"/>
    <d v="2014-09-21T21:11:27"/>
    <d v="2014-10-21T21:11:27"/>
    <n v="10000"/>
    <n v="368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0.47049999999999997"/>
    <n v="166.05882352941177"/>
    <s v="theater"/>
    <s v="plays"/>
    <d v="2014-06-14T22:29:24"/>
    <d v="2014-07-01T22:30:00"/>
    <n v="6000"/>
    <n v="282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0.11428571428571428"/>
    <n v="40"/>
    <s v="theater"/>
    <s v="plays"/>
    <d v="2016-05-07T01:41:55"/>
    <d v="2016-05-24T14:25:00"/>
    <n v="700"/>
    <n v="8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0.12039999999999999"/>
    <n v="75.25"/>
    <s v="theater"/>
    <s v="plays"/>
    <d v="2014-08-18T19:10:10"/>
    <d v="2014-10-17T19:10:10"/>
    <n v="2500"/>
    <n v="301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0.6"/>
    <n v="60"/>
    <s v="theater"/>
    <s v="plays"/>
    <d v="2015-10-28T16:06:07"/>
    <d v="2015-12-01T05:59:00"/>
    <n v="500"/>
    <n v="3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0.3125"/>
    <n v="1250"/>
    <s v="theater"/>
    <s v="plays"/>
    <d v="2015-05-20T05:33:24"/>
    <d v="2015-07-18T03:00:00"/>
    <n v="8000"/>
    <n v="2500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4.1999999999999997E-3"/>
    <n v="10.5"/>
    <s v="theater"/>
    <s v="plays"/>
    <d v="2016-07-08T11:22:34"/>
    <d v="2016-09-06T11:22:34"/>
    <n v="6949.9999999999991"/>
    <n v="29.189999999999998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2.0999999999999999E-3"/>
    <n v="7"/>
    <s v="theater"/>
    <s v="plays"/>
    <d v="2014-12-22T02:01:04"/>
    <d v="2015-01-20T19:16:00"/>
    <n v="10000"/>
    <n v="21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s v="theater"/>
    <s v="plays"/>
    <d v="2014-11-05T22:58:45"/>
    <d v="2014-11-20T22:58:45"/>
    <n v="243.00000000000003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0.375"/>
    <n v="56.25"/>
    <s v="theater"/>
    <s v="plays"/>
    <d v="2015-03-11T05:16:22"/>
    <d v="2015-04-10T05:00:00"/>
    <n v="600"/>
    <n v="2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2.0000000000000001E-4"/>
    <n v="1"/>
    <s v="theater"/>
    <s v="plays"/>
    <d v="2014-07-22T04:49:49"/>
    <d v="2014-08-21T04:49:49"/>
    <n v="3750"/>
    <n v="0.7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42E-2"/>
    <n v="38.333333333333336"/>
    <s v="theater"/>
    <s v="plays"/>
    <d v="2014-09-22T15:36:50"/>
    <d v="2014-10-22T15:36:50"/>
    <n v="5600"/>
    <n v="46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9E-2"/>
    <n v="27.5"/>
    <s v="theater"/>
    <s v="plays"/>
    <d v="2014-12-18T00:32:23"/>
    <d v="2015-01-11T01:00:00"/>
    <n v="5000"/>
    <n v="11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0.17652941176470588"/>
    <n v="32.978021978021978"/>
    <s v="theater"/>
    <s v="plays"/>
    <d v="2016-03-07T12:13:07"/>
    <d v="2016-04-11T11:13:07"/>
    <n v="23630"/>
    <n v="4171.389999999999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8.0000000000000004E-4"/>
    <n v="16"/>
    <s v="theater"/>
    <s v="plays"/>
    <d v="2015-06-14T23:00:15"/>
    <d v="2015-07-14T23:00:15"/>
    <n v="2000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4E-4"/>
    <n v="1"/>
    <s v="theater"/>
    <s v="plays"/>
    <d v="2014-09-23T15:16:31"/>
    <d v="2014-10-23T15:16:31"/>
    <n v="150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s v="theater"/>
    <s v="plays"/>
    <d v="2014-05-02T19:26:37"/>
    <d v="2014-05-09T06:53:00"/>
    <n v="50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0.37533333333333335"/>
    <n v="86.615384615384613"/>
    <s v="theater"/>
    <s v="plays"/>
    <d v="2014-08-14T21:05:16"/>
    <d v="2014-10-13T21:05:16"/>
    <n v="3000"/>
    <n v="112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0.22"/>
    <n v="55"/>
    <s v="theater"/>
    <s v="plays"/>
    <d v="2014-10-16T16:33:48"/>
    <d v="2014-11-15T20:00:00"/>
    <n v="695"/>
    <n v="152.8999999999999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s v="theater"/>
    <s v="plays"/>
    <d v="2016-08-31T20:11:25"/>
    <d v="2016-10-01T04:00:00"/>
    <n v="888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0.1762"/>
    <n v="41.952380952380949"/>
    <s v="theater"/>
    <s v="plays"/>
    <d v="2014-05-20T15:33:51"/>
    <d v="2014-06-19T15:33:51"/>
    <n v="6949.9999999999991"/>
    <n v="1224.5899999999999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0.53"/>
    <n v="88.333333333333329"/>
    <s v="theater"/>
    <s v="plays"/>
    <d v="2016-06-13T22:23:59"/>
    <d v="2016-07-03T19:59:00"/>
    <n v="1500"/>
    <n v="79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0.22142857142857142"/>
    <n v="129.16666666666666"/>
    <s v="theater"/>
    <s v="plays"/>
    <d v="2015-11-02T23:14:40"/>
    <d v="2015-11-25T23:00:00"/>
    <n v="4865"/>
    <n v="1077.2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3E-2"/>
    <n v="23.75"/>
    <s v="theater"/>
    <s v="plays"/>
    <d v="2016-03-17T01:27:24"/>
    <d v="2016-04-01T03:59:00"/>
    <n v="3750"/>
    <n v="95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000000000000001E-2"/>
    <n v="35.714285714285715"/>
    <s v="theater"/>
    <s v="plays"/>
    <d v="2014-08-15T15:22:32"/>
    <d v="2014-09-16T03:00:00"/>
    <n v="8100.0000000000009"/>
    <n v="202.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00000000000001E-2"/>
    <n v="57"/>
    <s v="theater"/>
    <s v="plays"/>
    <d v="2014-05-20T16:40:56"/>
    <d v="2014-06-23T16:00:00"/>
    <n v="8100.0000000000009"/>
    <n v="230.85000000000002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s v="theater"/>
    <s v="plays"/>
    <d v="2016-02-21T03:23:43"/>
    <d v="2016-04-21T02:23:43"/>
    <n v="525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1E-2"/>
    <n v="163.33333333333334"/>
    <s v="theater"/>
    <s v="plays"/>
    <d v="2016-06-02T17:44:28"/>
    <d v="2016-07-02T17:44:28"/>
    <n v="20000"/>
    <n v="49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4E-2"/>
    <n v="15"/>
    <s v="theater"/>
    <s v="plays"/>
    <d v="2014-05-28T16:21:24"/>
    <d v="2014-06-27T16:21:24"/>
    <n v="13204.999999999998"/>
    <n v="187.6499999999999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0.1925"/>
    <n v="64.166666666666671"/>
    <s v="theater"/>
    <s v="plays"/>
    <d v="2015-03-30T14:07:06"/>
    <d v="2015-04-29T14:07:06"/>
    <n v="1500"/>
    <n v="288.75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6.7499999999999999E-3"/>
    <n v="6.75"/>
    <s v="theater"/>
    <s v="plays"/>
    <d v="2014-07-13T22:50:11"/>
    <d v="2014-08-12T22:50:11"/>
    <n v="4000"/>
    <n v="2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1.6666666666666668E-3"/>
    <n v="25"/>
    <s v="theater"/>
    <s v="plays"/>
    <d v="2016-04-19T00:56:28"/>
    <d v="2016-05-19T00:56:28"/>
    <n v="1500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0.60899999999999999"/>
    <n v="179.11764705882354"/>
    <s v="theater"/>
    <s v="plays"/>
    <d v="2015-08-19T02:49:10"/>
    <d v="2015-09-28T02:49:10"/>
    <n v="5000"/>
    <n v="3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0.01"/>
    <n v="34.950000000000003"/>
    <s v="theater"/>
    <s v="plays"/>
    <d v="2016-12-14T23:07:35"/>
    <d v="2017-01-13T23:05:00"/>
    <n v="3495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0.34399999999999997"/>
    <n v="33.07692307692308"/>
    <s v="theater"/>
    <s v="plays"/>
    <d v="2015-01-18T15:52:36"/>
    <d v="2015-02-28T12:00:00"/>
    <n v="1737.4999999999998"/>
    <n v="597.69999999999993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0.16500000000000001"/>
    <n v="27.5"/>
    <s v="theater"/>
    <s v="plays"/>
    <d v="2015-01-27T16:00:20"/>
    <d v="2015-03-01T03:00:00"/>
    <n v="1000"/>
    <n v="16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s v="theater"/>
    <s v="plays"/>
    <d v="2016-11-26T19:18:51"/>
    <d v="2016-12-26T19:18:51"/>
    <n v="96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4.0000000000000001E-3"/>
    <n v="2"/>
    <s v="theater"/>
    <s v="plays"/>
    <d v="2014-06-22T18:35:11"/>
    <d v="2014-08-21T18:35:11"/>
    <n v="1390"/>
    <n v="5.5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E-2"/>
    <n v="18.5"/>
    <s v="theater"/>
    <s v="plays"/>
    <d v="2015-03-15T08:17:06"/>
    <d v="2015-05-09T04:00:00"/>
    <n v="3500"/>
    <n v="3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0.26727272727272727"/>
    <n v="35"/>
    <s v="theater"/>
    <s v="plays"/>
    <d v="2015-10-06T13:16:15"/>
    <d v="2015-11-05T14:16:15"/>
    <n v="3822.4999999999995"/>
    <n v="1021.6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0.28799999999999998"/>
    <n v="44.307692307692307"/>
    <s v="theater"/>
    <s v="plays"/>
    <d v="2014-05-20T01:06:09"/>
    <d v="2014-06-30T17:28:00"/>
    <n v="2780"/>
    <n v="800.6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s v="theater"/>
    <s v="plays"/>
    <d v="2014-09-23T19:05:49"/>
    <d v="2014-10-21T19:51:00"/>
    <n v="70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8999999999999996E-2"/>
    <n v="222.5"/>
    <s v="theater"/>
    <s v="plays"/>
    <d v="2016-11-21T17:03:14"/>
    <d v="2016-12-21T17:03:14"/>
    <n v="15000"/>
    <n v="1335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s v="theater"/>
    <s v="plays"/>
    <d v="2016-12-28T18:54:02"/>
    <d v="2017-01-27T18:54:02"/>
    <n v="347.5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1.6666666666666668E-3"/>
    <n v="5"/>
    <s v="theater"/>
    <s v="plays"/>
    <d v="2016-05-20T22:32:01"/>
    <d v="2016-06-19T22:32:01"/>
    <n v="300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s v="theater"/>
    <s v="plays"/>
    <d v="2016-05-21T16:45:16"/>
    <d v="2016-06-14T18:54:00"/>
    <n v="300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0.15737410071942445"/>
    <n v="29.166666666666668"/>
    <s v="theater"/>
    <s v="plays"/>
    <d v="2015-02-06T13:57:05"/>
    <d v="2015-03-08T12:57:05"/>
    <n v="2224"/>
    <n v="35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0.02"/>
    <n v="1.5"/>
    <s v="theater"/>
    <s v="plays"/>
    <d v="2015-10-30T04:32:33"/>
    <d v="2015-11-14T23:00:00"/>
    <n v="150"/>
    <n v="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0.21685714285714286"/>
    <n v="126.5"/>
    <s v="theater"/>
    <s v="plays"/>
    <d v="2015-12-15T18:16:56"/>
    <d v="2016-01-14T18:16:56"/>
    <n v="3500"/>
    <n v="75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3.3333333333333335E-3"/>
    <n v="10"/>
    <s v="theater"/>
    <s v="plays"/>
    <d v="2016-09-09T10:28:26"/>
    <d v="2016-10-09T10:28:26"/>
    <n v="3570"/>
    <n v="11.89999999999999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2.8571428571428571E-3"/>
    <n v="10"/>
    <s v="theater"/>
    <s v="plays"/>
    <d v="2015-02-23T14:29:35"/>
    <d v="2015-03-24T03:59:00"/>
    <n v="350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E-2"/>
    <n v="9.4"/>
    <s v="theater"/>
    <s v="plays"/>
    <d v="2015-10-27T22:34:59"/>
    <d v="2015-11-21T04:00:00"/>
    <n v="1000"/>
    <n v="47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e v="#DIV/0!"/>
    <s v="theater"/>
    <s v="plays"/>
    <d v="2016-06-17T17:49:46"/>
    <d v="2016-07-17T17:49:46"/>
    <n v="960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0.108"/>
    <n v="72"/>
    <s v="theater"/>
    <s v="plays"/>
    <d v="2014-12-17T14:42:04"/>
    <d v="2015-01-16T10:26:00"/>
    <n v="2780"/>
    <n v="300.2399999999999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000000000000001E-2"/>
    <n v="30"/>
    <s v="theater"/>
    <s v="plays"/>
    <d v="2015-04-28T17:34:48"/>
    <d v="2015-05-31T17:35:00"/>
    <n v="5000"/>
    <n v="24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000000000000001E-2"/>
    <n v="10.666666666666666"/>
    <s v="theater"/>
    <s v="plays"/>
    <d v="2015-07-24T16:08:57"/>
    <d v="2015-08-07T15:00:00"/>
    <n v="1000"/>
    <n v="3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0.1275"/>
    <n v="25.5"/>
    <s v="theater"/>
    <s v="plays"/>
    <d v="2014-12-17T12:09:11"/>
    <d v="2015-01-16T12:09:11"/>
    <n v="1600"/>
    <n v="204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4"/>
    <n v="20"/>
    <s v="theater"/>
    <s v="plays"/>
    <d v="2015-02-04T04:40:47"/>
    <d v="2015-04-05T03:40:47"/>
    <n v="11000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E-2"/>
    <n v="15"/>
    <s v="theater"/>
    <s v="plays"/>
    <d v="2015-06-23T19:34:53"/>
    <d v="2015-08-22T19:34:53"/>
    <n v="3474.9999999999995"/>
    <n v="83.39999999999999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0.36499999999999999"/>
    <n v="91.25"/>
    <s v="theater"/>
    <s v="plays"/>
    <d v="2014-09-08T02:05:00"/>
    <d v="2014-10-22T04:59:00"/>
    <n v="2000"/>
    <n v="730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68E-2"/>
    <n v="800"/>
    <s v="theater"/>
    <s v="plays"/>
    <d v="2016-11-19T00:45:50"/>
    <d v="2016-12-19T00:45:50"/>
    <n v="1440"/>
    <n v="38.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0.11428571428571428"/>
    <n v="80"/>
    <s v="theater"/>
    <s v="plays"/>
    <d v="2017-01-15T12:43:39"/>
    <d v="2017-02-28T08:51:00"/>
    <n v="4865"/>
    <n v="55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s v="theater"/>
    <s v="plays"/>
    <d v="2015-12-06T19:47:17"/>
    <d v="2016-01-31T23:55:00"/>
    <n v="13899.999999999998"/>
    <n v="0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s v="theater"/>
    <s v="plays"/>
    <d v="2016-05-05T17:19:57"/>
    <d v="2016-06-04T17:19:57"/>
    <n v="7500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E-2"/>
    <n v="50"/>
    <s v="theater"/>
    <s v="plays"/>
    <d v="2016-07-19T20:24:33"/>
    <d v="2016-09-02T20:24:33"/>
    <n v="4500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s v="theater"/>
    <s v="plays"/>
    <d v="2014-10-15T02:59:50"/>
    <d v="2014-10-25T02:59:50"/>
    <n v="27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s v="theater"/>
    <s v="plays"/>
    <d v="2016-12-26T21:41:22"/>
    <d v="2017-01-25T21:41:22"/>
    <n v="600"/>
    <n v="0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0.27400000000000002"/>
    <n v="22.833333333333332"/>
    <s v="theater"/>
    <s v="plays"/>
    <d v="2016-04-15T20:21:13"/>
    <d v="2016-05-15T20:21:13"/>
    <n v="500"/>
    <n v="137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0.1"/>
    <n v="16.666666666666668"/>
    <s v="theater"/>
    <s v="plays"/>
    <d v="2015-07-03T19:59:26"/>
    <d v="2015-08-26T18:32:00"/>
    <n v="1000"/>
    <n v="1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0.21366666666666667"/>
    <n v="45.785714285714285"/>
    <s v="theater"/>
    <s v="plays"/>
    <d v="2016-09-27T06:40:34"/>
    <d v="2016-10-27T06:40:34"/>
    <n v="2250"/>
    <n v="480.75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2E-2"/>
    <n v="383.33333333333331"/>
    <s v="theater"/>
    <s v="plays"/>
    <d v="2016-11-23T00:15:09"/>
    <d v="2016-12-26T00:15:09"/>
    <n v="1584"/>
    <n v="110.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0.70599999999999996"/>
    <n v="106.96969696969697"/>
    <s v="theater"/>
    <s v="plays"/>
    <d v="2015-02-18T01:11:06"/>
    <d v="2015-04-02T01:00:00"/>
    <n v="5000"/>
    <n v="3530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1E-2"/>
    <n v="10.25"/>
    <s v="theater"/>
    <s v="plays"/>
    <d v="2014-09-01T22:00:01"/>
    <d v="2014-09-24T22:00:01"/>
    <n v="2000"/>
    <n v="4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E-2"/>
    <n v="59"/>
    <s v="theater"/>
    <s v="plays"/>
    <d v="2017-02-01T00:45:37"/>
    <d v="2017-03-03T05:00:00"/>
    <n v="3000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s v="theater"/>
    <s v="plays"/>
    <d v="2015-10-30T12:56:44"/>
    <d v="2015-11-29T13:56:44"/>
    <n v="695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0.28666666666666668"/>
    <n v="14.333333333333334"/>
    <s v="theater"/>
    <s v="plays"/>
    <d v="2016-05-22T15:02:31"/>
    <d v="2016-07-21T15:02:31"/>
    <n v="416.99999999999994"/>
    <n v="119.53999999999999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1E-2"/>
    <n v="15.666666666666666"/>
    <s v="theater"/>
    <s v="plays"/>
    <d v="2015-01-25T03:15:40"/>
    <d v="2015-02-24T03:15:40"/>
    <n v="3000"/>
    <n v="9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4.0000000000000002E-4"/>
    <n v="1"/>
    <s v="theater"/>
    <s v="plays"/>
    <d v="2016-01-31T22:43:06"/>
    <d v="2016-02-28T00:00:00"/>
    <n v="2975"/>
    <n v="1.1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2E-3"/>
    <n v="1"/>
    <s v="theater"/>
    <s v="plays"/>
    <d v="2015-12-20T13:45:23"/>
    <d v="2016-01-08T06:34:00"/>
    <n v="1500"/>
    <n v="3"/>
  </r>
  <r>
    <m/>
    <m/>
    <m/>
    <m/>
    <m/>
    <x v="4"/>
    <x v="21"/>
    <x v="13"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4E9E30-6E9B-4E4E-A30E-8440AE1F0577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3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h="1" sd="0" x="0"/>
        <item h="1" sd="0" x="1"/>
        <item sd="0" x="2"/>
        <item sd="0" x="3"/>
        <item sd="0" x="4"/>
        <item sd="0" x="5"/>
        <item sd="0" x="6"/>
        <item sd="0" x="7"/>
        <item sd="0" x="8"/>
        <item h="1" sd="0" x="9"/>
        <item h="1" sd="0" x="10"/>
        <item t="default"/>
      </items>
    </pivotField>
  </pivotFields>
  <rowFields count="2">
    <field x="21"/>
    <field x="18"/>
  </rowFields>
  <rowItems count="8"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16">
    <chartFormat chart="0" format="0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A33313-1411-41DF-8179-6AE97966F0C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2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Row" multipleItemSelectionAllowed="1" showAll="0">
      <items count="22">
        <item sd="0" x="15"/>
        <item sd="0" x="2"/>
        <item sd="0" x="18"/>
        <item sd="0" x="5"/>
        <item sd="0" x="16"/>
        <item sd="0" x="12"/>
        <item sd="0" x="8"/>
        <item sd="0" x="3"/>
        <item sd="0" x="6"/>
        <item sd="0" x="1"/>
        <item sd="0" x="7"/>
        <item sd="0" x="17"/>
        <item sd="0" x="13"/>
        <item sd="0" x="19"/>
        <item sd="0" x="14"/>
        <item sd="0" x="9"/>
        <item sd="0" x="10"/>
        <item sd="0" x="4"/>
        <item sd="0" x="11"/>
        <item sd="0" x="20"/>
        <item sd="0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6"/>
    <field x="17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162C79-660F-42B7-9A13-60870545D02A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C24" firstHeaderRow="0" firstDataRow="1" firstDataCol="1" rowPageCount="1" colPageCount="1"/>
  <pivotFields count="22">
    <pivotField showAll="0"/>
    <pivotField showAll="0"/>
    <pivotField showAll="0"/>
    <pivotField showAll="0"/>
    <pivotField showAll="0"/>
    <pivotField axis="axisPage" multipleItemSelectionAllowed="1" showAll="0">
      <items count="6">
        <item h="1" x="1"/>
        <item h="1" x="2"/>
        <item h="1" x="3"/>
        <item x="0"/>
        <item h="1" x="4"/>
        <item t="default"/>
      </items>
    </pivotField>
    <pivotField axis="axisRow" showAll="0" sortType="descending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6"/>
  </rowFields>
  <rowItems count="20">
    <i>
      <x v="20"/>
    </i>
    <i>
      <x v="9"/>
    </i>
    <i>
      <x v="5"/>
    </i>
    <i>
      <x v="7"/>
    </i>
    <i>
      <x v="3"/>
    </i>
    <i>
      <x/>
    </i>
    <i>
      <x v="1"/>
    </i>
    <i>
      <x v="12"/>
    </i>
    <i>
      <x v="11"/>
    </i>
    <i>
      <x v="15"/>
    </i>
    <i>
      <x v="16"/>
    </i>
    <i>
      <x v="8"/>
    </i>
    <i>
      <x v="18"/>
    </i>
    <i>
      <x v="17"/>
    </i>
    <i>
      <x v="6"/>
    </i>
    <i>
      <x v="13"/>
    </i>
    <i>
      <x v="19"/>
    </i>
    <i>
      <x v="4"/>
    </i>
    <i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Sum of Goal Conv to USD" fld="20" baseField="6" baseItem="0" numFmtId="166"/>
    <dataField name="Sum of Pledged Conv to USD" fld="21" baseField="6" baseItem="1" numFmtId="166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3257A2-6120-4CD0-AF21-4424844721C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68BCCB-9600-4D25-BE26-A11014658E3F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45B89F-5498-4370-8E4F-1E420FD08130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3">
    <chartFormat chart="0" format="0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2DBF9-67A0-4DB0-831A-03A807AE4C71}">
  <sheetPr codeName="Sheet1"/>
  <dimension ref="A1:H13"/>
  <sheetViews>
    <sheetView topLeftCell="A13" workbookViewId="0">
      <selection activeCell="K24" sqref="K24"/>
    </sheetView>
  </sheetViews>
  <sheetFormatPr defaultRowHeight="15" x14ac:dyDescent="0.25"/>
  <cols>
    <col min="1" max="1" width="19.28515625" customWidth="1"/>
    <col min="2" max="9" width="24.7109375" customWidth="1"/>
  </cols>
  <sheetData>
    <row r="1" spans="1:8" x14ac:dyDescent="0.25">
      <c r="A1" t="s">
        <v>8391</v>
      </c>
      <c r="B1" t="s">
        <v>8392</v>
      </c>
      <c r="C1" t="s">
        <v>8393</v>
      </c>
      <c r="D1" t="s">
        <v>8394</v>
      </c>
      <c r="E1" t="s">
        <v>8395</v>
      </c>
      <c r="F1" t="s">
        <v>8396</v>
      </c>
      <c r="G1" t="s">
        <v>8397</v>
      </c>
      <c r="H1" t="s">
        <v>8398</v>
      </c>
    </row>
    <row r="2" spans="1:8" x14ac:dyDescent="0.25">
      <c r="A2" t="s">
        <v>8380</v>
      </c>
      <c r="B2">
        <f>ROUND(COUNTIFS(DATA!$F$2:$F$4115,"successful",DATA!$U$2:$U$4115,"&lt;1000"),1)</f>
        <v>319</v>
      </c>
      <c r="C2">
        <f>ROUND(COUNTIFS(DATA!$F$2:$F$4115,"failed",DATA!$U$2:$U$4115,"&lt;1000"),1)</f>
        <v>115</v>
      </c>
      <c r="D2">
        <f>ROUND(COUNTIFS(DATA!$F$2:$F$4115,"canceled",DATA!$U$2:$U$4115,"&lt;1000"),1)</f>
        <v>19</v>
      </c>
      <c r="E2">
        <f>SUM(B2:D2)</f>
        <v>453</v>
      </c>
      <c r="F2" s="6">
        <f>B2/E2</f>
        <v>0.70419426048565126</v>
      </c>
      <c r="G2" s="6">
        <f>C2/E2</f>
        <v>0.25386313465783666</v>
      </c>
      <c r="H2" s="6">
        <f>D2/E2</f>
        <v>4.194260485651214E-2</v>
      </c>
    </row>
    <row r="3" spans="1:8" x14ac:dyDescent="0.25">
      <c r="A3" t="s">
        <v>8381</v>
      </c>
      <c r="B3">
        <f>ROUND(COUNTIFS(DATA!$F$2:$F$4115,"successful",DATA!$U$2:$U$4115,"&gt;=1000",DATA!$U$2:$U$4115,"&lt;5000"),1)</f>
        <v>931</v>
      </c>
      <c r="C3">
        <f>ROUND(COUNTIFS(DATA!$F$2:$F$4115,"failed",DATA!$U$2:$U$4115,"&gt;=1000",DATA!$U$2:$U$4115,"&lt;5000"),1)</f>
        <v>430</v>
      </c>
      <c r="D3">
        <f>ROUND(COUNTIFS(DATA!$F$2:$F$4115,"canceled",DATA!$U$2:$U$4115,"&gt;=1000",DATA!$U$2:$U$4115,"&lt;5000"),1)</f>
        <v>65</v>
      </c>
      <c r="E3">
        <f t="shared" ref="E3:E13" si="0">SUM(B3:D3)</f>
        <v>1426</v>
      </c>
      <c r="F3" s="6">
        <f t="shared" ref="F3:F13" si="1">B3/E3</f>
        <v>0.65287517531556805</v>
      </c>
      <c r="G3" s="6">
        <f t="shared" ref="G3:G13" si="2">C3/E3</f>
        <v>0.30154277699859749</v>
      </c>
      <c r="H3" s="6">
        <f t="shared" ref="H3:H13" si="3">D3/E3</f>
        <v>4.5582047685834501E-2</v>
      </c>
    </row>
    <row r="4" spans="1:8" x14ac:dyDescent="0.25">
      <c r="A4" t="s">
        <v>8382</v>
      </c>
      <c r="B4">
        <f>ROUND(COUNTIFS(DATA!$F$2:$F$4115,"successful",DATA!$U$2:$U$4115,"&gt;=5000",DATA!$U$2:$U$4115,"&lt;10000"),1)</f>
        <v>385</v>
      </c>
      <c r="C4">
        <f>ROUND(COUNTIFS(DATA!$F$2:$F$4115,"failed",DATA!$U$2:$U$4115,"&gt;=5000",DATA!$U$2:$U$4115,"&lt;10000"),1)</f>
        <v>289</v>
      </c>
      <c r="D4">
        <f>ROUND(COUNTIFS(DATA!$F$2:$F$4115,"canceled",DATA!$U$2:$U$4115,"&gt;=5000",DATA!$U$2:$U$4115,"&lt;10000"),1)</f>
        <v>54</v>
      </c>
      <c r="E4">
        <f t="shared" si="0"/>
        <v>728</v>
      </c>
      <c r="F4" s="6">
        <f t="shared" si="1"/>
        <v>0.52884615384615385</v>
      </c>
      <c r="G4" s="6">
        <f t="shared" si="2"/>
        <v>0.39697802197802196</v>
      </c>
      <c r="H4" s="6">
        <f t="shared" si="3"/>
        <v>7.4175824175824176E-2</v>
      </c>
    </row>
    <row r="5" spans="1:8" x14ac:dyDescent="0.25">
      <c r="A5" t="s">
        <v>8383</v>
      </c>
      <c r="B5">
        <f>ROUND(COUNTIFS(DATA!$F$2:$F$4115,"successful",DATA!$U$2:$U$4115,"&gt;=10000",DATA!$U$2:$U$4115,"&lt;15000"),1)</f>
        <v>171</v>
      </c>
      <c r="C5">
        <f>ROUND(COUNTIFS(DATA!$F$2:$F$4115,"failed",DATA!$U$2:$U$4115,"&gt;=10000",DATA!$U$2:$U$4115,"&lt;15000"),1)</f>
        <v>138</v>
      </c>
      <c r="D5">
        <f>ROUND(COUNTIFS(DATA!$F$2:$F$4115,"canceled",DATA!$U$2:$U$4115,"&gt;=10000",DATA!$U$2:$U$4115,"&lt;15000"),1)</f>
        <v>37</v>
      </c>
      <c r="E5">
        <f t="shared" si="0"/>
        <v>346</v>
      </c>
      <c r="F5" s="6">
        <f t="shared" si="1"/>
        <v>0.49421965317919075</v>
      </c>
      <c r="G5" s="6">
        <f t="shared" si="2"/>
        <v>0.39884393063583817</v>
      </c>
      <c r="H5" s="6">
        <f t="shared" si="3"/>
        <v>0.1069364161849711</v>
      </c>
    </row>
    <row r="6" spans="1:8" x14ac:dyDescent="0.25">
      <c r="A6" t="s">
        <v>8384</v>
      </c>
      <c r="B6">
        <f>ROUND(COUNTIFS(DATA!$F$2:$F$4115,"successful",DATA!$U$2:$U$4115,"&gt;=15000",DATA!$U$2:$U$4115,"&lt;20000"),1)</f>
        <v>93</v>
      </c>
      <c r="C6">
        <f>ROUND(COUNTIFS(DATA!$F$2:$F$4115,"failed",DATA!$U$2:$U$4115,"&gt;=15000",DATA!$U$2:$U$4115,"&lt;20000"),1)</f>
        <v>94</v>
      </c>
      <c r="D6">
        <f>ROUND(COUNTIFS(DATA!$F$2:$F$4115,"canceled",DATA!$U$2:$U$4115,"&gt;=15000",DATA!$U$2:$U$4115,"&lt;20000"),1)</f>
        <v>16</v>
      </c>
      <c r="E6">
        <f t="shared" si="0"/>
        <v>203</v>
      </c>
      <c r="F6" s="6">
        <f t="shared" si="1"/>
        <v>0.45812807881773399</v>
      </c>
      <c r="G6" s="6">
        <f t="shared" si="2"/>
        <v>0.46305418719211822</v>
      </c>
      <c r="H6" s="6">
        <f t="shared" si="3"/>
        <v>7.8817733990147784E-2</v>
      </c>
    </row>
    <row r="7" spans="1:8" x14ac:dyDescent="0.25">
      <c r="A7" t="s">
        <v>8385</v>
      </c>
      <c r="B7">
        <f>ROUND(COUNTIFS(DATA!$F$2:$F$4115,"successful",DATA!$U$2:$U$4115,"&gt;=20000",DATA!$U$2:$U$4115,"&lt;25000"),1)</f>
        <v>56</v>
      </c>
      <c r="C7">
        <f>ROUND(COUNTIFS(DATA!$F$2:$F$4115,"failed",DATA!$U$2:$U$4115,"&gt;=20000",DATA!$U$2:$U$4115,"&lt;25000"),1)</f>
        <v>73</v>
      </c>
      <c r="D7">
        <f>ROUND(COUNTIFS(DATA!$F$2:$F$4115,"canceled",DATA!$U$2:$U$4115,"&gt;=20000",DATA!$U$2:$U$4115,"&lt;25000"),1)</f>
        <v>19</v>
      </c>
      <c r="E7">
        <f t="shared" si="0"/>
        <v>148</v>
      </c>
      <c r="F7" s="6">
        <f t="shared" si="1"/>
        <v>0.3783783783783784</v>
      </c>
      <c r="G7" s="6">
        <f t="shared" si="2"/>
        <v>0.49324324324324326</v>
      </c>
      <c r="H7" s="6">
        <f t="shared" si="3"/>
        <v>0.12837837837837837</v>
      </c>
    </row>
    <row r="8" spans="1:8" x14ac:dyDescent="0.25">
      <c r="A8" t="s">
        <v>8386</v>
      </c>
      <c r="B8">
        <f>ROUND(COUNTIFS(DATA!$F$2:$F$4115,"successful",DATA!$U$2:$U$4115,"&gt;=25000",DATA!$U$2:$U$4115,"&lt;30000"),1)</f>
        <v>61</v>
      </c>
      <c r="C8">
        <f>ROUND(COUNTIFS(DATA!$F$2:$F$4115,"failed",DATA!$U$2:$U$4115,"&gt;=25000",DATA!$U$2:$U$4115,"&lt;30000"),1)</f>
        <v>64</v>
      </c>
      <c r="D8">
        <f>ROUND(COUNTIFS(DATA!$F$2:$F$4115,"canceled",DATA!$U$2:$U$4115,"&gt;=25000",DATA!$U$2:$U$4115,"&lt;30000"),1)</f>
        <v>15</v>
      </c>
      <c r="E8">
        <f t="shared" si="0"/>
        <v>140</v>
      </c>
      <c r="F8" s="6">
        <f t="shared" si="1"/>
        <v>0.43571428571428572</v>
      </c>
      <c r="G8" s="6">
        <f t="shared" si="2"/>
        <v>0.45714285714285713</v>
      </c>
      <c r="H8" s="6">
        <f t="shared" si="3"/>
        <v>0.10714285714285714</v>
      </c>
    </row>
    <row r="9" spans="1:8" x14ac:dyDescent="0.25">
      <c r="A9" t="s">
        <v>8387</v>
      </c>
      <c r="B9">
        <f>ROUND(COUNTIFS(DATA!$F$2:$F$4115,"successful",DATA!$U$2:$U$4115,"&gt;=30000",DATA!$U$2:$U$4115,"&lt;35000"),1)</f>
        <v>34</v>
      </c>
      <c r="C9">
        <f>ROUND(COUNTIFS(DATA!$F$2:$F$4115,"failed",DATA!$U$2:$U$4115,"&gt;=30000",DATA!$U$2:$U$4115,"&lt;35000"),1)</f>
        <v>32</v>
      </c>
      <c r="D9">
        <f>ROUND(COUNTIFS(DATA!$F$2:$F$4115,"canceled",DATA!$U$2:$U$4115,"&gt;=30000",DATA!$U$2:$U$4115,"&lt;35000"),1)</f>
        <v>13</v>
      </c>
      <c r="E9">
        <f t="shared" si="0"/>
        <v>79</v>
      </c>
      <c r="F9" s="6">
        <f t="shared" si="1"/>
        <v>0.43037974683544306</v>
      </c>
      <c r="G9" s="6">
        <f t="shared" si="2"/>
        <v>0.4050632911392405</v>
      </c>
      <c r="H9" s="6">
        <f t="shared" si="3"/>
        <v>0.16455696202531644</v>
      </c>
    </row>
    <row r="10" spans="1:8" x14ac:dyDescent="0.25">
      <c r="A10" t="s">
        <v>8388</v>
      </c>
      <c r="B10">
        <f>ROUND(COUNTIFS(DATA!$F$2:$F$4115,"successful",DATA!$U$2:$U$4115,"&gt;=35000",DATA!$U$2:$U$4115,"&lt;40000"),1)</f>
        <v>24</v>
      </c>
      <c r="C10">
        <f>ROUND(COUNTIFS(DATA!$F$2:$F$4115,"failed",DATA!$U$2:$U$4115,"&gt;=35000",DATA!$U$2:$U$4115,"&lt;40000"),1)</f>
        <v>24</v>
      </c>
      <c r="D10">
        <f>ROUND(COUNTIFS(DATA!$F$2:$F$4115,"canceled",DATA!$U$2:$U$4115,"&gt;=35000",DATA!$U$2:$U$4115,"&lt;40000"),1)</f>
        <v>6</v>
      </c>
      <c r="E10">
        <f t="shared" si="0"/>
        <v>54</v>
      </c>
      <c r="F10" s="6">
        <f t="shared" si="1"/>
        <v>0.44444444444444442</v>
      </c>
      <c r="G10" s="6">
        <f t="shared" si="2"/>
        <v>0.44444444444444442</v>
      </c>
      <c r="H10" s="6">
        <f t="shared" si="3"/>
        <v>0.1111111111111111</v>
      </c>
    </row>
    <row r="11" spans="1:8" x14ac:dyDescent="0.25">
      <c r="A11" t="s">
        <v>8389</v>
      </c>
      <c r="B11">
        <f>ROUND(COUNTIFS(DATA!$F$2:$F$4115,"successful",DATA!$U$2:$U$4115,"&gt;=40000",DATA!$U$2:$U$4115,"&lt;45000"),1)</f>
        <v>22</v>
      </c>
      <c r="C11">
        <f>ROUND(COUNTIFS(DATA!$F$2:$F$4115,"failed",DATA!$U$2:$U$4115,"&gt;=40000",DATA!$U$2:$U$4115,"&lt;45000"),1)</f>
        <v>21</v>
      </c>
      <c r="D11">
        <f>ROUND(COUNTIFS(DATA!$F$2:$F$4115,"canceled",DATA!$U$2:$U$4115,"&gt;=40000",DATA!$U$2:$U$4115,"&lt;45000"),1)</f>
        <v>5</v>
      </c>
      <c r="E11">
        <f t="shared" si="0"/>
        <v>48</v>
      </c>
      <c r="F11" s="6">
        <f t="shared" si="1"/>
        <v>0.45833333333333331</v>
      </c>
      <c r="G11" s="6">
        <f t="shared" si="2"/>
        <v>0.4375</v>
      </c>
      <c r="H11" s="6">
        <f t="shared" si="3"/>
        <v>0.10416666666666667</v>
      </c>
    </row>
    <row r="12" spans="1:8" x14ac:dyDescent="0.25">
      <c r="A12" t="s">
        <v>8390</v>
      </c>
      <c r="B12">
        <f>ROUND(COUNTIFS(DATA!$F$2:$F$4115,"successful",DATA!$U$2:$U$4115,"&gt;=45000",DATA!$U$2:$U$4115,"&lt;50000"),1)</f>
        <v>9</v>
      </c>
      <c r="C12">
        <f>ROUND(COUNTIFS(DATA!$F$2:$F$4115,"failed",DATA!$U$2:$U$4115,"&gt;=45000",DATA!$U$2:$U$4115,"&lt;50000"),1)</f>
        <v>10</v>
      </c>
      <c r="D12">
        <f>ROUND(COUNTIFS(DATA!$F$2:$F$4115,"canceled",DATA!$U$2:$U$4115,"&gt;=45000",DATA!$U$2:$U$4115,"&lt;50000"),1)</f>
        <v>5</v>
      </c>
      <c r="E12">
        <f t="shared" si="0"/>
        <v>24</v>
      </c>
      <c r="F12" s="6">
        <f t="shared" si="1"/>
        <v>0.375</v>
      </c>
      <c r="G12" s="6">
        <f t="shared" si="2"/>
        <v>0.41666666666666669</v>
      </c>
      <c r="H12" s="6">
        <f t="shared" si="3"/>
        <v>0.20833333333333334</v>
      </c>
    </row>
    <row r="13" spans="1:8" x14ac:dyDescent="0.25">
      <c r="A13" t="s">
        <v>8426</v>
      </c>
      <c r="B13">
        <f>ROUND(COUNTIFS(DATA!$F$2:$F$4115,"successful",DATA!$U$2:$U$4115,"&gt;=50000"),1)</f>
        <v>80</v>
      </c>
      <c r="C13">
        <f>ROUND(COUNTIFS(DATA!$F$2:$F$4115,"failed",DATA!$U$2:$U$4115,"&gt;=50000"),1)</f>
        <v>240</v>
      </c>
      <c r="D13">
        <f>ROUND(COUNTIFS(DATA!$F$2:$F$4115,"canceled",DATA!$U$2:$U$4115,"&gt;=50000"),1)</f>
        <v>95</v>
      </c>
      <c r="E13">
        <f t="shared" si="0"/>
        <v>415</v>
      </c>
      <c r="F13" s="6">
        <f t="shared" si="1"/>
        <v>0.19277108433734941</v>
      </c>
      <c r="G13" s="6">
        <f t="shared" si="2"/>
        <v>0.57831325301204817</v>
      </c>
      <c r="H13" s="6">
        <f t="shared" si="3"/>
        <v>0.2289156626506024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3F87F-512D-4F99-A7E5-4A1A2C3FEFCF}">
  <sheetPr codeName="Sheet2"/>
  <dimension ref="A2:F14"/>
  <sheetViews>
    <sheetView workbookViewId="0">
      <selection activeCell="F18" sqref="F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13.42578125" customWidth="1"/>
    <col min="7" max="7" width="11.28515625" bestFit="1" customWidth="1"/>
  </cols>
  <sheetData>
    <row r="2" spans="1:6" x14ac:dyDescent="0.25">
      <c r="A2" s="7" t="s">
        <v>8308</v>
      </c>
      <c r="B2" t="s">
        <v>8362</v>
      </c>
    </row>
    <row r="4" spans="1:6" x14ac:dyDescent="0.25">
      <c r="A4" s="7" t="s">
        <v>8363</v>
      </c>
      <c r="B4" s="7" t="s">
        <v>8364</v>
      </c>
      <c r="F4" s="19"/>
    </row>
    <row r="5" spans="1:6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  <c r="F5" s="20" t="s">
        <v>8400</v>
      </c>
    </row>
    <row r="6" spans="1:6" x14ac:dyDescent="0.25">
      <c r="A6" s="8" t="s">
        <v>8402</v>
      </c>
      <c r="B6" s="9">
        <v>49</v>
      </c>
      <c r="C6" s="9">
        <v>15</v>
      </c>
      <c r="D6" s="9">
        <v>1</v>
      </c>
      <c r="E6" s="9">
        <v>65</v>
      </c>
      <c r="F6" s="11">
        <f>GETPIVOTDATA("state",$A$4,"state","successful","Years",2010)/GETPIVOTDATA("state",$A$4,"Years",2010)</f>
        <v>0.75384615384615383</v>
      </c>
    </row>
    <row r="7" spans="1:6" x14ac:dyDescent="0.25">
      <c r="A7" s="8" t="s">
        <v>8403</v>
      </c>
      <c r="B7" s="9">
        <v>136</v>
      </c>
      <c r="C7" s="9">
        <v>28</v>
      </c>
      <c r="D7" s="9">
        <v>7</v>
      </c>
      <c r="E7" s="9">
        <v>171</v>
      </c>
      <c r="F7" s="11">
        <f>GETPIVOTDATA("state",$A$4,"state","successful","Years",2011)/GETPIVOTDATA("state",$A$4,"Years",2011)</f>
        <v>0.79532163742690054</v>
      </c>
    </row>
    <row r="8" spans="1:6" x14ac:dyDescent="0.25">
      <c r="A8" s="8" t="s">
        <v>8404</v>
      </c>
      <c r="B8" s="9">
        <v>216</v>
      </c>
      <c r="C8" s="9">
        <v>60</v>
      </c>
      <c r="D8" s="9">
        <v>6</v>
      </c>
      <c r="E8" s="9">
        <v>282</v>
      </c>
      <c r="F8" s="11">
        <f>GETPIVOTDATA("state",$A$4,"state","successful","Years",2012)/GETPIVOTDATA("state",$A$4,"Years",2012)</f>
        <v>0.76595744680851063</v>
      </c>
    </row>
    <row r="9" spans="1:6" x14ac:dyDescent="0.25">
      <c r="A9" s="8" t="s">
        <v>8405</v>
      </c>
      <c r="B9" s="9">
        <v>200</v>
      </c>
      <c r="C9" s="9">
        <v>67</v>
      </c>
      <c r="D9" s="9">
        <v>7</v>
      </c>
      <c r="E9" s="9">
        <v>274</v>
      </c>
      <c r="F9" s="11">
        <f>GETPIVOTDATA("state",$A$4,"state","successful","Years",2013)/GETPIVOTDATA("state",$A$4,"Years",2013)</f>
        <v>0.72992700729927007</v>
      </c>
    </row>
    <row r="10" spans="1:6" x14ac:dyDescent="0.25">
      <c r="A10" s="8" t="s">
        <v>8406</v>
      </c>
      <c r="B10" s="9">
        <v>474</v>
      </c>
      <c r="C10" s="9">
        <v>422</v>
      </c>
      <c r="D10" s="9">
        <v>80</v>
      </c>
      <c r="E10" s="9">
        <v>976</v>
      </c>
      <c r="F10" s="11">
        <f>GETPIVOTDATA("state",$A$4,"state","successful","Years",2014)/GETPIVOTDATA("state",$A$4,"Years",2014)</f>
        <v>0.48565573770491804</v>
      </c>
    </row>
    <row r="11" spans="1:6" x14ac:dyDescent="0.25">
      <c r="A11" s="8" t="s">
        <v>8407</v>
      </c>
      <c r="B11" s="9">
        <v>567</v>
      </c>
      <c r="C11" s="9">
        <v>527</v>
      </c>
      <c r="D11" s="9">
        <v>131</v>
      </c>
      <c r="E11" s="9">
        <v>1225</v>
      </c>
      <c r="F11" s="11">
        <f>GETPIVOTDATA("state",$A$4,"state","successful","Years",2015)/GETPIVOTDATA("state",$A$4,"Years",2015)</f>
        <v>0.46285714285714286</v>
      </c>
    </row>
    <row r="12" spans="1:6" x14ac:dyDescent="0.25">
      <c r="A12" s="8" t="s">
        <v>8408</v>
      </c>
      <c r="B12" s="9">
        <v>475</v>
      </c>
      <c r="C12" s="9">
        <v>376</v>
      </c>
      <c r="D12" s="9">
        <v>99</v>
      </c>
      <c r="E12" s="9">
        <v>950</v>
      </c>
      <c r="F12" s="11">
        <f>GETPIVOTDATA("state",$A$4,"state","successful","Years",2016)/GETPIVOTDATA("state",$A$4,"Years",2016)</f>
        <v>0.5</v>
      </c>
    </row>
    <row r="13" spans="1:6" x14ac:dyDescent="0.25">
      <c r="A13" s="8" t="s">
        <v>8361</v>
      </c>
      <c r="B13" s="9">
        <v>2117</v>
      </c>
      <c r="C13" s="9">
        <v>1495</v>
      </c>
      <c r="D13" s="9">
        <v>331</v>
      </c>
      <c r="E13" s="9">
        <v>3943</v>
      </c>
    </row>
    <row r="14" spans="1:6" x14ac:dyDescent="0.25">
      <c r="F14" s="11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32753-DD1C-4726-8C57-852C8759D552}">
  <sheetPr codeName="Sheet3"/>
  <dimension ref="A2:H30"/>
  <sheetViews>
    <sheetView topLeftCell="A2" workbookViewId="0">
      <selection activeCell="H15" sqref="H1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  <col min="7" max="7" width="12.140625" customWidth="1"/>
    <col min="8" max="8" width="12.7109375" customWidth="1"/>
  </cols>
  <sheetData>
    <row r="2" spans="1:8" x14ac:dyDescent="0.25">
      <c r="A2" s="7" t="s">
        <v>8308</v>
      </c>
      <c r="B2" t="s">
        <v>8362</v>
      </c>
      <c r="G2" s="11"/>
      <c r="H2" s="11"/>
    </row>
    <row r="3" spans="1:8" x14ac:dyDescent="0.25">
      <c r="G3" s="11"/>
      <c r="H3" s="11"/>
    </row>
    <row r="4" spans="1:8" x14ac:dyDescent="0.25">
      <c r="A4" s="7" t="s">
        <v>8363</v>
      </c>
      <c r="B4" s="7" t="s">
        <v>8364</v>
      </c>
      <c r="F4" s="15"/>
      <c r="G4" s="16"/>
      <c r="H4" s="16"/>
    </row>
    <row r="5" spans="1:8" x14ac:dyDescent="0.25">
      <c r="A5" s="7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  <c r="G5" s="17" t="s">
        <v>8399</v>
      </c>
      <c r="H5" s="17" t="s">
        <v>8400</v>
      </c>
    </row>
    <row r="6" spans="1:8" x14ac:dyDescent="0.25">
      <c r="A6" s="8" t="s">
        <v>8239</v>
      </c>
      <c r="B6" s="9">
        <v>3</v>
      </c>
      <c r="C6" s="9">
        <v>1</v>
      </c>
      <c r="D6" s="9">
        <v>2</v>
      </c>
      <c r="E6" s="9"/>
      <c r="F6" s="9">
        <v>6</v>
      </c>
      <c r="G6" s="18"/>
      <c r="H6" s="18"/>
    </row>
    <row r="7" spans="1:8" x14ac:dyDescent="0.25">
      <c r="A7" s="8" t="s">
        <v>8226</v>
      </c>
      <c r="B7" s="9">
        <v>19</v>
      </c>
      <c r="C7" s="9"/>
      <c r="D7" s="9">
        <v>41</v>
      </c>
      <c r="E7" s="9">
        <v>14</v>
      </c>
      <c r="F7" s="9">
        <v>74</v>
      </c>
      <c r="G7" s="18"/>
      <c r="H7" s="18"/>
    </row>
    <row r="8" spans="1:8" x14ac:dyDescent="0.25">
      <c r="A8" s="8" t="s">
        <v>8242</v>
      </c>
      <c r="B8" s="9">
        <v>1</v>
      </c>
      <c r="C8" s="9"/>
      <c r="D8" s="9">
        <v>1</v>
      </c>
      <c r="E8" s="9"/>
      <c r="F8" s="9">
        <v>2</v>
      </c>
      <c r="G8" s="18"/>
      <c r="H8" s="18"/>
    </row>
    <row r="9" spans="1:8" x14ac:dyDescent="0.25">
      <c r="A9" s="8" t="s">
        <v>8229</v>
      </c>
      <c r="B9" s="9">
        <v>64</v>
      </c>
      <c r="C9" s="9">
        <v>1</v>
      </c>
      <c r="D9" s="9">
        <v>64</v>
      </c>
      <c r="E9" s="9">
        <v>17</v>
      </c>
      <c r="F9" s="9">
        <v>146</v>
      </c>
      <c r="G9" s="18">
        <f>GETPIVOTDATA("state",$A$4,"country","CA")/GETPIVOTDATA("state",$A$4)</f>
        <v>3.5488575595527469E-2</v>
      </c>
      <c r="H9" s="18">
        <f>SUM(GETPIVOTDATA("state",$A$4,"state","successful","country","CA")/GETPIVOTDATA("state",$A$4,"country","CA"))</f>
        <v>0.43835616438356162</v>
      </c>
    </row>
    <row r="10" spans="1:8" x14ac:dyDescent="0.25">
      <c r="A10" s="8" t="s">
        <v>8240</v>
      </c>
      <c r="B10" s="9">
        <v>1</v>
      </c>
      <c r="C10" s="9"/>
      <c r="D10" s="9">
        <v>2</v>
      </c>
      <c r="E10" s="9">
        <v>3</v>
      </c>
      <c r="F10" s="9">
        <v>6</v>
      </c>
      <c r="G10" s="18"/>
      <c r="H10" s="18"/>
    </row>
    <row r="11" spans="1:8" x14ac:dyDescent="0.25">
      <c r="A11" s="8" t="s">
        <v>8236</v>
      </c>
      <c r="B11" s="9">
        <v>23</v>
      </c>
      <c r="C11" s="9"/>
      <c r="D11" s="9">
        <v>27</v>
      </c>
      <c r="E11" s="9">
        <v>3</v>
      </c>
      <c r="F11" s="9">
        <v>53</v>
      </c>
      <c r="G11" s="18"/>
      <c r="H11" s="18"/>
    </row>
    <row r="12" spans="1:8" x14ac:dyDescent="0.25">
      <c r="A12" s="8" t="s">
        <v>8232</v>
      </c>
      <c r="B12" s="9">
        <v>4</v>
      </c>
      <c r="C12" s="9"/>
      <c r="D12" s="9">
        <v>6</v>
      </c>
      <c r="E12" s="9">
        <v>4</v>
      </c>
      <c r="F12" s="9">
        <v>14</v>
      </c>
      <c r="G12" s="18"/>
      <c r="H12" s="18"/>
    </row>
    <row r="13" spans="1:8" x14ac:dyDescent="0.25">
      <c r="A13" s="8" t="s">
        <v>8227</v>
      </c>
      <c r="B13" s="9">
        <v>11</v>
      </c>
      <c r="C13" s="9"/>
      <c r="D13" s="9">
        <v>9</v>
      </c>
      <c r="E13" s="9">
        <v>1</v>
      </c>
      <c r="F13" s="9">
        <v>21</v>
      </c>
      <c r="G13" s="18"/>
      <c r="H13" s="18"/>
    </row>
    <row r="14" spans="1:8" x14ac:dyDescent="0.25">
      <c r="A14" s="8" t="s">
        <v>8230</v>
      </c>
      <c r="B14" s="9">
        <v>10</v>
      </c>
      <c r="C14" s="9">
        <v>2</v>
      </c>
      <c r="D14" s="9">
        <v>10</v>
      </c>
      <c r="E14" s="9">
        <v>5</v>
      </c>
      <c r="F14" s="9">
        <v>27</v>
      </c>
      <c r="G14" s="18"/>
      <c r="H14" s="18"/>
    </row>
    <row r="15" spans="1:8" x14ac:dyDescent="0.25">
      <c r="A15" s="8" t="s">
        <v>8225</v>
      </c>
      <c r="B15" s="9">
        <v>366</v>
      </c>
      <c r="C15" s="9">
        <v>8</v>
      </c>
      <c r="D15" s="9">
        <v>205</v>
      </c>
      <c r="E15" s="9">
        <v>25</v>
      </c>
      <c r="F15" s="9">
        <v>604</v>
      </c>
      <c r="G15" s="18">
        <f>GETPIVOTDATA("state",$A$4,"country","GB")/GETPIVOTDATA("state",$A$4)</f>
        <v>0.14681575109382597</v>
      </c>
      <c r="H15" s="18">
        <f>SUM(GETPIVOTDATA("state",$A$4,"state","successful","country","GB")/GETPIVOTDATA("state",$A$4,"country","GB"))</f>
        <v>0.60596026490066224</v>
      </c>
    </row>
    <row r="16" spans="1:8" x14ac:dyDescent="0.25">
      <c r="A16" s="8" t="s">
        <v>8231</v>
      </c>
      <c r="B16" s="9"/>
      <c r="C16" s="9"/>
      <c r="D16" s="9">
        <v>2</v>
      </c>
      <c r="E16" s="9">
        <v>1</v>
      </c>
      <c r="F16" s="9">
        <v>3</v>
      </c>
      <c r="G16" s="18"/>
      <c r="H16" s="18"/>
    </row>
    <row r="17" spans="1:8" x14ac:dyDescent="0.25">
      <c r="A17" s="8" t="s">
        <v>8241</v>
      </c>
      <c r="B17" s="9">
        <v>8</v>
      </c>
      <c r="C17" s="9">
        <v>1</v>
      </c>
      <c r="D17" s="9">
        <v>4</v>
      </c>
      <c r="E17" s="9">
        <v>2</v>
      </c>
      <c r="F17" s="9">
        <v>15</v>
      </c>
      <c r="G17" s="18"/>
      <c r="H17" s="18"/>
    </row>
    <row r="18" spans="1:8" x14ac:dyDescent="0.25">
      <c r="A18" s="8" t="s">
        <v>8237</v>
      </c>
      <c r="B18" s="9">
        <v>7</v>
      </c>
      <c r="C18" s="9"/>
      <c r="D18" s="9">
        <v>19</v>
      </c>
      <c r="E18" s="9">
        <v>3</v>
      </c>
      <c r="F18" s="9">
        <v>29</v>
      </c>
      <c r="G18" s="18"/>
      <c r="H18" s="18"/>
    </row>
    <row r="19" spans="1:8" x14ac:dyDescent="0.25">
      <c r="A19" s="8" t="s">
        <v>8243</v>
      </c>
      <c r="B19" s="9">
        <v>2</v>
      </c>
      <c r="C19" s="9"/>
      <c r="D19" s="9"/>
      <c r="E19" s="9"/>
      <c r="F19" s="9">
        <v>2</v>
      </c>
      <c r="G19" s="18"/>
      <c r="H19" s="18"/>
    </row>
    <row r="20" spans="1:8" x14ac:dyDescent="0.25">
      <c r="A20" s="8" t="s">
        <v>8238</v>
      </c>
      <c r="B20" s="9"/>
      <c r="C20" s="9">
        <v>3</v>
      </c>
      <c r="D20" s="9">
        <v>8</v>
      </c>
      <c r="E20" s="9">
        <v>1</v>
      </c>
      <c r="F20" s="9">
        <v>12</v>
      </c>
      <c r="G20" s="18"/>
      <c r="H20" s="18"/>
    </row>
    <row r="21" spans="1:8" x14ac:dyDescent="0.25">
      <c r="A21" s="8" t="s">
        <v>8233</v>
      </c>
      <c r="B21" s="9">
        <v>2</v>
      </c>
      <c r="C21" s="9">
        <v>1</v>
      </c>
      <c r="D21" s="9">
        <v>14</v>
      </c>
      <c r="E21" s="9">
        <v>4</v>
      </c>
      <c r="F21" s="9">
        <v>21</v>
      </c>
      <c r="G21" s="18"/>
      <c r="H21" s="18"/>
    </row>
    <row r="22" spans="1:8" x14ac:dyDescent="0.25">
      <c r="A22" s="8" t="s">
        <v>8234</v>
      </c>
      <c r="B22" s="9">
        <v>2</v>
      </c>
      <c r="C22" s="9"/>
      <c r="D22" s="9">
        <v>5</v>
      </c>
      <c r="E22" s="9"/>
      <c r="F22" s="9">
        <v>7</v>
      </c>
      <c r="G22" s="18"/>
      <c r="H22" s="18"/>
    </row>
    <row r="23" spans="1:8" x14ac:dyDescent="0.25">
      <c r="A23" s="8" t="s">
        <v>8228</v>
      </c>
      <c r="B23" s="9">
        <v>3</v>
      </c>
      <c r="C23" s="9"/>
      <c r="D23" s="9">
        <v>5</v>
      </c>
      <c r="E23" s="9">
        <v>4</v>
      </c>
      <c r="F23" s="9">
        <v>12</v>
      </c>
      <c r="G23" s="18"/>
      <c r="H23" s="18"/>
    </row>
    <row r="24" spans="1:8" x14ac:dyDescent="0.25">
      <c r="A24" s="8" t="s">
        <v>8235</v>
      </c>
      <c r="B24" s="9">
        <v>7</v>
      </c>
      <c r="C24" s="9"/>
      <c r="D24" s="9">
        <v>9</v>
      </c>
      <c r="E24" s="9">
        <v>5</v>
      </c>
      <c r="F24" s="9">
        <v>21</v>
      </c>
      <c r="G24" s="18"/>
      <c r="H24" s="18"/>
    </row>
    <row r="25" spans="1:8" x14ac:dyDescent="0.25">
      <c r="A25" s="8" t="s">
        <v>8244</v>
      </c>
      <c r="B25" s="9">
        <v>1</v>
      </c>
      <c r="C25" s="9"/>
      <c r="D25" s="9"/>
      <c r="E25" s="9"/>
      <c r="F25" s="9">
        <v>1</v>
      </c>
      <c r="G25" s="18"/>
      <c r="H25" s="18"/>
    </row>
    <row r="26" spans="1:8" x14ac:dyDescent="0.25">
      <c r="A26" s="8" t="s">
        <v>8224</v>
      </c>
      <c r="B26" s="9">
        <v>1651</v>
      </c>
      <c r="C26" s="9">
        <v>33</v>
      </c>
      <c r="D26" s="9">
        <v>1097</v>
      </c>
      <c r="E26" s="9">
        <v>257</v>
      </c>
      <c r="F26" s="9">
        <v>3038</v>
      </c>
      <c r="G26" s="18">
        <f>GETPIVOTDATA("state",$A$4,"country","US")/GETPIVOTDATA("state",$A$4)</f>
        <v>0.73845405930967434</v>
      </c>
      <c r="H26" s="18">
        <f>SUM(GETPIVOTDATA("state",$A$4,"state","successful","country","US")/GETPIVOTDATA("state",$A$4,"country","US"))</f>
        <v>0.54344963791968404</v>
      </c>
    </row>
    <row r="27" spans="1:8" x14ac:dyDescent="0.25">
      <c r="A27" s="8" t="s">
        <v>8361</v>
      </c>
      <c r="B27" s="9">
        <v>2185</v>
      </c>
      <c r="C27" s="9">
        <v>50</v>
      </c>
      <c r="D27" s="9">
        <v>1530</v>
      </c>
      <c r="E27" s="9">
        <v>349</v>
      </c>
      <c r="F27" s="9">
        <v>4114</v>
      </c>
      <c r="G27" s="11"/>
      <c r="H27" s="11"/>
    </row>
    <row r="28" spans="1:8" x14ac:dyDescent="0.25">
      <c r="B28">
        <f>GETPIVOTDATA("state",$A$4,"state","successful","country","US")+GETPIVOTDATA("state",$A$4,"state","successful","country","GB")+GETPIVOTDATA("state",$A$4,"state","successful","country","CA")</f>
        <v>2081</v>
      </c>
      <c r="F28">
        <f>GETPIVOTDATA("state",$A$4,"country","US")+GETPIVOTDATA("state",$A$4,"country","GB")+GETPIVOTDATA("state",$A$4,"country","CA")</f>
        <v>3788</v>
      </c>
    </row>
    <row r="29" spans="1:8" x14ac:dyDescent="0.25">
      <c r="B29">
        <f>GETPIVOTDATA("state",$A$4,"state","successful")-B28</f>
        <v>104</v>
      </c>
      <c r="F29">
        <f>GETPIVOTDATA("state",$A$4)-F28</f>
        <v>326</v>
      </c>
    </row>
    <row r="30" spans="1:8" x14ac:dyDescent="0.25">
      <c r="A30" t="s">
        <v>8401</v>
      </c>
      <c r="B30" s="11">
        <f>B29/F29</f>
        <v>0.31901840490797545</v>
      </c>
      <c r="C30" t="s">
        <v>8219</v>
      </c>
      <c r="F30" s="11">
        <f>F29/GETPIVOTDATA("state",$A$4)</f>
        <v>7.9241614000972294E-2</v>
      </c>
      <c r="G30" t="s">
        <v>8399</v>
      </c>
    </row>
  </sheetData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8CB9D-9002-49D0-8429-1DF1FB230C30}">
  <sheetPr codeName="Sheet4"/>
  <dimension ref="A2:D24"/>
  <sheetViews>
    <sheetView workbookViewId="0">
      <selection activeCell="C2" sqref="C2"/>
    </sheetView>
  </sheetViews>
  <sheetFormatPr defaultRowHeight="15" x14ac:dyDescent="0.25"/>
  <cols>
    <col min="1" max="1" width="13.140625" bestFit="1" customWidth="1"/>
    <col min="2" max="2" width="23.42578125" bestFit="1" customWidth="1"/>
    <col min="3" max="3" width="26.7109375" bestFit="1" customWidth="1"/>
  </cols>
  <sheetData>
    <row r="2" spans="1:4" x14ac:dyDescent="0.25">
      <c r="A2" s="7" t="s">
        <v>8218</v>
      </c>
      <c r="B2" t="s">
        <v>8219</v>
      </c>
    </row>
    <row r="4" spans="1:4" x14ac:dyDescent="0.25">
      <c r="A4" s="7" t="s">
        <v>8360</v>
      </c>
      <c r="B4" t="s">
        <v>8429</v>
      </c>
      <c r="C4" t="s">
        <v>8430</v>
      </c>
    </row>
    <row r="5" spans="1:4" x14ac:dyDescent="0.25">
      <c r="A5" s="8" t="s">
        <v>8224</v>
      </c>
      <c r="B5" s="12">
        <v>17424291.810000002</v>
      </c>
      <c r="C5" s="12">
        <v>31910402.960000001</v>
      </c>
      <c r="D5" s="13">
        <f>C5/B5</f>
        <v>1.8313744574506179</v>
      </c>
    </row>
    <row r="6" spans="1:4" x14ac:dyDescent="0.25">
      <c r="A6" s="8" t="s">
        <v>8225</v>
      </c>
      <c r="B6" s="12">
        <v>2051685.8699999996</v>
      </c>
      <c r="C6" s="12">
        <v>4515151.8868999993</v>
      </c>
      <c r="D6" s="13">
        <f t="shared" ref="D6:D24" si="0">C6/B6</f>
        <v>2.2007033108338363</v>
      </c>
    </row>
    <row r="7" spans="1:4" x14ac:dyDescent="0.25">
      <c r="A7" s="8" t="s">
        <v>8236</v>
      </c>
      <c r="B7" s="12">
        <v>640101</v>
      </c>
      <c r="C7" s="12">
        <v>2235722.7697000001</v>
      </c>
      <c r="D7" s="13">
        <f t="shared" si="0"/>
        <v>3.4927656255809629</v>
      </c>
    </row>
    <row r="8" spans="1:4" x14ac:dyDescent="0.25">
      <c r="A8" s="8" t="s">
        <v>8227</v>
      </c>
      <c r="B8" s="12">
        <v>224434</v>
      </c>
      <c r="C8" s="12">
        <v>558992.98</v>
      </c>
      <c r="D8" s="13">
        <f t="shared" si="0"/>
        <v>2.4906786850477198</v>
      </c>
    </row>
    <row r="9" spans="1:4" x14ac:dyDescent="0.25">
      <c r="A9" s="8" t="s">
        <v>8229</v>
      </c>
      <c r="B9" s="12">
        <v>360956.25</v>
      </c>
      <c r="C9" s="12">
        <v>503283.61800000007</v>
      </c>
      <c r="D9" s="13">
        <f t="shared" si="0"/>
        <v>1.3943064235624125</v>
      </c>
    </row>
    <row r="10" spans="1:4" x14ac:dyDescent="0.25">
      <c r="A10" s="8" t="s">
        <v>8239</v>
      </c>
      <c r="B10" s="12">
        <v>69972</v>
      </c>
      <c r="C10" s="12">
        <v>498508.85</v>
      </c>
      <c r="D10" s="13">
        <f t="shared" si="0"/>
        <v>7.1244047619047617</v>
      </c>
    </row>
    <row r="11" spans="1:4" x14ac:dyDescent="0.25">
      <c r="A11" s="8" t="s">
        <v>8226</v>
      </c>
      <c r="B11" s="12">
        <v>262908</v>
      </c>
      <c r="C11" s="12">
        <v>378811.14</v>
      </c>
      <c r="D11" s="13">
        <f t="shared" si="0"/>
        <v>1.4408505636952851</v>
      </c>
    </row>
    <row r="12" spans="1:4" x14ac:dyDescent="0.25">
      <c r="A12" s="8" t="s">
        <v>8237</v>
      </c>
      <c r="B12" s="12">
        <v>145037.20000000001</v>
      </c>
      <c r="C12" s="12">
        <v>325136.41719999997</v>
      </c>
      <c r="D12" s="13">
        <f t="shared" si="0"/>
        <v>2.2417449950771244</v>
      </c>
    </row>
    <row r="13" spans="1:4" x14ac:dyDescent="0.25">
      <c r="A13" s="8" t="s">
        <v>8241</v>
      </c>
      <c r="B13" s="12">
        <v>121915.5</v>
      </c>
      <c r="C13" s="12">
        <v>165649.46370000002</v>
      </c>
      <c r="D13" s="13">
        <f t="shared" si="0"/>
        <v>1.358723572474378</v>
      </c>
    </row>
    <row r="14" spans="1:4" x14ac:dyDescent="0.25">
      <c r="A14" s="8" t="s">
        <v>8233</v>
      </c>
      <c r="B14" s="12">
        <v>67830</v>
      </c>
      <c r="C14" s="12">
        <v>79941.820000000007</v>
      </c>
      <c r="D14" s="13">
        <f t="shared" si="0"/>
        <v>1.1785614035087721</v>
      </c>
    </row>
    <row r="15" spans="1:4" x14ac:dyDescent="0.25">
      <c r="A15" s="8" t="s">
        <v>8234</v>
      </c>
      <c r="B15" s="12">
        <v>37800</v>
      </c>
      <c r="C15" s="12">
        <v>58472.04</v>
      </c>
      <c r="D15" s="13">
        <f t="shared" si="0"/>
        <v>1.5468793650793651</v>
      </c>
    </row>
    <row r="16" spans="1:4" x14ac:dyDescent="0.25">
      <c r="A16" s="8" t="s">
        <v>8230</v>
      </c>
      <c r="B16" s="12">
        <v>30868.6</v>
      </c>
      <c r="C16" s="12">
        <v>38541.315399999999</v>
      </c>
      <c r="D16" s="13">
        <f t="shared" si="0"/>
        <v>1.2485605242868159</v>
      </c>
    </row>
    <row r="17" spans="1:4" x14ac:dyDescent="0.25">
      <c r="A17" s="8" t="s">
        <v>8235</v>
      </c>
      <c r="B17" s="12">
        <v>27660</v>
      </c>
      <c r="C17" s="12">
        <v>34079.826000000001</v>
      </c>
      <c r="D17" s="13">
        <f t="shared" si="0"/>
        <v>1.2320978308026032</v>
      </c>
    </row>
    <row r="18" spans="1:4" x14ac:dyDescent="0.25">
      <c r="A18" s="8" t="s">
        <v>8228</v>
      </c>
      <c r="B18" s="12">
        <v>24150</v>
      </c>
      <c r="C18" s="12">
        <v>29526</v>
      </c>
      <c r="D18" s="13">
        <f t="shared" si="0"/>
        <v>1.222608695652174</v>
      </c>
    </row>
    <row r="19" spans="1:4" x14ac:dyDescent="0.25">
      <c r="A19" s="8" t="s">
        <v>8232</v>
      </c>
      <c r="B19" s="12">
        <v>25440</v>
      </c>
      <c r="C19" s="12">
        <v>29315.52</v>
      </c>
      <c r="D19" s="13">
        <f t="shared" si="0"/>
        <v>1.1523396226415095</v>
      </c>
    </row>
    <row r="20" spans="1:4" x14ac:dyDescent="0.25">
      <c r="A20" s="8" t="s">
        <v>8243</v>
      </c>
      <c r="B20" s="12">
        <v>16124.5</v>
      </c>
      <c r="C20" s="12">
        <v>19117.945</v>
      </c>
      <c r="D20" s="13">
        <f t="shared" si="0"/>
        <v>1.1856457564575646</v>
      </c>
    </row>
    <row r="21" spans="1:4" x14ac:dyDescent="0.25">
      <c r="A21" s="8" t="s">
        <v>8244</v>
      </c>
      <c r="B21" s="12">
        <v>6660</v>
      </c>
      <c r="C21" s="12">
        <v>6751.76</v>
      </c>
      <c r="D21" s="13">
        <f t="shared" si="0"/>
        <v>1.0137777777777779</v>
      </c>
    </row>
    <row r="22" spans="1:4" x14ac:dyDescent="0.25">
      <c r="A22" s="8" t="s">
        <v>8240</v>
      </c>
      <c r="B22" s="12">
        <v>5450</v>
      </c>
      <c r="C22" s="12">
        <v>5767.1900000000005</v>
      </c>
      <c r="D22" s="13">
        <f t="shared" si="0"/>
        <v>1.0582</v>
      </c>
    </row>
    <row r="23" spans="1:4" x14ac:dyDescent="0.25">
      <c r="A23" s="8" t="s">
        <v>8242</v>
      </c>
      <c r="B23" s="12">
        <v>4462.5</v>
      </c>
      <c r="C23" s="12">
        <v>4814.6566999999995</v>
      </c>
      <c r="D23" s="13">
        <f t="shared" si="0"/>
        <v>1.0789146666666665</v>
      </c>
    </row>
    <row r="24" spans="1:4" x14ac:dyDescent="0.25">
      <c r="A24" s="8" t="s">
        <v>8361</v>
      </c>
      <c r="B24" s="12">
        <v>21547747.230000004</v>
      </c>
      <c r="C24" s="12">
        <v>41397988.158600003</v>
      </c>
      <c r="D24" s="13">
        <f t="shared" si="0"/>
        <v>1.9212211706736266</v>
      </c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V4115"/>
  <sheetViews>
    <sheetView tabSelected="1" zoomScale="80" zoomScaleNormal="80" workbookViewId="0">
      <selection activeCell="A2" sqref="A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7.7109375" customWidth="1"/>
    <col min="17" max="17" width="24.42578125" customWidth="1"/>
    <col min="18" max="19" width="24.7109375" customWidth="1"/>
    <col min="20" max="20" width="15.5703125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8366</v>
      </c>
      <c r="T1" s="5" t="s">
        <v>8365</v>
      </c>
      <c r="U1" s="5" t="s">
        <v>8427</v>
      </c>
      <c r="V1" s="5" t="s">
        <v>8428</v>
      </c>
    </row>
    <row r="2" spans="1:22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SUM(E2/D2)</f>
        <v>1.3685882352941177</v>
      </c>
      <c r="P2">
        <f>SUM(E2/L2)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  <c r="U2">
        <f>D2</f>
        <v>8500</v>
      </c>
      <c r="V2">
        <f>E2</f>
        <v>11633</v>
      </c>
    </row>
    <row r="3" spans="1:22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SUM(E3/D3)</f>
        <v>1.4260827250608272</v>
      </c>
      <c r="P3">
        <f t="shared" ref="P3:P66" si="1">SUM(E3/L3)</f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  <c r="U3">
        <f>D3</f>
        <v>10275</v>
      </c>
      <c r="V3">
        <f>E3</f>
        <v>14653</v>
      </c>
    </row>
    <row r="4" spans="1:22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  <c r="U4">
        <f>D4*1.39</f>
        <v>695</v>
      </c>
      <c r="V4">
        <f>E4*1.39</f>
        <v>729.75</v>
      </c>
    </row>
    <row r="5" spans="1:22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  <c r="U5">
        <f t="shared" ref="U5:U15" si="4">D5</f>
        <v>10000</v>
      </c>
      <c r="V5">
        <f t="shared" ref="V5:V15" si="5">E5</f>
        <v>10390</v>
      </c>
    </row>
    <row r="6" spans="1:22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  <c r="U6">
        <f t="shared" si="4"/>
        <v>44000</v>
      </c>
      <c r="V6">
        <f t="shared" si="5"/>
        <v>54116.28</v>
      </c>
    </row>
    <row r="7" spans="1:22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  <c r="U7">
        <f t="shared" si="4"/>
        <v>3999</v>
      </c>
      <c r="V7">
        <f t="shared" si="5"/>
        <v>4390</v>
      </c>
    </row>
    <row r="8" spans="1:22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  <c r="U8">
        <f t="shared" si="4"/>
        <v>8000</v>
      </c>
      <c r="V8">
        <f t="shared" si="5"/>
        <v>8519</v>
      </c>
    </row>
    <row r="9" spans="1:22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  <c r="U9">
        <f t="shared" si="4"/>
        <v>9000</v>
      </c>
      <c r="V9">
        <f t="shared" si="5"/>
        <v>9110</v>
      </c>
    </row>
    <row r="10" spans="1:22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  <c r="U10">
        <f t="shared" si="4"/>
        <v>3500</v>
      </c>
      <c r="V10">
        <f t="shared" si="5"/>
        <v>3501.52</v>
      </c>
    </row>
    <row r="11" spans="1:22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  <c r="U11">
        <f t="shared" si="4"/>
        <v>500</v>
      </c>
      <c r="V11">
        <f t="shared" si="5"/>
        <v>629.99</v>
      </c>
    </row>
    <row r="12" spans="1:22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  <c r="U12">
        <f t="shared" si="4"/>
        <v>3000</v>
      </c>
      <c r="V12">
        <f t="shared" si="5"/>
        <v>3015</v>
      </c>
    </row>
    <row r="13" spans="1:22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  <c r="U13">
        <f t="shared" si="4"/>
        <v>5000</v>
      </c>
      <c r="V13">
        <f t="shared" si="5"/>
        <v>6025</v>
      </c>
    </row>
    <row r="14" spans="1:22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  <c r="U14">
        <f t="shared" si="4"/>
        <v>30000</v>
      </c>
      <c r="V14">
        <f t="shared" si="5"/>
        <v>49588</v>
      </c>
    </row>
    <row r="15" spans="1:22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  <c r="U15">
        <f t="shared" si="4"/>
        <v>3500</v>
      </c>
      <c r="V15">
        <f t="shared" si="5"/>
        <v>5599</v>
      </c>
    </row>
    <row r="16" spans="1:22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  <c r="U16">
        <f>D16*0.75</f>
        <v>4500</v>
      </c>
      <c r="V16">
        <f>E16*0.75</f>
        <v>4542</v>
      </c>
    </row>
    <row r="17" spans="1:22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  <c r="U17">
        <f>D17*1.19</f>
        <v>2380</v>
      </c>
      <c r="V17">
        <f>E17*1.19</f>
        <v>2537.08</v>
      </c>
    </row>
    <row r="18" spans="1:22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  <c r="U18">
        <f>D18</f>
        <v>12000</v>
      </c>
      <c r="V18">
        <f>E18</f>
        <v>12029</v>
      </c>
    </row>
    <row r="19" spans="1:22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  <c r="U19">
        <f>D19*1.39</f>
        <v>2085</v>
      </c>
      <c r="V19">
        <f>E19*1.39</f>
        <v>2098.8999999999996</v>
      </c>
    </row>
    <row r="20" spans="1:22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  <c r="U20">
        <f t="shared" ref="U20:U28" si="6">D20</f>
        <v>30000</v>
      </c>
      <c r="V20">
        <f t="shared" ref="V20:V28" si="7">E20</f>
        <v>31896.33</v>
      </c>
    </row>
    <row r="21" spans="1:22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  <c r="U21">
        <f t="shared" si="6"/>
        <v>850</v>
      </c>
      <c r="V21">
        <f t="shared" si="7"/>
        <v>1235</v>
      </c>
    </row>
    <row r="22" spans="1:22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  <c r="U22">
        <f t="shared" si="6"/>
        <v>2000</v>
      </c>
      <c r="V22">
        <f t="shared" si="7"/>
        <v>2004</v>
      </c>
    </row>
    <row r="23" spans="1:22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  <c r="U23">
        <f t="shared" si="6"/>
        <v>18500</v>
      </c>
      <c r="V23">
        <f t="shared" si="7"/>
        <v>20190</v>
      </c>
    </row>
    <row r="24" spans="1:22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  <c r="U24">
        <f t="shared" si="6"/>
        <v>350</v>
      </c>
      <c r="V24">
        <f t="shared" si="7"/>
        <v>410</v>
      </c>
    </row>
    <row r="25" spans="1:22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  <c r="U25">
        <f t="shared" si="6"/>
        <v>2000</v>
      </c>
      <c r="V25">
        <f t="shared" si="7"/>
        <v>2370</v>
      </c>
    </row>
    <row r="26" spans="1:22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  <c r="U26">
        <f t="shared" si="6"/>
        <v>35000</v>
      </c>
      <c r="V26">
        <f t="shared" si="7"/>
        <v>38082.69</v>
      </c>
    </row>
    <row r="27" spans="1:22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  <c r="U27">
        <f t="shared" si="6"/>
        <v>600</v>
      </c>
      <c r="V27">
        <f t="shared" si="7"/>
        <v>800</v>
      </c>
    </row>
    <row r="28" spans="1:22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  <c r="U28">
        <f t="shared" si="6"/>
        <v>1250</v>
      </c>
      <c r="V28">
        <f t="shared" si="7"/>
        <v>1940</v>
      </c>
    </row>
    <row r="29" spans="1:22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  <c r="U29">
        <f>D29*0.7</f>
        <v>14000</v>
      </c>
      <c r="V29">
        <f>E29*0.7</f>
        <v>15641.499999999998</v>
      </c>
    </row>
    <row r="30" spans="1:22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  <c r="U30">
        <f>D30</f>
        <v>12000</v>
      </c>
      <c r="V30">
        <f>E30</f>
        <v>12042</v>
      </c>
    </row>
    <row r="31" spans="1:22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  <c r="U31">
        <f>D31*1.39</f>
        <v>4170</v>
      </c>
      <c r="V31">
        <f>E31*1.39</f>
        <v>5143</v>
      </c>
    </row>
    <row r="32" spans="1:22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  <c r="U32">
        <f t="shared" ref="U32:U40" si="8">D32</f>
        <v>4000</v>
      </c>
      <c r="V32">
        <f t="shared" ref="V32:V40" si="9">E32</f>
        <v>4051.99</v>
      </c>
    </row>
    <row r="33" spans="1:22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  <c r="U33">
        <f t="shared" si="8"/>
        <v>13</v>
      </c>
      <c r="V33">
        <f t="shared" si="9"/>
        <v>13</v>
      </c>
    </row>
    <row r="34" spans="1:22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  <c r="U34">
        <f t="shared" si="8"/>
        <v>28450</v>
      </c>
      <c r="V34">
        <f t="shared" si="9"/>
        <v>28520</v>
      </c>
    </row>
    <row r="35" spans="1:22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  <c r="U35">
        <f t="shared" si="8"/>
        <v>5250</v>
      </c>
      <c r="V35">
        <f t="shared" si="9"/>
        <v>5360</v>
      </c>
    </row>
    <row r="36" spans="1:22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  <c r="U36">
        <f t="shared" si="8"/>
        <v>2600</v>
      </c>
      <c r="V36">
        <f t="shared" si="9"/>
        <v>3392</v>
      </c>
    </row>
    <row r="37" spans="1:22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  <c r="U37">
        <f t="shared" si="8"/>
        <v>1000</v>
      </c>
      <c r="V37">
        <f t="shared" si="9"/>
        <v>1665</v>
      </c>
    </row>
    <row r="38" spans="1:22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  <c r="U38">
        <f t="shared" si="8"/>
        <v>6000</v>
      </c>
      <c r="V38">
        <f t="shared" si="9"/>
        <v>8529</v>
      </c>
    </row>
    <row r="39" spans="1:22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  <c r="U39">
        <f t="shared" si="8"/>
        <v>22000</v>
      </c>
      <c r="V39">
        <f t="shared" si="9"/>
        <v>40357</v>
      </c>
    </row>
    <row r="40" spans="1:22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  <c r="U40">
        <f t="shared" si="8"/>
        <v>2500</v>
      </c>
      <c r="V40">
        <f t="shared" si="9"/>
        <v>2751</v>
      </c>
    </row>
    <row r="41" spans="1:22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  <c r="U41">
        <f>D41*1.39</f>
        <v>34750</v>
      </c>
      <c r="V41">
        <f>E41*1.39</f>
        <v>45515.549999999996</v>
      </c>
    </row>
    <row r="42" spans="1:22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  <c r="U42">
        <f t="shared" ref="U42:U47" si="10">D42</f>
        <v>2000</v>
      </c>
      <c r="V42">
        <f t="shared" ref="V42:V47" si="11">E42</f>
        <v>2027</v>
      </c>
    </row>
    <row r="43" spans="1:22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  <c r="U43">
        <f t="shared" si="10"/>
        <v>2000</v>
      </c>
      <c r="V43">
        <f t="shared" si="11"/>
        <v>2000</v>
      </c>
    </row>
    <row r="44" spans="1:22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  <c r="U44">
        <f t="shared" si="10"/>
        <v>14000</v>
      </c>
      <c r="V44">
        <f t="shared" si="11"/>
        <v>19860</v>
      </c>
    </row>
    <row r="45" spans="1:22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  <c r="U45">
        <f t="shared" si="10"/>
        <v>10000</v>
      </c>
      <c r="V45">
        <f t="shared" si="11"/>
        <v>30866</v>
      </c>
    </row>
    <row r="46" spans="1:22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  <c r="U46">
        <f t="shared" si="10"/>
        <v>2000</v>
      </c>
      <c r="V46">
        <f t="shared" si="11"/>
        <v>2000</v>
      </c>
    </row>
    <row r="47" spans="1:22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  <c r="U47">
        <f t="shared" si="10"/>
        <v>5000</v>
      </c>
      <c r="V47">
        <f t="shared" si="11"/>
        <v>6000</v>
      </c>
    </row>
    <row r="48" spans="1:22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  <c r="U48">
        <f>D48*0.75</f>
        <v>6300</v>
      </c>
      <c r="V48">
        <f>E48*0.75</f>
        <v>6562.5</v>
      </c>
    </row>
    <row r="49" spans="1:22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  <c r="U49">
        <f>D49</f>
        <v>5000</v>
      </c>
      <c r="V49">
        <f>E49</f>
        <v>5380.55</v>
      </c>
    </row>
    <row r="50" spans="1:22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  <c r="U50">
        <f>D50*1.39</f>
        <v>2780</v>
      </c>
      <c r="V50">
        <f>E50*1.39</f>
        <v>3001.0099999999998</v>
      </c>
    </row>
    <row r="51" spans="1:22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  <c r="U51">
        <f>D51</f>
        <v>12000</v>
      </c>
      <c r="V51">
        <f>E51</f>
        <v>12000</v>
      </c>
    </row>
    <row r="52" spans="1:22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  <c r="U52">
        <f>D52*1.39</f>
        <v>833.99999999999989</v>
      </c>
      <c r="V52">
        <f>E52*1.39</f>
        <v>833.99999999999989</v>
      </c>
    </row>
    <row r="53" spans="1:22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  <c r="U53">
        <f t="shared" ref="U53:U57" si="12">D53</f>
        <v>11000</v>
      </c>
      <c r="V53">
        <f t="shared" ref="V53:V57" si="13">E53</f>
        <v>14082</v>
      </c>
    </row>
    <row r="54" spans="1:22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  <c r="U54">
        <f t="shared" si="12"/>
        <v>10000</v>
      </c>
      <c r="V54">
        <f t="shared" si="13"/>
        <v>11621</v>
      </c>
    </row>
    <row r="55" spans="1:22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  <c r="U55">
        <f t="shared" si="12"/>
        <v>3000</v>
      </c>
      <c r="V55">
        <f t="shared" si="13"/>
        <v>3289</v>
      </c>
    </row>
    <row r="56" spans="1:22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  <c r="U56">
        <f t="shared" si="12"/>
        <v>10000</v>
      </c>
      <c r="V56">
        <f t="shared" si="13"/>
        <v>10100</v>
      </c>
    </row>
    <row r="57" spans="1:22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  <c r="U57">
        <f t="shared" si="12"/>
        <v>8600</v>
      </c>
      <c r="V57">
        <f t="shared" si="13"/>
        <v>11090</v>
      </c>
    </row>
    <row r="58" spans="1:22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  <c r="U58">
        <f>D58*1.39</f>
        <v>11120</v>
      </c>
      <c r="V58">
        <f>E58*1.39</f>
        <v>11927.589999999998</v>
      </c>
    </row>
    <row r="59" spans="1:22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  <c r="U59">
        <f t="shared" ref="U59:U61" si="14">D59</f>
        <v>15000</v>
      </c>
      <c r="V59">
        <f t="shared" ref="V59:V61" si="15">E59</f>
        <v>15285</v>
      </c>
    </row>
    <row r="60" spans="1:22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  <c r="U60">
        <f t="shared" si="14"/>
        <v>10000</v>
      </c>
      <c r="V60">
        <f t="shared" si="15"/>
        <v>10291</v>
      </c>
    </row>
    <row r="61" spans="1:22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  <c r="U61">
        <f t="shared" si="14"/>
        <v>20000</v>
      </c>
      <c r="V61">
        <f t="shared" si="15"/>
        <v>20025.14</v>
      </c>
    </row>
    <row r="62" spans="1:22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  <c r="U62">
        <f>D62*1.39</f>
        <v>6255</v>
      </c>
      <c r="V62">
        <f>E62*1.39</f>
        <v>6461.1786999999995</v>
      </c>
    </row>
    <row r="63" spans="1:22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  <c r="U63">
        <f t="shared" ref="U63:U66" si="16">D63</f>
        <v>5000</v>
      </c>
      <c r="V63">
        <f t="shared" ref="V63:V66" si="17">E63</f>
        <v>7415</v>
      </c>
    </row>
    <row r="64" spans="1:22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  <c r="U64">
        <f t="shared" si="16"/>
        <v>3000</v>
      </c>
      <c r="V64">
        <f t="shared" si="17"/>
        <v>4642</v>
      </c>
    </row>
    <row r="65" spans="1:22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  <c r="U65">
        <f t="shared" si="16"/>
        <v>2000</v>
      </c>
      <c r="V65">
        <f t="shared" si="17"/>
        <v>2270.37</v>
      </c>
    </row>
    <row r="66" spans="1:22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  <c r="U66">
        <f t="shared" si="16"/>
        <v>1200</v>
      </c>
      <c r="V66">
        <f t="shared" si="17"/>
        <v>2080</v>
      </c>
    </row>
    <row r="67" spans="1:22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18">SUM(E67/D67)</f>
        <v>1.0752857142857142</v>
      </c>
      <c r="P67">
        <f t="shared" ref="P67:P130" si="19">SUM(E67/L67)</f>
        <v>132.05263157894737</v>
      </c>
      <c r="Q67" t="s">
        <v>8310</v>
      </c>
      <c r="R67" t="s">
        <v>8312</v>
      </c>
      <c r="S67" s="10">
        <f t="shared" ref="S67:S130" si="20">(((J67/60)/60)/24)+DATE(1970,1,1)</f>
        <v>41835.821226851855</v>
      </c>
      <c r="T67" s="10">
        <f t="shared" ref="T67:T130" si="21">(((I67/60)/60)/24)+DATE(1970,1,1)</f>
        <v>41862.249305555553</v>
      </c>
      <c r="U67">
        <f>D67*0.81</f>
        <v>5670</v>
      </c>
      <c r="V67">
        <f>E67*0.81</f>
        <v>6096.8700000000008</v>
      </c>
    </row>
    <row r="68" spans="1:22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18"/>
        <v>1.1859999999999999</v>
      </c>
      <c r="P68">
        <f t="shared" si="19"/>
        <v>91.230769230769226</v>
      </c>
      <c r="Q68" t="s">
        <v>8310</v>
      </c>
      <c r="R68" t="s">
        <v>8312</v>
      </c>
      <c r="S68" s="10">
        <f t="shared" si="20"/>
        <v>42539.849768518514</v>
      </c>
      <c r="T68" s="10">
        <f t="shared" si="21"/>
        <v>42569.849768518514</v>
      </c>
      <c r="U68">
        <f t="shared" ref="U68:U69" si="22">D68</f>
        <v>2000</v>
      </c>
      <c r="V68">
        <f t="shared" ref="V68:V69" si="23">E68</f>
        <v>2372</v>
      </c>
    </row>
    <row r="69" spans="1:22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18"/>
        <v>1.1625000000000001</v>
      </c>
      <c r="P69">
        <f t="shared" si="19"/>
        <v>116.25</v>
      </c>
      <c r="Q69" t="s">
        <v>8310</v>
      </c>
      <c r="R69" t="s">
        <v>8312</v>
      </c>
      <c r="S69" s="10">
        <f t="shared" si="20"/>
        <v>41075.583379629628</v>
      </c>
      <c r="T69" s="10">
        <f t="shared" si="21"/>
        <v>41105.583379629628</v>
      </c>
      <c r="U69">
        <f t="shared" si="22"/>
        <v>2000</v>
      </c>
      <c r="V69">
        <f t="shared" si="23"/>
        <v>2325</v>
      </c>
    </row>
    <row r="70" spans="1:22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18"/>
        <v>1.2716666666666667</v>
      </c>
      <c r="P70">
        <f t="shared" si="19"/>
        <v>21.194444444444443</v>
      </c>
      <c r="Q70" t="s">
        <v>8310</v>
      </c>
      <c r="R70" t="s">
        <v>8312</v>
      </c>
      <c r="S70" s="10">
        <f t="shared" si="20"/>
        <v>41663.569340277776</v>
      </c>
      <c r="T70" s="10">
        <f t="shared" si="21"/>
        <v>41693.569340277776</v>
      </c>
      <c r="U70">
        <f>D70*1.39</f>
        <v>833.99999999999989</v>
      </c>
      <c r="V70">
        <f>E70*1.39</f>
        <v>1060.57</v>
      </c>
    </row>
    <row r="71" spans="1:22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18"/>
        <v>1.109423</v>
      </c>
      <c r="P71">
        <f t="shared" si="19"/>
        <v>62.327134831460668</v>
      </c>
      <c r="Q71" t="s">
        <v>8310</v>
      </c>
      <c r="R71" t="s">
        <v>8312</v>
      </c>
      <c r="S71" s="10">
        <f t="shared" si="20"/>
        <v>40786.187789351854</v>
      </c>
      <c r="T71" s="10">
        <f t="shared" si="21"/>
        <v>40818.290972222225</v>
      </c>
      <c r="U71">
        <f t="shared" ref="U71:U75" si="24">D71</f>
        <v>10000</v>
      </c>
      <c r="V71">
        <f t="shared" ref="V71:V75" si="25">E71</f>
        <v>11094.23</v>
      </c>
    </row>
    <row r="72" spans="1:22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18"/>
        <v>1.272</v>
      </c>
      <c r="P72">
        <f t="shared" si="19"/>
        <v>37.411764705882355</v>
      </c>
      <c r="Q72" t="s">
        <v>8310</v>
      </c>
      <c r="R72" t="s">
        <v>8312</v>
      </c>
      <c r="S72" s="10">
        <f t="shared" si="20"/>
        <v>40730.896354166667</v>
      </c>
      <c r="T72" s="10">
        <f t="shared" si="21"/>
        <v>40790.896354166667</v>
      </c>
      <c r="U72">
        <f t="shared" si="24"/>
        <v>500</v>
      </c>
      <c r="V72">
        <f t="shared" si="25"/>
        <v>636</v>
      </c>
    </row>
    <row r="73" spans="1:22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18"/>
        <v>1.2394444444444443</v>
      </c>
      <c r="P73">
        <f t="shared" si="19"/>
        <v>69.71875</v>
      </c>
      <c r="Q73" t="s">
        <v>8310</v>
      </c>
      <c r="R73" t="s">
        <v>8312</v>
      </c>
      <c r="S73" s="10">
        <f t="shared" si="20"/>
        <v>40997.271493055552</v>
      </c>
      <c r="T73" s="10">
        <f t="shared" si="21"/>
        <v>41057.271493055552</v>
      </c>
      <c r="U73">
        <f t="shared" si="24"/>
        <v>1800</v>
      </c>
      <c r="V73">
        <f t="shared" si="25"/>
        <v>2231</v>
      </c>
    </row>
    <row r="74" spans="1:22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18"/>
        <v>1.084090909090909</v>
      </c>
      <c r="P74">
        <f t="shared" si="19"/>
        <v>58.170731707317074</v>
      </c>
      <c r="Q74" t="s">
        <v>8310</v>
      </c>
      <c r="R74" t="s">
        <v>8312</v>
      </c>
      <c r="S74" s="10">
        <f t="shared" si="20"/>
        <v>41208.010196759256</v>
      </c>
      <c r="T74" s="10">
        <f t="shared" si="21"/>
        <v>41228</v>
      </c>
      <c r="U74">
        <f t="shared" si="24"/>
        <v>2200</v>
      </c>
      <c r="V74">
        <f t="shared" si="25"/>
        <v>2385</v>
      </c>
    </row>
    <row r="75" spans="1:22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18"/>
        <v>1</v>
      </c>
      <c r="P75">
        <f t="shared" si="19"/>
        <v>50</v>
      </c>
      <c r="Q75" t="s">
        <v>8310</v>
      </c>
      <c r="R75" t="s">
        <v>8312</v>
      </c>
      <c r="S75" s="10">
        <f t="shared" si="20"/>
        <v>40587.75675925926</v>
      </c>
      <c r="T75" s="10">
        <f t="shared" si="21"/>
        <v>40666.165972222225</v>
      </c>
      <c r="U75">
        <f t="shared" si="24"/>
        <v>900</v>
      </c>
      <c r="V75">
        <f t="shared" si="25"/>
        <v>900</v>
      </c>
    </row>
    <row r="76" spans="1:22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18"/>
        <v>1.1293199999999999</v>
      </c>
      <c r="P76">
        <f t="shared" si="19"/>
        <v>19.471034482758618</v>
      </c>
      <c r="Q76" t="s">
        <v>8310</v>
      </c>
      <c r="R76" t="s">
        <v>8312</v>
      </c>
      <c r="S76" s="10">
        <f t="shared" si="20"/>
        <v>42360.487210648149</v>
      </c>
      <c r="T76" s="10">
        <f t="shared" si="21"/>
        <v>42390.487210648149</v>
      </c>
      <c r="U76">
        <f>D76*1.19</f>
        <v>595</v>
      </c>
      <c r="V76">
        <f>E76*1.19</f>
        <v>671.94539999999995</v>
      </c>
    </row>
    <row r="77" spans="1:22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18"/>
        <v>1.1542857142857144</v>
      </c>
      <c r="P77">
        <f t="shared" si="19"/>
        <v>85.957446808510639</v>
      </c>
      <c r="Q77" t="s">
        <v>8310</v>
      </c>
      <c r="R77" t="s">
        <v>8312</v>
      </c>
      <c r="S77" s="10">
        <f t="shared" si="20"/>
        <v>41357.209166666667</v>
      </c>
      <c r="T77" s="10">
        <f t="shared" si="21"/>
        <v>41387.209166666667</v>
      </c>
      <c r="U77">
        <f t="shared" ref="U77:U79" si="26">D77</f>
        <v>3500</v>
      </c>
      <c r="V77">
        <f t="shared" ref="V77:V79" si="27">E77</f>
        <v>4040</v>
      </c>
    </row>
    <row r="78" spans="1:22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18"/>
        <v>1.5333333333333334</v>
      </c>
      <c r="P78">
        <f t="shared" si="19"/>
        <v>30.666666666666668</v>
      </c>
      <c r="Q78" t="s">
        <v>8310</v>
      </c>
      <c r="R78" t="s">
        <v>8312</v>
      </c>
      <c r="S78" s="10">
        <f t="shared" si="20"/>
        <v>40844.691643518519</v>
      </c>
      <c r="T78" s="10">
        <f t="shared" si="21"/>
        <v>40904.733310185184</v>
      </c>
      <c r="U78">
        <f t="shared" si="26"/>
        <v>300</v>
      </c>
      <c r="V78">
        <f t="shared" si="27"/>
        <v>460</v>
      </c>
    </row>
    <row r="79" spans="1:22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18"/>
        <v>3.9249999999999998</v>
      </c>
      <c r="P79">
        <f t="shared" si="19"/>
        <v>60.384615384615387</v>
      </c>
      <c r="Q79" t="s">
        <v>8310</v>
      </c>
      <c r="R79" t="s">
        <v>8312</v>
      </c>
      <c r="S79" s="10">
        <f t="shared" si="20"/>
        <v>40997.144872685189</v>
      </c>
      <c r="T79" s="10">
        <f t="shared" si="21"/>
        <v>41050.124305555553</v>
      </c>
      <c r="U79">
        <f t="shared" si="26"/>
        <v>400</v>
      </c>
      <c r="V79">
        <f t="shared" si="27"/>
        <v>1570</v>
      </c>
    </row>
    <row r="80" spans="1:22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18"/>
        <v>27.02</v>
      </c>
      <c r="P80">
        <f t="shared" si="19"/>
        <v>38.6</v>
      </c>
      <c r="Q80" t="s">
        <v>8310</v>
      </c>
      <c r="R80" t="s">
        <v>8312</v>
      </c>
      <c r="S80" s="10">
        <f t="shared" si="20"/>
        <v>42604.730567129634</v>
      </c>
      <c r="T80" s="10">
        <f t="shared" si="21"/>
        <v>42614.730567129634</v>
      </c>
      <c r="U80">
        <f>D80*1.19</f>
        <v>59.5</v>
      </c>
      <c r="V80">
        <f>E80*1.19</f>
        <v>1607.6899999999998</v>
      </c>
    </row>
    <row r="81" spans="1:22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18"/>
        <v>1.27</v>
      </c>
      <c r="P81">
        <f t="shared" si="19"/>
        <v>40.268292682926827</v>
      </c>
      <c r="Q81" t="s">
        <v>8310</v>
      </c>
      <c r="R81" t="s">
        <v>8312</v>
      </c>
      <c r="S81" s="10">
        <f t="shared" si="20"/>
        <v>41724.776539351849</v>
      </c>
      <c r="T81" s="10">
        <f t="shared" si="21"/>
        <v>41754.776539351849</v>
      </c>
      <c r="U81">
        <f>D81*1.39</f>
        <v>1806.9999999999998</v>
      </c>
      <c r="V81">
        <f>E81*1.39</f>
        <v>2294.89</v>
      </c>
    </row>
    <row r="82" spans="1:22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18"/>
        <v>1.0725</v>
      </c>
      <c r="P82">
        <f t="shared" si="19"/>
        <v>273.82978723404256</v>
      </c>
      <c r="Q82" t="s">
        <v>8310</v>
      </c>
      <c r="R82" t="s">
        <v>8312</v>
      </c>
      <c r="S82" s="10">
        <f t="shared" si="20"/>
        <v>41583.083981481483</v>
      </c>
      <c r="T82" s="10">
        <f t="shared" si="21"/>
        <v>41618.083981481483</v>
      </c>
      <c r="U82">
        <f t="shared" ref="U82:U84" si="28">D82</f>
        <v>12000</v>
      </c>
      <c r="V82">
        <f t="shared" ref="V82:V84" si="29">E82</f>
        <v>12870</v>
      </c>
    </row>
    <row r="83" spans="1:22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18"/>
        <v>1.98</v>
      </c>
      <c r="P83">
        <f t="shared" si="19"/>
        <v>53.035714285714285</v>
      </c>
      <c r="Q83" t="s">
        <v>8310</v>
      </c>
      <c r="R83" t="s">
        <v>8312</v>
      </c>
      <c r="S83" s="10">
        <f t="shared" si="20"/>
        <v>41100.158877314818</v>
      </c>
      <c r="T83" s="10">
        <f t="shared" si="21"/>
        <v>41104.126388888886</v>
      </c>
      <c r="U83">
        <f t="shared" si="28"/>
        <v>750</v>
      </c>
      <c r="V83">
        <f t="shared" si="29"/>
        <v>1485</v>
      </c>
    </row>
    <row r="84" spans="1:22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18"/>
        <v>1.0001249999999999</v>
      </c>
      <c r="P84">
        <f t="shared" si="19"/>
        <v>40.005000000000003</v>
      </c>
      <c r="Q84" t="s">
        <v>8310</v>
      </c>
      <c r="R84" t="s">
        <v>8312</v>
      </c>
      <c r="S84" s="10">
        <f t="shared" si="20"/>
        <v>40795.820150462961</v>
      </c>
      <c r="T84" s="10">
        <f t="shared" si="21"/>
        <v>40825.820150462961</v>
      </c>
      <c r="U84">
        <f t="shared" si="28"/>
        <v>4000</v>
      </c>
      <c r="V84">
        <f t="shared" si="29"/>
        <v>4000.5</v>
      </c>
    </row>
    <row r="85" spans="1:22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18"/>
        <v>1.0249999999999999</v>
      </c>
      <c r="P85">
        <f t="shared" si="19"/>
        <v>15.76923076923077</v>
      </c>
      <c r="Q85" t="s">
        <v>8310</v>
      </c>
      <c r="R85" t="s">
        <v>8312</v>
      </c>
      <c r="S85" s="10">
        <f t="shared" si="20"/>
        <v>42042.615613425922</v>
      </c>
      <c r="T85" s="10">
        <f t="shared" si="21"/>
        <v>42057.479166666672</v>
      </c>
      <c r="U85">
        <f>D85*1.39</f>
        <v>278</v>
      </c>
      <c r="V85">
        <f>E85*1.39</f>
        <v>284.95</v>
      </c>
    </row>
    <row r="86" spans="1:22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18"/>
        <v>1</v>
      </c>
      <c r="P86">
        <f t="shared" si="19"/>
        <v>71.428571428571431</v>
      </c>
      <c r="Q86" t="s">
        <v>8310</v>
      </c>
      <c r="R86" t="s">
        <v>8312</v>
      </c>
      <c r="S86" s="10">
        <f t="shared" si="20"/>
        <v>40648.757939814815</v>
      </c>
      <c r="T86" s="10">
        <f t="shared" si="21"/>
        <v>40678.757939814815</v>
      </c>
      <c r="U86">
        <f t="shared" ref="U86:U87" si="30">D86</f>
        <v>500</v>
      </c>
      <c r="V86">
        <f t="shared" ref="V86:V87" si="31">E86</f>
        <v>500</v>
      </c>
    </row>
    <row r="87" spans="1:22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18"/>
        <v>1.2549999999999999</v>
      </c>
      <c r="P87">
        <f t="shared" si="19"/>
        <v>71.714285714285708</v>
      </c>
      <c r="Q87" t="s">
        <v>8310</v>
      </c>
      <c r="R87" t="s">
        <v>8312</v>
      </c>
      <c r="S87" s="10">
        <f t="shared" si="20"/>
        <v>40779.125428240739</v>
      </c>
      <c r="T87" s="10">
        <f t="shared" si="21"/>
        <v>40809.125428240739</v>
      </c>
      <c r="U87">
        <f t="shared" si="30"/>
        <v>1200</v>
      </c>
      <c r="V87">
        <f t="shared" si="31"/>
        <v>1506</v>
      </c>
    </row>
    <row r="88" spans="1:22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18"/>
        <v>1.0646666666666667</v>
      </c>
      <c r="P88">
        <f t="shared" si="19"/>
        <v>375.76470588235293</v>
      </c>
      <c r="Q88" t="s">
        <v>8310</v>
      </c>
      <c r="R88" t="s">
        <v>8312</v>
      </c>
      <c r="S88" s="10">
        <f t="shared" si="20"/>
        <v>42291.556076388893</v>
      </c>
      <c r="T88" s="10">
        <f t="shared" si="21"/>
        <v>42365.59774305555</v>
      </c>
      <c r="U88">
        <f>D88*1.19</f>
        <v>7140</v>
      </c>
      <c r="V88">
        <f>E88*1.19</f>
        <v>7601.7199999999993</v>
      </c>
    </row>
    <row r="89" spans="1:22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18"/>
        <v>1.046</v>
      </c>
      <c r="P89">
        <f t="shared" si="19"/>
        <v>104.6</v>
      </c>
      <c r="Q89" t="s">
        <v>8310</v>
      </c>
      <c r="R89" t="s">
        <v>8312</v>
      </c>
      <c r="S89" s="10">
        <f t="shared" si="20"/>
        <v>40322.53938657407</v>
      </c>
      <c r="T89" s="10">
        <f t="shared" si="21"/>
        <v>40332.070138888892</v>
      </c>
      <c r="U89">
        <f t="shared" ref="U89:U93" si="32">D89</f>
        <v>2500</v>
      </c>
      <c r="V89">
        <f t="shared" ref="V89:V93" si="33">E89</f>
        <v>2615</v>
      </c>
    </row>
    <row r="90" spans="1:22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18"/>
        <v>1.0285714285714285</v>
      </c>
      <c r="P90">
        <f t="shared" si="19"/>
        <v>60</v>
      </c>
      <c r="Q90" t="s">
        <v>8310</v>
      </c>
      <c r="R90" t="s">
        <v>8312</v>
      </c>
      <c r="S90" s="10">
        <f t="shared" si="20"/>
        <v>41786.65892361111</v>
      </c>
      <c r="T90" s="10">
        <f t="shared" si="21"/>
        <v>41812.65892361111</v>
      </c>
      <c r="U90">
        <f t="shared" si="32"/>
        <v>3500</v>
      </c>
      <c r="V90">
        <f t="shared" si="33"/>
        <v>3600</v>
      </c>
    </row>
    <row r="91" spans="1:22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18"/>
        <v>1.1506666666666667</v>
      </c>
      <c r="P91">
        <f t="shared" si="19"/>
        <v>123.28571428571429</v>
      </c>
      <c r="Q91" t="s">
        <v>8310</v>
      </c>
      <c r="R91" t="s">
        <v>8312</v>
      </c>
      <c r="S91" s="10">
        <f t="shared" si="20"/>
        <v>41402.752222222225</v>
      </c>
      <c r="T91" s="10">
        <f t="shared" si="21"/>
        <v>41427.752222222225</v>
      </c>
      <c r="U91">
        <f t="shared" si="32"/>
        <v>6000</v>
      </c>
      <c r="V91">
        <f t="shared" si="33"/>
        <v>6904</v>
      </c>
    </row>
    <row r="92" spans="1:22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18"/>
        <v>1.004</v>
      </c>
      <c r="P92">
        <f t="shared" si="19"/>
        <v>31.375</v>
      </c>
      <c r="Q92" t="s">
        <v>8310</v>
      </c>
      <c r="R92" t="s">
        <v>8312</v>
      </c>
      <c r="S92" s="10">
        <f t="shared" si="20"/>
        <v>40706.297442129631</v>
      </c>
      <c r="T92" s="10">
        <f t="shared" si="21"/>
        <v>40736.297442129631</v>
      </c>
      <c r="U92">
        <f t="shared" si="32"/>
        <v>500</v>
      </c>
      <c r="V92">
        <f t="shared" si="33"/>
        <v>502</v>
      </c>
    </row>
    <row r="93" spans="1:22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18"/>
        <v>1.2</v>
      </c>
      <c r="P93">
        <f t="shared" si="19"/>
        <v>78.260869565217391</v>
      </c>
      <c r="Q93" t="s">
        <v>8310</v>
      </c>
      <c r="R93" t="s">
        <v>8312</v>
      </c>
      <c r="S93" s="10">
        <f t="shared" si="20"/>
        <v>40619.402361111112</v>
      </c>
      <c r="T93" s="10">
        <f t="shared" si="21"/>
        <v>40680.402361111112</v>
      </c>
      <c r="U93">
        <f t="shared" si="32"/>
        <v>3000</v>
      </c>
      <c r="V93">
        <f t="shared" si="33"/>
        <v>3600</v>
      </c>
    </row>
    <row r="94" spans="1:22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18"/>
        <v>1.052</v>
      </c>
      <c r="P94">
        <f t="shared" si="19"/>
        <v>122.32558139534883</v>
      </c>
      <c r="Q94" t="s">
        <v>8310</v>
      </c>
      <c r="R94" t="s">
        <v>8312</v>
      </c>
      <c r="S94" s="10">
        <f t="shared" si="20"/>
        <v>42721.198877314819</v>
      </c>
      <c r="T94" s="10">
        <f t="shared" si="21"/>
        <v>42767.333333333328</v>
      </c>
      <c r="U94">
        <f>D94*0.81</f>
        <v>4050.0000000000005</v>
      </c>
      <c r="V94">
        <f>E94*0.81</f>
        <v>4260.6000000000004</v>
      </c>
    </row>
    <row r="95" spans="1:22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18"/>
        <v>1.1060000000000001</v>
      </c>
      <c r="P95">
        <f t="shared" si="19"/>
        <v>73.733333333333334</v>
      </c>
      <c r="Q95" t="s">
        <v>8310</v>
      </c>
      <c r="R95" t="s">
        <v>8312</v>
      </c>
      <c r="S95" s="10">
        <f t="shared" si="20"/>
        <v>41065.858067129629</v>
      </c>
      <c r="T95" s="10">
        <f t="shared" si="21"/>
        <v>41093.875</v>
      </c>
      <c r="U95">
        <f>D95</f>
        <v>1000</v>
      </c>
      <c r="V95">
        <f>E95</f>
        <v>1106</v>
      </c>
    </row>
    <row r="96" spans="1:22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18"/>
        <v>1.04</v>
      </c>
      <c r="P96">
        <f t="shared" si="19"/>
        <v>21.666666666666668</v>
      </c>
      <c r="Q96" t="s">
        <v>8310</v>
      </c>
      <c r="R96" t="s">
        <v>8312</v>
      </c>
      <c r="S96" s="10">
        <f t="shared" si="20"/>
        <v>41716.717847222222</v>
      </c>
      <c r="T96" s="10">
        <f t="shared" si="21"/>
        <v>41736.717847222222</v>
      </c>
      <c r="U96">
        <f>D96*1.39</f>
        <v>347.5</v>
      </c>
      <c r="V96">
        <f>E96*1.39</f>
        <v>361.4</v>
      </c>
    </row>
    <row r="97" spans="1:22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18"/>
        <v>1.3142857142857143</v>
      </c>
      <c r="P97">
        <f t="shared" si="19"/>
        <v>21.904761904761905</v>
      </c>
      <c r="Q97" t="s">
        <v>8310</v>
      </c>
      <c r="R97" t="s">
        <v>8312</v>
      </c>
      <c r="S97" s="10">
        <f t="shared" si="20"/>
        <v>40935.005104166667</v>
      </c>
      <c r="T97" s="10">
        <f t="shared" si="21"/>
        <v>40965.005104166667</v>
      </c>
      <c r="U97">
        <f t="shared" ref="U97:U104" si="34">D97</f>
        <v>350</v>
      </c>
      <c r="V97">
        <f t="shared" ref="V97:V104" si="35">E97</f>
        <v>460</v>
      </c>
    </row>
    <row r="98" spans="1:22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18"/>
        <v>1.1466666666666667</v>
      </c>
      <c r="P98">
        <f t="shared" si="19"/>
        <v>50.588235294117645</v>
      </c>
      <c r="Q98" t="s">
        <v>8310</v>
      </c>
      <c r="R98" t="s">
        <v>8312</v>
      </c>
      <c r="S98" s="10">
        <f t="shared" si="20"/>
        <v>40324.662511574075</v>
      </c>
      <c r="T98" s="10">
        <f t="shared" si="21"/>
        <v>40391.125</v>
      </c>
      <c r="U98">
        <f t="shared" si="34"/>
        <v>1500</v>
      </c>
      <c r="V98">
        <f t="shared" si="35"/>
        <v>1720</v>
      </c>
    </row>
    <row r="99" spans="1:22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18"/>
        <v>1.0625</v>
      </c>
      <c r="P99">
        <f t="shared" si="19"/>
        <v>53.125</v>
      </c>
      <c r="Q99" t="s">
        <v>8310</v>
      </c>
      <c r="R99" t="s">
        <v>8312</v>
      </c>
      <c r="S99" s="10">
        <f t="shared" si="20"/>
        <v>40706.135208333333</v>
      </c>
      <c r="T99" s="10">
        <f t="shared" si="21"/>
        <v>40736.135208333333</v>
      </c>
      <c r="U99">
        <f t="shared" si="34"/>
        <v>400</v>
      </c>
      <c r="V99">
        <f t="shared" si="35"/>
        <v>425</v>
      </c>
    </row>
    <row r="100" spans="1:22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18"/>
        <v>1.0625</v>
      </c>
      <c r="P100">
        <f t="shared" si="19"/>
        <v>56.666666666666664</v>
      </c>
      <c r="Q100" t="s">
        <v>8310</v>
      </c>
      <c r="R100" t="s">
        <v>8312</v>
      </c>
      <c r="S100" s="10">
        <f t="shared" si="20"/>
        <v>41214.79483796296</v>
      </c>
      <c r="T100" s="10">
        <f t="shared" si="21"/>
        <v>41250.979166666664</v>
      </c>
      <c r="U100">
        <f t="shared" si="34"/>
        <v>3200</v>
      </c>
      <c r="V100">
        <f t="shared" si="35"/>
        <v>3400</v>
      </c>
    </row>
    <row r="101" spans="1:22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18"/>
        <v>1.0601933333333333</v>
      </c>
      <c r="P101">
        <f t="shared" si="19"/>
        <v>40.776666666666664</v>
      </c>
      <c r="Q101" t="s">
        <v>8310</v>
      </c>
      <c r="R101" t="s">
        <v>8312</v>
      </c>
      <c r="S101" s="10">
        <f t="shared" si="20"/>
        <v>41631.902766203704</v>
      </c>
      <c r="T101" s="10">
        <f t="shared" si="21"/>
        <v>41661.902766203704</v>
      </c>
      <c r="U101">
        <f t="shared" si="34"/>
        <v>1500</v>
      </c>
      <c r="V101">
        <f t="shared" si="35"/>
        <v>1590.29</v>
      </c>
    </row>
    <row r="102" spans="1:22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18"/>
        <v>1</v>
      </c>
      <c r="P102">
        <f t="shared" si="19"/>
        <v>192.30769230769232</v>
      </c>
      <c r="Q102" t="s">
        <v>8310</v>
      </c>
      <c r="R102" t="s">
        <v>8312</v>
      </c>
      <c r="S102" s="10">
        <f t="shared" si="20"/>
        <v>41197.753310185188</v>
      </c>
      <c r="T102" s="10">
        <f t="shared" si="21"/>
        <v>41217.794976851852</v>
      </c>
      <c r="U102">
        <f t="shared" si="34"/>
        <v>5000</v>
      </c>
      <c r="V102">
        <f t="shared" si="35"/>
        <v>5000</v>
      </c>
    </row>
    <row r="103" spans="1:22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18"/>
        <v>1</v>
      </c>
      <c r="P103">
        <f t="shared" si="19"/>
        <v>100</v>
      </c>
      <c r="Q103" t="s">
        <v>8310</v>
      </c>
      <c r="R103" t="s">
        <v>8312</v>
      </c>
      <c r="S103" s="10">
        <f t="shared" si="20"/>
        <v>41274.776736111111</v>
      </c>
      <c r="T103" s="10">
        <f t="shared" si="21"/>
        <v>41298.776736111111</v>
      </c>
      <c r="U103">
        <f t="shared" si="34"/>
        <v>3500</v>
      </c>
      <c r="V103">
        <f t="shared" si="35"/>
        <v>3500</v>
      </c>
    </row>
    <row r="104" spans="1:22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18"/>
        <v>1.2775000000000001</v>
      </c>
      <c r="P104">
        <f t="shared" si="19"/>
        <v>117.92307692307692</v>
      </c>
      <c r="Q104" t="s">
        <v>8310</v>
      </c>
      <c r="R104" t="s">
        <v>8312</v>
      </c>
      <c r="S104" s="10">
        <f t="shared" si="20"/>
        <v>40505.131168981483</v>
      </c>
      <c r="T104" s="10">
        <f t="shared" si="21"/>
        <v>40535.131168981483</v>
      </c>
      <c r="U104">
        <f t="shared" si="34"/>
        <v>6000</v>
      </c>
      <c r="V104">
        <f t="shared" si="35"/>
        <v>7665</v>
      </c>
    </row>
    <row r="105" spans="1:22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18"/>
        <v>1.0515384615384615</v>
      </c>
      <c r="P105">
        <f t="shared" si="19"/>
        <v>27.897959183673468</v>
      </c>
      <c r="Q105" t="s">
        <v>8310</v>
      </c>
      <c r="R105" t="s">
        <v>8312</v>
      </c>
      <c r="S105" s="10">
        <f t="shared" si="20"/>
        <v>41682.805902777778</v>
      </c>
      <c r="T105" s="10">
        <f t="shared" si="21"/>
        <v>41705.805902777778</v>
      </c>
      <c r="U105">
        <f>D105*1.39</f>
        <v>1806.9999999999998</v>
      </c>
      <c r="V105">
        <f>E105*1.39</f>
        <v>1900.1299999999999</v>
      </c>
    </row>
    <row r="106" spans="1:22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18"/>
        <v>1.2</v>
      </c>
      <c r="P106">
        <f t="shared" si="19"/>
        <v>60</v>
      </c>
      <c r="Q106" t="s">
        <v>8310</v>
      </c>
      <c r="R106" t="s">
        <v>8312</v>
      </c>
      <c r="S106" s="10">
        <f t="shared" si="20"/>
        <v>40612.695208333331</v>
      </c>
      <c r="T106" s="10">
        <f t="shared" si="21"/>
        <v>40636.041666666664</v>
      </c>
      <c r="U106">
        <f t="shared" ref="U106:U112" si="36">D106</f>
        <v>500</v>
      </c>
      <c r="V106">
        <f t="shared" ref="V106:V112" si="37">E106</f>
        <v>600</v>
      </c>
    </row>
    <row r="107" spans="1:22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18"/>
        <v>1.074090909090909</v>
      </c>
      <c r="P107">
        <f t="shared" si="19"/>
        <v>39.383333333333333</v>
      </c>
      <c r="Q107" t="s">
        <v>8310</v>
      </c>
      <c r="R107" t="s">
        <v>8312</v>
      </c>
      <c r="S107" s="10">
        <f t="shared" si="20"/>
        <v>42485.724768518514</v>
      </c>
      <c r="T107" s="10">
        <f t="shared" si="21"/>
        <v>42504</v>
      </c>
      <c r="U107">
        <f t="shared" si="36"/>
        <v>2200</v>
      </c>
      <c r="V107">
        <f t="shared" si="37"/>
        <v>2363</v>
      </c>
    </row>
    <row r="108" spans="1:22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18"/>
        <v>1.0049999999999999</v>
      </c>
      <c r="P108">
        <f t="shared" si="19"/>
        <v>186.11111111111111</v>
      </c>
      <c r="Q108" t="s">
        <v>8310</v>
      </c>
      <c r="R108" t="s">
        <v>8312</v>
      </c>
      <c r="S108" s="10">
        <f t="shared" si="20"/>
        <v>40987.776631944449</v>
      </c>
      <c r="T108" s="10">
        <f t="shared" si="21"/>
        <v>41001.776631944449</v>
      </c>
      <c r="U108">
        <f t="shared" si="36"/>
        <v>5000</v>
      </c>
      <c r="V108">
        <f t="shared" si="37"/>
        <v>5025</v>
      </c>
    </row>
    <row r="109" spans="1:22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18"/>
        <v>1.0246666666666666</v>
      </c>
      <c r="P109">
        <f t="shared" si="19"/>
        <v>111.37681159420291</v>
      </c>
      <c r="Q109" t="s">
        <v>8310</v>
      </c>
      <c r="R109" t="s">
        <v>8312</v>
      </c>
      <c r="S109" s="10">
        <f t="shared" si="20"/>
        <v>40635.982488425929</v>
      </c>
      <c r="T109" s="10">
        <f t="shared" si="21"/>
        <v>40657.982488425929</v>
      </c>
      <c r="U109">
        <f t="shared" si="36"/>
        <v>7500</v>
      </c>
      <c r="V109">
        <f t="shared" si="37"/>
        <v>7685</v>
      </c>
    </row>
    <row r="110" spans="1:22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18"/>
        <v>2.4666666666666668</v>
      </c>
      <c r="P110">
        <f t="shared" si="19"/>
        <v>78.723404255319153</v>
      </c>
      <c r="Q110" t="s">
        <v>8310</v>
      </c>
      <c r="R110" t="s">
        <v>8312</v>
      </c>
      <c r="S110" s="10">
        <f t="shared" si="20"/>
        <v>41365.613078703704</v>
      </c>
      <c r="T110" s="10">
        <f t="shared" si="21"/>
        <v>41425.613078703704</v>
      </c>
      <c r="U110">
        <f t="shared" si="36"/>
        <v>1500</v>
      </c>
      <c r="V110">
        <f t="shared" si="37"/>
        <v>3700</v>
      </c>
    </row>
    <row r="111" spans="1:22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18"/>
        <v>2.1949999999999998</v>
      </c>
      <c r="P111">
        <f t="shared" si="19"/>
        <v>46.702127659574465</v>
      </c>
      <c r="Q111" t="s">
        <v>8310</v>
      </c>
      <c r="R111" t="s">
        <v>8312</v>
      </c>
      <c r="S111" s="10">
        <f t="shared" si="20"/>
        <v>40570.025810185187</v>
      </c>
      <c r="T111" s="10">
        <f t="shared" si="21"/>
        <v>40600.025810185187</v>
      </c>
      <c r="U111">
        <f t="shared" si="36"/>
        <v>1000</v>
      </c>
      <c r="V111">
        <f t="shared" si="37"/>
        <v>2195</v>
      </c>
    </row>
    <row r="112" spans="1:22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18"/>
        <v>1.3076923076923077</v>
      </c>
      <c r="P112">
        <f t="shared" si="19"/>
        <v>65.384615384615387</v>
      </c>
      <c r="Q112" t="s">
        <v>8310</v>
      </c>
      <c r="R112" t="s">
        <v>8312</v>
      </c>
      <c r="S112" s="10">
        <f t="shared" si="20"/>
        <v>41557.949687500004</v>
      </c>
      <c r="T112" s="10">
        <f t="shared" si="21"/>
        <v>41592.249305555553</v>
      </c>
      <c r="U112">
        <f t="shared" si="36"/>
        <v>1300</v>
      </c>
      <c r="V112">
        <f t="shared" si="37"/>
        <v>1700</v>
      </c>
    </row>
    <row r="113" spans="1:22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18"/>
        <v>1.5457142857142858</v>
      </c>
      <c r="P113">
        <f t="shared" si="19"/>
        <v>102.0754716981132</v>
      </c>
      <c r="Q113" t="s">
        <v>8310</v>
      </c>
      <c r="R113" t="s">
        <v>8312</v>
      </c>
      <c r="S113" s="10">
        <f t="shared" si="20"/>
        <v>42125.333182870367</v>
      </c>
      <c r="T113" s="10">
        <f t="shared" si="21"/>
        <v>42155.333182870367</v>
      </c>
      <c r="U113">
        <f>D113*0.75</f>
        <v>2625</v>
      </c>
      <c r="V113">
        <f>E113*0.75</f>
        <v>4057.5</v>
      </c>
    </row>
    <row r="114" spans="1:22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18"/>
        <v>1.04</v>
      </c>
      <c r="P114">
        <f t="shared" si="19"/>
        <v>64.197530864197532</v>
      </c>
      <c r="Q114" t="s">
        <v>8310</v>
      </c>
      <c r="R114" t="s">
        <v>8312</v>
      </c>
      <c r="S114" s="10">
        <f t="shared" si="20"/>
        <v>41718.043032407404</v>
      </c>
      <c r="T114" s="10">
        <f t="shared" si="21"/>
        <v>41742.083333333336</v>
      </c>
      <c r="U114">
        <f t="shared" ref="U114:U121" si="38">D114</f>
        <v>5000</v>
      </c>
      <c r="V114">
        <f t="shared" ref="V114:V121" si="39">E114</f>
        <v>5200</v>
      </c>
    </row>
    <row r="115" spans="1:22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18"/>
        <v>1.41</v>
      </c>
      <c r="P115">
        <f t="shared" si="19"/>
        <v>90.384615384615387</v>
      </c>
      <c r="Q115" t="s">
        <v>8310</v>
      </c>
      <c r="R115" t="s">
        <v>8312</v>
      </c>
      <c r="S115" s="10">
        <f t="shared" si="20"/>
        <v>40753.758425925924</v>
      </c>
      <c r="T115" s="10">
        <f t="shared" si="21"/>
        <v>40761.625</v>
      </c>
      <c r="U115">
        <f t="shared" si="38"/>
        <v>5000</v>
      </c>
      <c r="V115">
        <f t="shared" si="39"/>
        <v>7050</v>
      </c>
    </row>
    <row r="116" spans="1:22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18"/>
        <v>1.0333333333333334</v>
      </c>
      <c r="P116">
        <f t="shared" si="19"/>
        <v>88.571428571428569</v>
      </c>
      <c r="Q116" t="s">
        <v>8310</v>
      </c>
      <c r="R116" t="s">
        <v>8312</v>
      </c>
      <c r="S116" s="10">
        <f t="shared" si="20"/>
        <v>40861.27416666667</v>
      </c>
      <c r="T116" s="10">
        <f t="shared" si="21"/>
        <v>40921.27416666667</v>
      </c>
      <c r="U116">
        <f t="shared" si="38"/>
        <v>3000</v>
      </c>
      <c r="V116">
        <f t="shared" si="39"/>
        <v>3100</v>
      </c>
    </row>
    <row r="117" spans="1:22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18"/>
        <v>1.4044444444444444</v>
      </c>
      <c r="P117">
        <f t="shared" si="19"/>
        <v>28.727272727272727</v>
      </c>
      <c r="Q117" t="s">
        <v>8310</v>
      </c>
      <c r="R117" t="s">
        <v>8312</v>
      </c>
      <c r="S117" s="10">
        <f t="shared" si="20"/>
        <v>40918.738935185182</v>
      </c>
      <c r="T117" s="10">
        <f t="shared" si="21"/>
        <v>40943.738935185182</v>
      </c>
      <c r="U117">
        <f t="shared" si="38"/>
        <v>450</v>
      </c>
      <c r="V117">
        <f t="shared" si="39"/>
        <v>632</v>
      </c>
    </row>
    <row r="118" spans="1:22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18"/>
        <v>1.1365714285714286</v>
      </c>
      <c r="P118">
        <f t="shared" si="19"/>
        <v>69.78947368421052</v>
      </c>
      <c r="Q118" t="s">
        <v>8310</v>
      </c>
      <c r="R118" t="s">
        <v>8312</v>
      </c>
      <c r="S118" s="10">
        <f t="shared" si="20"/>
        <v>40595.497164351851</v>
      </c>
      <c r="T118" s="10">
        <f t="shared" si="21"/>
        <v>40641.455497685187</v>
      </c>
      <c r="U118">
        <f t="shared" si="38"/>
        <v>3500</v>
      </c>
      <c r="V118">
        <f t="shared" si="39"/>
        <v>3978</v>
      </c>
    </row>
    <row r="119" spans="1:22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18"/>
        <v>1.0049377777777779</v>
      </c>
      <c r="P119">
        <f t="shared" si="19"/>
        <v>167.48962962962963</v>
      </c>
      <c r="Q119" t="s">
        <v>8310</v>
      </c>
      <c r="R119" t="s">
        <v>8312</v>
      </c>
      <c r="S119" s="10">
        <f t="shared" si="20"/>
        <v>40248.834999999999</v>
      </c>
      <c r="T119" s="10">
        <f t="shared" si="21"/>
        <v>40338.791666666664</v>
      </c>
      <c r="U119">
        <f t="shared" si="38"/>
        <v>4500</v>
      </c>
      <c r="V119">
        <f t="shared" si="39"/>
        <v>4522.22</v>
      </c>
    </row>
    <row r="120" spans="1:22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18"/>
        <v>1.1303159999999999</v>
      </c>
      <c r="P120">
        <f t="shared" si="19"/>
        <v>144.91230769230768</v>
      </c>
      <c r="Q120" t="s">
        <v>8310</v>
      </c>
      <c r="R120" t="s">
        <v>8312</v>
      </c>
      <c r="S120" s="10">
        <f t="shared" si="20"/>
        <v>40723.053657407407</v>
      </c>
      <c r="T120" s="10">
        <f t="shared" si="21"/>
        <v>40753.053657407407</v>
      </c>
      <c r="U120">
        <f t="shared" si="38"/>
        <v>5000</v>
      </c>
      <c r="V120">
        <f t="shared" si="39"/>
        <v>5651.58</v>
      </c>
    </row>
    <row r="121" spans="1:22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18"/>
        <v>1.0455692307692308</v>
      </c>
      <c r="P121">
        <f t="shared" si="19"/>
        <v>91.840540540540545</v>
      </c>
      <c r="Q121" t="s">
        <v>8310</v>
      </c>
      <c r="R121" t="s">
        <v>8312</v>
      </c>
      <c r="S121" s="10">
        <f t="shared" si="20"/>
        <v>40739.069282407407</v>
      </c>
      <c r="T121" s="10">
        <f t="shared" si="21"/>
        <v>40768.958333333336</v>
      </c>
      <c r="U121">
        <f t="shared" si="38"/>
        <v>3250</v>
      </c>
      <c r="V121">
        <f t="shared" si="39"/>
        <v>3398.1</v>
      </c>
    </row>
    <row r="122" spans="1:22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18"/>
        <v>1.4285714285714287E-4</v>
      </c>
      <c r="P122">
        <f t="shared" si="19"/>
        <v>10</v>
      </c>
      <c r="Q122" t="s">
        <v>8310</v>
      </c>
      <c r="R122" t="s">
        <v>8313</v>
      </c>
      <c r="S122" s="10">
        <f t="shared" si="20"/>
        <v>42616.049849537041</v>
      </c>
      <c r="T122" s="10">
        <f t="shared" si="21"/>
        <v>42646.049849537041</v>
      </c>
      <c r="U122">
        <f>D122*0.013</f>
        <v>910</v>
      </c>
      <c r="V122">
        <f>E122*0.013</f>
        <v>0.13</v>
      </c>
    </row>
    <row r="123" spans="1:22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18"/>
        <v>3.3333333333333332E-4</v>
      </c>
      <c r="P123">
        <f t="shared" si="19"/>
        <v>1</v>
      </c>
      <c r="Q123" t="s">
        <v>8310</v>
      </c>
      <c r="R123" t="s">
        <v>8313</v>
      </c>
      <c r="S123" s="10">
        <f t="shared" si="20"/>
        <v>42096.704976851848</v>
      </c>
      <c r="T123" s="10">
        <f t="shared" si="21"/>
        <v>42112.427777777775</v>
      </c>
      <c r="U123">
        <f t="shared" ref="U123:U126" si="40">D123</f>
        <v>3000</v>
      </c>
      <c r="V123">
        <f t="shared" ref="V123:V126" si="41">E123</f>
        <v>1</v>
      </c>
    </row>
    <row r="124" spans="1:22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18"/>
        <v>0</v>
      </c>
      <c r="P124" t="e">
        <f t="shared" si="19"/>
        <v>#DIV/0!</v>
      </c>
      <c r="Q124" t="s">
        <v>8310</v>
      </c>
      <c r="R124" t="s">
        <v>8313</v>
      </c>
      <c r="S124" s="10">
        <f t="shared" si="20"/>
        <v>42593.431793981479</v>
      </c>
      <c r="T124" s="10">
        <f t="shared" si="21"/>
        <v>42653.431793981479</v>
      </c>
      <c r="U124">
        <f t="shared" si="40"/>
        <v>100000000</v>
      </c>
      <c r="V124">
        <f t="shared" si="41"/>
        <v>0</v>
      </c>
    </row>
    <row r="125" spans="1:22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18"/>
        <v>2.7454545454545453E-3</v>
      </c>
      <c r="P125">
        <f t="shared" si="19"/>
        <v>25.166666666666668</v>
      </c>
      <c r="Q125" t="s">
        <v>8310</v>
      </c>
      <c r="R125" t="s">
        <v>8313</v>
      </c>
      <c r="S125" s="10">
        <f t="shared" si="20"/>
        <v>41904.781990740739</v>
      </c>
      <c r="T125" s="10">
        <f t="shared" si="21"/>
        <v>41940.916666666664</v>
      </c>
      <c r="U125">
        <f t="shared" si="40"/>
        <v>55000</v>
      </c>
      <c r="V125">
        <f t="shared" si="41"/>
        <v>151</v>
      </c>
    </row>
    <row r="126" spans="1:22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18"/>
        <v>0</v>
      </c>
      <c r="P126" t="e">
        <f t="shared" si="19"/>
        <v>#DIV/0!</v>
      </c>
      <c r="Q126" t="s">
        <v>8310</v>
      </c>
      <c r="R126" t="s">
        <v>8313</v>
      </c>
      <c r="S126" s="10">
        <f t="shared" si="20"/>
        <v>42114.928726851853</v>
      </c>
      <c r="T126" s="10">
        <f t="shared" si="21"/>
        <v>42139.928726851853</v>
      </c>
      <c r="U126">
        <f t="shared" si="40"/>
        <v>4000</v>
      </c>
      <c r="V126">
        <f t="shared" si="41"/>
        <v>0</v>
      </c>
    </row>
    <row r="127" spans="1:22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18"/>
        <v>0.14000000000000001</v>
      </c>
      <c r="P127">
        <f t="shared" si="19"/>
        <v>11.666666666666666</v>
      </c>
      <c r="Q127" t="s">
        <v>8310</v>
      </c>
      <c r="R127" t="s">
        <v>8313</v>
      </c>
      <c r="S127" s="10">
        <f t="shared" si="20"/>
        <v>42709.993981481486</v>
      </c>
      <c r="T127" s="10">
        <f t="shared" si="21"/>
        <v>42769.993981481486</v>
      </c>
      <c r="U127">
        <f>D127*0.81</f>
        <v>405</v>
      </c>
      <c r="V127">
        <f>E127*0.81</f>
        <v>56.7</v>
      </c>
    </row>
    <row r="128" spans="1:22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18"/>
        <v>5.5480000000000002E-2</v>
      </c>
      <c r="P128">
        <f t="shared" si="19"/>
        <v>106.69230769230769</v>
      </c>
      <c r="Q128" t="s">
        <v>8310</v>
      </c>
      <c r="R128" t="s">
        <v>8313</v>
      </c>
      <c r="S128" s="10">
        <f t="shared" si="20"/>
        <v>42135.589548611111</v>
      </c>
      <c r="T128" s="10">
        <f t="shared" si="21"/>
        <v>42166.083333333328</v>
      </c>
      <c r="U128">
        <f t="shared" ref="U128:U131" si="42">D128</f>
        <v>25000</v>
      </c>
      <c r="V128">
        <f t="shared" ref="V128:V131" si="43">E128</f>
        <v>1387</v>
      </c>
    </row>
    <row r="129" spans="1:22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18"/>
        <v>2.375E-2</v>
      </c>
      <c r="P129">
        <f t="shared" si="19"/>
        <v>47.5</v>
      </c>
      <c r="Q129" t="s">
        <v>8310</v>
      </c>
      <c r="R129" t="s">
        <v>8313</v>
      </c>
      <c r="S129" s="10">
        <f t="shared" si="20"/>
        <v>42067.62431712963</v>
      </c>
      <c r="T129" s="10">
        <f t="shared" si="21"/>
        <v>42097.582650462966</v>
      </c>
      <c r="U129">
        <f t="shared" si="42"/>
        <v>8000</v>
      </c>
      <c r="V129">
        <f t="shared" si="43"/>
        <v>190</v>
      </c>
    </row>
    <row r="130" spans="1:22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18"/>
        <v>1.8669999999999999E-2</v>
      </c>
      <c r="P130">
        <f t="shared" si="19"/>
        <v>311.16666666666669</v>
      </c>
      <c r="Q130" t="s">
        <v>8310</v>
      </c>
      <c r="R130" t="s">
        <v>8313</v>
      </c>
      <c r="S130" s="10">
        <f t="shared" si="20"/>
        <v>42628.22792824074</v>
      </c>
      <c r="T130" s="10">
        <f t="shared" si="21"/>
        <v>42663.22792824074</v>
      </c>
      <c r="U130">
        <f t="shared" si="42"/>
        <v>100000</v>
      </c>
      <c r="V130">
        <f t="shared" si="43"/>
        <v>1867</v>
      </c>
    </row>
    <row r="131" spans="1:22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44">SUM(E131/D131)</f>
        <v>0</v>
      </c>
      <c r="P131" t="e">
        <f t="shared" ref="P131:P194" si="45">SUM(E131/L131)</f>
        <v>#DIV/0!</v>
      </c>
      <c r="Q131" t="s">
        <v>8310</v>
      </c>
      <c r="R131" t="s">
        <v>8313</v>
      </c>
      <c r="S131" s="10">
        <f t="shared" ref="S131:S194" si="46">(((J131/60)/60)/24)+DATE(1970,1,1)</f>
        <v>41882.937303240738</v>
      </c>
      <c r="T131" s="10">
        <f t="shared" ref="T131:T194" si="47">(((I131/60)/60)/24)+DATE(1970,1,1)</f>
        <v>41942.937303240738</v>
      </c>
      <c r="U131">
        <f t="shared" si="42"/>
        <v>20000</v>
      </c>
      <c r="V131">
        <f t="shared" si="43"/>
        <v>0</v>
      </c>
    </row>
    <row r="132" spans="1:22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44"/>
        <v>0</v>
      </c>
      <c r="P132" t="e">
        <f t="shared" si="45"/>
        <v>#DIV/0!</v>
      </c>
      <c r="Q132" t="s">
        <v>8310</v>
      </c>
      <c r="R132" t="s">
        <v>8313</v>
      </c>
      <c r="S132" s="10">
        <f t="shared" si="46"/>
        <v>41778.915416666663</v>
      </c>
      <c r="T132" s="10">
        <f t="shared" si="47"/>
        <v>41806.844444444447</v>
      </c>
      <c r="U132">
        <f>D132*1.39</f>
        <v>833.99999999999989</v>
      </c>
      <c r="V132">
        <f>E132*1.39</f>
        <v>0</v>
      </c>
    </row>
    <row r="133" spans="1:22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44"/>
        <v>0</v>
      </c>
      <c r="P133" t="e">
        <f t="shared" si="45"/>
        <v>#DIV/0!</v>
      </c>
      <c r="Q133" t="s">
        <v>8310</v>
      </c>
      <c r="R133" t="s">
        <v>8313</v>
      </c>
      <c r="S133" s="10">
        <f t="shared" si="46"/>
        <v>42541.837511574078</v>
      </c>
      <c r="T133" s="10">
        <f t="shared" si="47"/>
        <v>42557</v>
      </c>
      <c r="U133">
        <f t="shared" ref="U133:U138" si="48">D133</f>
        <v>1200</v>
      </c>
      <c r="V133">
        <f t="shared" ref="V133:V138" si="49">E133</f>
        <v>0</v>
      </c>
    </row>
    <row r="134" spans="1:22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44"/>
        <v>9.5687499999999995E-2</v>
      </c>
      <c r="P134">
        <f t="shared" si="45"/>
        <v>94.506172839506178</v>
      </c>
      <c r="Q134" t="s">
        <v>8310</v>
      </c>
      <c r="R134" t="s">
        <v>8313</v>
      </c>
      <c r="S134" s="10">
        <f t="shared" si="46"/>
        <v>41905.812581018516</v>
      </c>
      <c r="T134" s="10">
        <f t="shared" si="47"/>
        <v>41950.854247685187</v>
      </c>
      <c r="U134">
        <f t="shared" si="48"/>
        <v>80000</v>
      </c>
      <c r="V134">
        <f t="shared" si="49"/>
        <v>7655</v>
      </c>
    </row>
    <row r="135" spans="1:22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44"/>
        <v>0</v>
      </c>
      <c r="P135" t="e">
        <f t="shared" si="45"/>
        <v>#DIV/0!</v>
      </c>
      <c r="Q135" t="s">
        <v>8310</v>
      </c>
      <c r="R135" t="s">
        <v>8313</v>
      </c>
      <c r="S135" s="10">
        <f t="shared" si="46"/>
        <v>42491.80768518518</v>
      </c>
      <c r="T135" s="10">
        <f t="shared" si="47"/>
        <v>42521.729861111111</v>
      </c>
      <c r="U135">
        <f t="shared" si="48"/>
        <v>71764</v>
      </c>
      <c r="V135">
        <f t="shared" si="49"/>
        <v>0</v>
      </c>
    </row>
    <row r="136" spans="1:22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44"/>
        <v>0</v>
      </c>
      <c r="P136" t="e">
        <f t="shared" si="45"/>
        <v>#DIV/0!</v>
      </c>
      <c r="Q136" t="s">
        <v>8310</v>
      </c>
      <c r="R136" t="s">
        <v>8313</v>
      </c>
      <c r="S136" s="10">
        <f t="shared" si="46"/>
        <v>42221.909930555557</v>
      </c>
      <c r="T136" s="10">
        <f t="shared" si="47"/>
        <v>42251.708333333328</v>
      </c>
      <c r="U136">
        <f t="shared" si="48"/>
        <v>5000</v>
      </c>
      <c r="V136">
        <f t="shared" si="49"/>
        <v>0</v>
      </c>
    </row>
    <row r="137" spans="1:22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44"/>
        <v>0.13433333333333333</v>
      </c>
      <c r="P137">
        <f t="shared" si="45"/>
        <v>80.599999999999994</v>
      </c>
      <c r="Q137" t="s">
        <v>8310</v>
      </c>
      <c r="R137" t="s">
        <v>8313</v>
      </c>
      <c r="S137" s="10">
        <f t="shared" si="46"/>
        <v>41788.381909722222</v>
      </c>
      <c r="T137" s="10">
        <f t="shared" si="47"/>
        <v>41821.791666666664</v>
      </c>
      <c r="U137">
        <f t="shared" si="48"/>
        <v>3000</v>
      </c>
      <c r="V137">
        <f t="shared" si="49"/>
        <v>403</v>
      </c>
    </row>
    <row r="138" spans="1:22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44"/>
        <v>0</v>
      </c>
      <c r="P138" t="e">
        <f t="shared" si="45"/>
        <v>#DIV/0!</v>
      </c>
      <c r="Q138" t="s">
        <v>8310</v>
      </c>
      <c r="R138" t="s">
        <v>8313</v>
      </c>
      <c r="S138" s="10">
        <f t="shared" si="46"/>
        <v>42096.410115740742</v>
      </c>
      <c r="T138" s="10">
        <f t="shared" si="47"/>
        <v>42140.427777777775</v>
      </c>
      <c r="U138">
        <f t="shared" si="48"/>
        <v>3000</v>
      </c>
      <c r="V138">
        <f t="shared" si="49"/>
        <v>0</v>
      </c>
    </row>
    <row r="139" spans="1:22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44"/>
        <v>0</v>
      </c>
      <c r="P139" t="e">
        <f t="shared" si="45"/>
        <v>#DIV/0!</v>
      </c>
      <c r="Q139" t="s">
        <v>8310</v>
      </c>
      <c r="R139" t="s">
        <v>8313</v>
      </c>
      <c r="S139" s="10">
        <f t="shared" si="46"/>
        <v>42239.573993055557</v>
      </c>
      <c r="T139" s="10">
        <f t="shared" si="47"/>
        <v>42289.573993055557</v>
      </c>
      <c r="U139">
        <f>D139*0.16</f>
        <v>8800</v>
      </c>
      <c r="V139">
        <f>E139*0.16</f>
        <v>0</v>
      </c>
    </row>
    <row r="140" spans="1:22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44"/>
        <v>3.1413333333333335E-2</v>
      </c>
      <c r="P140">
        <f t="shared" si="45"/>
        <v>81.241379310344826</v>
      </c>
      <c r="Q140" t="s">
        <v>8310</v>
      </c>
      <c r="R140" t="s">
        <v>8313</v>
      </c>
      <c r="S140" s="10">
        <f t="shared" si="46"/>
        <v>42186.257418981477</v>
      </c>
      <c r="T140" s="10">
        <f t="shared" si="47"/>
        <v>42217.207638888889</v>
      </c>
      <c r="U140">
        <f t="shared" ref="U140:U144" si="50">D140</f>
        <v>150000</v>
      </c>
      <c r="V140">
        <f t="shared" ref="V140:V144" si="51">E140</f>
        <v>4712</v>
      </c>
    </row>
    <row r="141" spans="1:22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44"/>
        <v>1</v>
      </c>
      <c r="P141">
        <f t="shared" si="45"/>
        <v>500</v>
      </c>
      <c r="Q141" t="s">
        <v>8310</v>
      </c>
      <c r="R141" t="s">
        <v>8313</v>
      </c>
      <c r="S141" s="10">
        <f t="shared" si="46"/>
        <v>42187.920972222222</v>
      </c>
      <c r="T141" s="10">
        <f t="shared" si="47"/>
        <v>42197.920972222222</v>
      </c>
      <c r="U141">
        <f t="shared" si="50"/>
        <v>500</v>
      </c>
      <c r="V141">
        <f t="shared" si="51"/>
        <v>500</v>
      </c>
    </row>
    <row r="142" spans="1:22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44"/>
        <v>0</v>
      </c>
      <c r="P142" t="e">
        <f t="shared" si="45"/>
        <v>#DIV/0!</v>
      </c>
      <c r="Q142" t="s">
        <v>8310</v>
      </c>
      <c r="R142" t="s">
        <v>8313</v>
      </c>
      <c r="S142" s="10">
        <f t="shared" si="46"/>
        <v>42053.198287037041</v>
      </c>
      <c r="T142" s="10">
        <f t="shared" si="47"/>
        <v>42083.15662037037</v>
      </c>
      <c r="U142">
        <f t="shared" si="50"/>
        <v>200000</v>
      </c>
      <c r="V142">
        <f t="shared" si="51"/>
        <v>0</v>
      </c>
    </row>
    <row r="143" spans="1:22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44"/>
        <v>0.10775</v>
      </c>
      <c r="P143">
        <f t="shared" si="45"/>
        <v>46.178571428571431</v>
      </c>
      <c r="Q143" t="s">
        <v>8310</v>
      </c>
      <c r="R143" t="s">
        <v>8313</v>
      </c>
      <c r="S143" s="10">
        <f t="shared" si="46"/>
        <v>42110.153043981481</v>
      </c>
      <c r="T143" s="10">
        <f t="shared" si="47"/>
        <v>42155.153043981481</v>
      </c>
      <c r="U143">
        <f t="shared" si="50"/>
        <v>12000</v>
      </c>
      <c r="V143">
        <f t="shared" si="51"/>
        <v>1293</v>
      </c>
    </row>
    <row r="144" spans="1:22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44"/>
        <v>3.3333333333333335E-3</v>
      </c>
      <c r="P144">
        <f t="shared" si="45"/>
        <v>10</v>
      </c>
      <c r="Q144" t="s">
        <v>8310</v>
      </c>
      <c r="R144" t="s">
        <v>8313</v>
      </c>
      <c r="S144" s="10">
        <f t="shared" si="46"/>
        <v>41938.893263888887</v>
      </c>
      <c r="T144" s="10">
        <f t="shared" si="47"/>
        <v>41959.934930555552</v>
      </c>
      <c r="U144">
        <f t="shared" si="50"/>
        <v>3000</v>
      </c>
      <c r="V144">
        <f t="shared" si="51"/>
        <v>10</v>
      </c>
    </row>
    <row r="145" spans="1:22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44"/>
        <v>0</v>
      </c>
      <c r="P145" t="e">
        <f t="shared" si="45"/>
        <v>#DIV/0!</v>
      </c>
      <c r="Q145" t="s">
        <v>8310</v>
      </c>
      <c r="R145" t="s">
        <v>8313</v>
      </c>
      <c r="S145" s="10">
        <f t="shared" si="46"/>
        <v>42559.064143518524</v>
      </c>
      <c r="T145" s="10">
        <f t="shared" si="47"/>
        <v>42616.246527777781</v>
      </c>
      <c r="U145">
        <f>D145*0.75</f>
        <v>4125</v>
      </c>
      <c r="V145">
        <f>E145*0.75</f>
        <v>0</v>
      </c>
    </row>
    <row r="146" spans="1:22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44"/>
        <v>0.27600000000000002</v>
      </c>
      <c r="P146">
        <f t="shared" si="45"/>
        <v>55.945945945945944</v>
      </c>
      <c r="Q146" t="s">
        <v>8310</v>
      </c>
      <c r="R146" t="s">
        <v>8313</v>
      </c>
      <c r="S146" s="10">
        <f t="shared" si="46"/>
        <v>42047.762407407412</v>
      </c>
      <c r="T146" s="10">
        <f t="shared" si="47"/>
        <v>42107.72074074074</v>
      </c>
      <c r="U146">
        <f>D146*0.81</f>
        <v>6075</v>
      </c>
      <c r="V146">
        <f>E146*0.81</f>
        <v>1676.7</v>
      </c>
    </row>
    <row r="147" spans="1:22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44"/>
        <v>7.5111111111111115E-2</v>
      </c>
      <c r="P147">
        <f t="shared" si="45"/>
        <v>37.555555555555557</v>
      </c>
      <c r="Q147" t="s">
        <v>8310</v>
      </c>
      <c r="R147" t="s">
        <v>8313</v>
      </c>
      <c r="S147" s="10">
        <f t="shared" si="46"/>
        <v>42200.542268518519</v>
      </c>
      <c r="T147" s="10">
        <f t="shared" si="47"/>
        <v>42227.542268518519</v>
      </c>
      <c r="U147">
        <f t="shared" ref="U147:U148" si="52">D147</f>
        <v>4500</v>
      </c>
      <c r="V147">
        <f t="shared" ref="V147:V148" si="53">E147</f>
        <v>338</v>
      </c>
    </row>
    <row r="148" spans="1:22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44"/>
        <v>5.7499999999999999E-3</v>
      </c>
      <c r="P148">
        <f t="shared" si="45"/>
        <v>38.333333333333336</v>
      </c>
      <c r="Q148" t="s">
        <v>8310</v>
      </c>
      <c r="R148" t="s">
        <v>8313</v>
      </c>
      <c r="S148" s="10">
        <f t="shared" si="46"/>
        <v>42693.016180555554</v>
      </c>
      <c r="T148" s="10">
        <f t="shared" si="47"/>
        <v>42753.016180555554</v>
      </c>
      <c r="U148">
        <f t="shared" si="52"/>
        <v>20000</v>
      </c>
      <c r="V148">
        <f t="shared" si="53"/>
        <v>115</v>
      </c>
    </row>
    <row r="149" spans="1:22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44"/>
        <v>0</v>
      </c>
      <c r="P149" t="e">
        <f t="shared" si="45"/>
        <v>#DIV/0!</v>
      </c>
      <c r="Q149" t="s">
        <v>8310</v>
      </c>
      <c r="R149" t="s">
        <v>8313</v>
      </c>
      <c r="S149" s="10">
        <f t="shared" si="46"/>
        <v>41969.767824074079</v>
      </c>
      <c r="T149" s="10">
        <f t="shared" si="47"/>
        <v>42012.762499999997</v>
      </c>
      <c r="U149">
        <f>D149*1.39</f>
        <v>9730</v>
      </c>
      <c r="V149">
        <f>E149*1.39</f>
        <v>0</v>
      </c>
    </row>
    <row r="150" spans="1:22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44"/>
        <v>8.0000000000000004E-4</v>
      </c>
      <c r="P150">
        <f t="shared" si="45"/>
        <v>20</v>
      </c>
      <c r="Q150" t="s">
        <v>8310</v>
      </c>
      <c r="R150" t="s">
        <v>8313</v>
      </c>
      <c r="S150" s="10">
        <f t="shared" si="46"/>
        <v>42397.281666666662</v>
      </c>
      <c r="T150" s="10">
        <f t="shared" si="47"/>
        <v>42427.281666666662</v>
      </c>
      <c r="U150">
        <f t="shared" ref="U150:U152" si="54">D150</f>
        <v>50000</v>
      </c>
      <c r="V150">
        <f t="shared" ref="V150:V152" si="55">E150</f>
        <v>40</v>
      </c>
    </row>
    <row r="151" spans="1:22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44"/>
        <v>9.1999999999999998E-3</v>
      </c>
      <c r="P151">
        <f t="shared" si="45"/>
        <v>15.333333333333334</v>
      </c>
      <c r="Q151" t="s">
        <v>8310</v>
      </c>
      <c r="R151" t="s">
        <v>8313</v>
      </c>
      <c r="S151" s="10">
        <f t="shared" si="46"/>
        <v>41968.172106481477</v>
      </c>
      <c r="T151" s="10">
        <f t="shared" si="47"/>
        <v>41998.333333333328</v>
      </c>
      <c r="U151">
        <f t="shared" si="54"/>
        <v>10000</v>
      </c>
      <c r="V151">
        <f t="shared" si="55"/>
        <v>92</v>
      </c>
    </row>
    <row r="152" spans="1:22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44"/>
        <v>0.23163076923076922</v>
      </c>
      <c r="P152">
        <f t="shared" si="45"/>
        <v>449.43283582089555</v>
      </c>
      <c r="Q152" t="s">
        <v>8310</v>
      </c>
      <c r="R152" t="s">
        <v>8313</v>
      </c>
      <c r="S152" s="10">
        <f t="shared" si="46"/>
        <v>42090.161828703705</v>
      </c>
      <c r="T152" s="10">
        <f t="shared" si="47"/>
        <v>42150.161828703705</v>
      </c>
      <c r="U152">
        <f t="shared" si="54"/>
        <v>130000</v>
      </c>
      <c r="V152">
        <f t="shared" si="55"/>
        <v>30112</v>
      </c>
    </row>
    <row r="153" spans="1:22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44"/>
        <v>5.5999999999999995E-4</v>
      </c>
      <c r="P153">
        <f t="shared" si="45"/>
        <v>28</v>
      </c>
      <c r="Q153" t="s">
        <v>8310</v>
      </c>
      <c r="R153" t="s">
        <v>8313</v>
      </c>
      <c r="S153" s="10">
        <f t="shared" si="46"/>
        <v>42113.550821759258</v>
      </c>
      <c r="T153" s="10">
        <f t="shared" si="47"/>
        <v>42173.550821759258</v>
      </c>
      <c r="U153">
        <f>D153*0.75</f>
        <v>187500</v>
      </c>
      <c r="V153">
        <f>E153*0.75</f>
        <v>105</v>
      </c>
    </row>
    <row r="154" spans="1:22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44"/>
        <v>7.8947368421052633E-5</v>
      </c>
      <c r="P154">
        <f t="shared" si="45"/>
        <v>15</v>
      </c>
      <c r="Q154" t="s">
        <v>8310</v>
      </c>
      <c r="R154" t="s">
        <v>8313</v>
      </c>
      <c r="S154" s="10">
        <f t="shared" si="46"/>
        <v>41875.077546296299</v>
      </c>
      <c r="T154" s="10">
        <f t="shared" si="47"/>
        <v>41905.077546296299</v>
      </c>
      <c r="U154">
        <f t="shared" ref="U154:U157" si="56">D154</f>
        <v>380000</v>
      </c>
      <c r="V154">
        <f t="shared" ref="V154:V157" si="57">E154</f>
        <v>30</v>
      </c>
    </row>
    <row r="155" spans="1:22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44"/>
        <v>7.1799999999999998E-3</v>
      </c>
      <c r="P155">
        <f t="shared" si="45"/>
        <v>35.9</v>
      </c>
      <c r="Q155" t="s">
        <v>8310</v>
      </c>
      <c r="R155" t="s">
        <v>8313</v>
      </c>
      <c r="S155" s="10">
        <f t="shared" si="46"/>
        <v>41933.586157407408</v>
      </c>
      <c r="T155" s="10">
        <f t="shared" si="47"/>
        <v>41975.627824074079</v>
      </c>
      <c r="U155">
        <f t="shared" si="56"/>
        <v>50000</v>
      </c>
      <c r="V155">
        <f t="shared" si="57"/>
        <v>359</v>
      </c>
    </row>
    <row r="156" spans="1:22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44"/>
        <v>2.6666666666666668E-2</v>
      </c>
      <c r="P156">
        <f t="shared" si="45"/>
        <v>13.333333333333334</v>
      </c>
      <c r="Q156" t="s">
        <v>8310</v>
      </c>
      <c r="R156" t="s">
        <v>8313</v>
      </c>
      <c r="S156" s="10">
        <f t="shared" si="46"/>
        <v>42115.547395833331</v>
      </c>
      <c r="T156" s="10">
        <f t="shared" si="47"/>
        <v>42158.547395833331</v>
      </c>
      <c r="U156">
        <f t="shared" si="56"/>
        <v>1500</v>
      </c>
      <c r="V156">
        <f t="shared" si="57"/>
        <v>40</v>
      </c>
    </row>
    <row r="157" spans="1:22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44"/>
        <v>6.0000000000000002E-5</v>
      </c>
      <c r="P157">
        <f t="shared" si="45"/>
        <v>20.25</v>
      </c>
      <c r="Q157" t="s">
        <v>8310</v>
      </c>
      <c r="R157" t="s">
        <v>8313</v>
      </c>
      <c r="S157" s="10">
        <f t="shared" si="46"/>
        <v>42168.559432870374</v>
      </c>
      <c r="T157" s="10">
        <f t="shared" si="47"/>
        <v>42208.559432870374</v>
      </c>
      <c r="U157">
        <f t="shared" si="56"/>
        <v>1350000</v>
      </c>
      <c r="V157">
        <f t="shared" si="57"/>
        <v>81</v>
      </c>
    </row>
    <row r="158" spans="1:22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44"/>
        <v>5.0999999999999997E-2</v>
      </c>
      <c r="P158">
        <f t="shared" si="45"/>
        <v>119</v>
      </c>
      <c r="Q158" t="s">
        <v>8310</v>
      </c>
      <c r="R158" t="s">
        <v>8313</v>
      </c>
      <c r="S158" s="10">
        <f t="shared" si="46"/>
        <v>41794.124953703707</v>
      </c>
      <c r="T158" s="10">
        <f t="shared" si="47"/>
        <v>41854.124953703707</v>
      </c>
      <c r="U158">
        <f>D158*0.81</f>
        <v>28350.000000000004</v>
      </c>
      <c r="V158">
        <f>E158*0.81</f>
        <v>1445.8500000000001</v>
      </c>
    </row>
    <row r="159" spans="1:22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44"/>
        <v>2.671118530884808E-3</v>
      </c>
      <c r="P159">
        <f t="shared" si="45"/>
        <v>4</v>
      </c>
      <c r="Q159" t="s">
        <v>8310</v>
      </c>
      <c r="R159" t="s">
        <v>8313</v>
      </c>
      <c r="S159" s="10">
        <f t="shared" si="46"/>
        <v>42396.911712962959</v>
      </c>
      <c r="T159" s="10">
        <f t="shared" si="47"/>
        <v>42426.911712962959</v>
      </c>
      <c r="U159">
        <f t="shared" ref="U159:U166" si="58">D159</f>
        <v>2995</v>
      </c>
      <c r="V159">
        <f t="shared" ref="V159:V166" si="59">E159</f>
        <v>8</v>
      </c>
    </row>
    <row r="160" spans="1:22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44"/>
        <v>0</v>
      </c>
      <c r="P160" t="e">
        <f t="shared" si="45"/>
        <v>#DIV/0!</v>
      </c>
      <c r="Q160" t="s">
        <v>8310</v>
      </c>
      <c r="R160" t="s">
        <v>8313</v>
      </c>
      <c r="S160" s="10">
        <f t="shared" si="46"/>
        <v>41904.07671296296</v>
      </c>
      <c r="T160" s="10">
        <f t="shared" si="47"/>
        <v>41934.07671296296</v>
      </c>
      <c r="U160">
        <f t="shared" si="58"/>
        <v>5000</v>
      </c>
      <c r="V160">
        <f t="shared" si="59"/>
        <v>0</v>
      </c>
    </row>
    <row r="161" spans="1:22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44"/>
        <v>2.0000000000000002E-5</v>
      </c>
      <c r="P161">
        <f t="shared" si="45"/>
        <v>10</v>
      </c>
      <c r="Q161" t="s">
        <v>8310</v>
      </c>
      <c r="R161" t="s">
        <v>8313</v>
      </c>
      <c r="S161" s="10">
        <f t="shared" si="46"/>
        <v>42514.434548611112</v>
      </c>
      <c r="T161" s="10">
        <f t="shared" si="47"/>
        <v>42554.434548611112</v>
      </c>
      <c r="U161">
        <f t="shared" si="58"/>
        <v>500000</v>
      </c>
      <c r="V161">
        <f t="shared" si="59"/>
        <v>10</v>
      </c>
    </row>
    <row r="162" spans="1:22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44"/>
        <v>0</v>
      </c>
      <c r="P162" t="e">
        <f t="shared" si="45"/>
        <v>#DIV/0!</v>
      </c>
      <c r="Q162" t="s">
        <v>8310</v>
      </c>
      <c r="R162" t="s">
        <v>8314</v>
      </c>
      <c r="S162" s="10">
        <f t="shared" si="46"/>
        <v>42171.913090277783</v>
      </c>
      <c r="T162" s="10">
        <f t="shared" si="47"/>
        <v>42231.913090277783</v>
      </c>
      <c r="U162">
        <f t="shared" si="58"/>
        <v>5000</v>
      </c>
      <c r="V162">
        <f t="shared" si="59"/>
        <v>0</v>
      </c>
    </row>
    <row r="163" spans="1:22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44"/>
        <v>1E-4</v>
      </c>
      <c r="P163">
        <f t="shared" si="45"/>
        <v>5</v>
      </c>
      <c r="Q163" t="s">
        <v>8310</v>
      </c>
      <c r="R163" t="s">
        <v>8314</v>
      </c>
      <c r="S163" s="10">
        <f t="shared" si="46"/>
        <v>41792.687442129631</v>
      </c>
      <c r="T163" s="10">
        <f t="shared" si="47"/>
        <v>41822.687442129631</v>
      </c>
      <c r="U163">
        <f t="shared" si="58"/>
        <v>50000</v>
      </c>
      <c r="V163">
        <f t="shared" si="59"/>
        <v>5</v>
      </c>
    </row>
    <row r="164" spans="1:22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44"/>
        <v>0.15535714285714286</v>
      </c>
      <c r="P164">
        <f t="shared" si="45"/>
        <v>43.5</v>
      </c>
      <c r="Q164" t="s">
        <v>8310</v>
      </c>
      <c r="R164" t="s">
        <v>8314</v>
      </c>
      <c r="S164" s="10">
        <f t="shared" si="46"/>
        <v>41835.126805555556</v>
      </c>
      <c r="T164" s="10">
        <f t="shared" si="47"/>
        <v>41867.987500000003</v>
      </c>
      <c r="U164">
        <f t="shared" si="58"/>
        <v>2800</v>
      </c>
      <c r="V164">
        <f t="shared" si="59"/>
        <v>435</v>
      </c>
    </row>
    <row r="165" spans="1:22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44"/>
        <v>0</v>
      </c>
      <c r="P165" t="e">
        <f t="shared" si="45"/>
        <v>#DIV/0!</v>
      </c>
      <c r="Q165" t="s">
        <v>8310</v>
      </c>
      <c r="R165" t="s">
        <v>8314</v>
      </c>
      <c r="S165" s="10">
        <f t="shared" si="46"/>
        <v>42243.961273148147</v>
      </c>
      <c r="T165" s="10">
        <f t="shared" si="47"/>
        <v>42278</v>
      </c>
      <c r="U165">
        <f t="shared" si="58"/>
        <v>2000000</v>
      </c>
      <c r="V165">
        <f t="shared" si="59"/>
        <v>0</v>
      </c>
    </row>
    <row r="166" spans="1:22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44"/>
        <v>5.3333333333333332E-3</v>
      </c>
      <c r="P166">
        <f t="shared" si="45"/>
        <v>91.428571428571431</v>
      </c>
      <c r="Q166" t="s">
        <v>8310</v>
      </c>
      <c r="R166" t="s">
        <v>8314</v>
      </c>
      <c r="S166" s="10">
        <f t="shared" si="46"/>
        <v>41841.762743055559</v>
      </c>
      <c r="T166" s="10">
        <f t="shared" si="47"/>
        <v>41901.762743055559</v>
      </c>
      <c r="U166">
        <f t="shared" si="58"/>
        <v>120000</v>
      </c>
      <c r="V166">
        <f t="shared" si="59"/>
        <v>640</v>
      </c>
    </row>
    <row r="167" spans="1:22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44"/>
        <v>0</v>
      </c>
      <c r="P167" t="e">
        <f t="shared" si="45"/>
        <v>#DIV/0!</v>
      </c>
      <c r="Q167" t="s">
        <v>8310</v>
      </c>
      <c r="R167" t="s">
        <v>8314</v>
      </c>
      <c r="S167" s="10">
        <f t="shared" si="46"/>
        <v>42351.658842592587</v>
      </c>
      <c r="T167" s="10">
        <f t="shared" si="47"/>
        <v>42381.658842592587</v>
      </c>
      <c r="U167">
        <f>D167*1.39</f>
        <v>23630</v>
      </c>
      <c r="V167">
        <f>E167*1.39</f>
        <v>0</v>
      </c>
    </row>
    <row r="168" spans="1:22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44"/>
        <v>0.6</v>
      </c>
      <c r="P168">
        <f t="shared" si="45"/>
        <v>3000</v>
      </c>
      <c r="Q168" t="s">
        <v>8310</v>
      </c>
      <c r="R168" t="s">
        <v>8314</v>
      </c>
      <c r="S168" s="10">
        <f t="shared" si="46"/>
        <v>42721.075949074075</v>
      </c>
      <c r="T168" s="10">
        <f t="shared" si="47"/>
        <v>42751.075949074075</v>
      </c>
      <c r="U168">
        <f t="shared" ref="U168:U170" si="60">D168</f>
        <v>5000</v>
      </c>
      <c r="V168">
        <f t="shared" ref="V168:V170" si="61">E168</f>
        <v>3000</v>
      </c>
    </row>
    <row r="169" spans="1:22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44"/>
        <v>1E-4</v>
      </c>
      <c r="P169">
        <f t="shared" si="45"/>
        <v>5.5</v>
      </c>
      <c r="Q169" t="s">
        <v>8310</v>
      </c>
      <c r="R169" t="s">
        <v>8314</v>
      </c>
      <c r="S169" s="10">
        <f t="shared" si="46"/>
        <v>42160.927488425921</v>
      </c>
      <c r="T169" s="10">
        <f t="shared" si="47"/>
        <v>42220.927488425921</v>
      </c>
      <c r="U169">
        <f t="shared" si="60"/>
        <v>110000</v>
      </c>
      <c r="V169">
        <f t="shared" si="61"/>
        <v>11</v>
      </c>
    </row>
    <row r="170" spans="1:22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44"/>
        <v>4.0625000000000001E-2</v>
      </c>
      <c r="P170">
        <f t="shared" si="45"/>
        <v>108.33333333333333</v>
      </c>
      <c r="Q170" t="s">
        <v>8310</v>
      </c>
      <c r="R170" t="s">
        <v>8314</v>
      </c>
      <c r="S170" s="10">
        <f t="shared" si="46"/>
        <v>42052.83530092593</v>
      </c>
      <c r="T170" s="10">
        <f t="shared" si="47"/>
        <v>42082.793634259258</v>
      </c>
      <c r="U170">
        <f t="shared" si="60"/>
        <v>8000</v>
      </c>
      <c r="V170">
        <f t="shared" si="61"/>
        <v>325</v>
      </c>
    </row>
    <row r="171" spans="1:22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44"/>
        <v>0.224</v>
      </c>
      <c r="P171">
        <f t="shared" si="45"/>
        <v>56</v>
      </c>
      <c r="Q171" t="s">
        <v>8310</v>
      </c>
      <c r="R171" t="s">
        <v>8314</v>
      </c>
      <c r="S171" s="10">
        <f t="shared" si="46"/>
        <v>41900.505312499998</v>
      </c>
      <c r="T171" s="10">
        <f t="shared" si="47"/>
        <v>41930.505312499998</v>
      </c>
      <c r="U171">
        <f>D171*1.39</f>
        <v>3474.9999999999995</v>
      </c>
      <c r="V171">
        <f>E171*1.39</f>
        <v>778.4</v>
      </c>
    </row>
    <row r="172" spans="1:22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44"/>
        <v>3.2500000000000001E-2</v>
      </c>
      <c r="P172">
        <f t="shared" si="45"/>
        <v>32.5</v>
      </c>
      <c r="Q172" t="s">
        <v>8310</v>
      </c>
      <c r="R172" t="s">
        <v>8314</v>
      </c>
      <c r="S172" s="10">
        <f t="shared" si="46"/>
        <v>42216.977812500001</v>
      </c>
      <c r="T172" s="10">
        <f t="shared" si="47"/>
        <v>42246.227777777778</v>
      </c>
      <c r="U172">
        <f t="shared" ref="U172:U174" si="62">D172</f>
        <v>10000</v>
      </c>
      <c r="V172">
        <f t="shared" ref="V172:V174" si="63">E172</f>
        <v>325</v>
      </c>
    </row>
    <row r="173" spans="1:22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44"/>
        <v>2.0000000000000002E-5</v>
      </c>
      <c r="P173">
        <f t="shared" si="45"/>
        <v>1</v>
      </c>
      <c r="Q173" t="s">
        <v>8310</v>
      </c>
      <c r="R173" t="s">
        <v>8314</v>
      </c>
      <c r="S173" s="10">
        <f t="shared" si="46"/>
        <v>42534.180717592593</v>
      </c>
      <c r="T173" s="10">
        <f t="shared" si="47"/>
        <v>42594.180717592593</v>
      </c>
      <c r="U173">
        <f t="shared" si="62"/>
        <v>50000</v>
      </c>
      <c r="V173">
        <f t="shared" si="63"/>
        <v>1</v>
      </c>
    </row>
    <row r="174" spans="1:22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44"/>
        <v>0</v>
      </c>
      <c r="P174" t="e">
        <f t="shared" si="45"/>
        <v>#DIV/0!</v>
      </c>
      <c r="Q174" t="s">
        <v>8310</v>
      </c>
      <c r="R174" t="s">
        <v>8314</v>
      </c>
      <c r="S174" s="10">
        <f t="shared" si="46"/>
        <v>42047.394942129627</v>
      </c>
      <c r="T174" s="10">
        <f t="shared" si="47"/>
        <v>42082.353275462956</v>
      </c>
      <c r="U174">
        <f t="shared" si="62"/>
        <v>95000</v>
      </c>
      <c r="V174">
        <f t="shared" si="63"/>
        <v>0</v>
      </c>
    </row>
    <row r="175" spans="1:22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44"/>
        <v>0</v>
      </c>
      <c r="P175" t="e">
        <f t="shared" si="45"/>
        <v>#DIV/0!</v>
      </c>
      <c r="Q175" t="s">
        <v>8310</v>
      </c>
      <c r="R175" t="s">
        <v>8314</v>
      </c>
      <c r="S175" s="10">
        <f t="shared" si="46"/>
        <v>42033.573009259257</v>
      </c>
      <c r="T175" s="10">
        <f t="shared" si="47"/>
        <v>42063.573009259257</v>
      </c>
      <c r="U175">
        <f>D175*1.39</f>
        <v>1542.8999999999999</v>
      </c>
      <c r="V175">
        <f>E175*1.39</f>
        <v>0</v>
      </c>
    </row>
    <row r="176" spans="1:22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44"/>
        <v>0</v>
      </c>
      <c r="P176" t="e">
        <f t="shared" si="45"/>
        <v>#DIV/0!</v>
      </c>
      <c r="Q176" t="s">
        <v>8310</v>
      </c>
      <c r="R176" t="s">
        <v>8314</v>
      </c>
      <c r="S176" s="10">
        <f t="shared" si="46"/>
        <v>42072.758981481486</v>
      </c>
      <c r="T176" s="10">
        <f t="shared" si="47"/>
        <v>42132.758981481486</v>
      </c>
      <c r="U176">
        <f>D176*1.19</f>
        <v>7140</v>
      </c>
      <c r="V176">
        <f>E176*1.19</f>
        <v>0</v>
      </c>
    </row>
    <row r="177" spans="1:22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44"/>
        <v>6.4850000000000005E-2</v>
      </c>
      <c r="P177">
        <f t="shared" si="45"/>
        <v>49.884615384615387</v>
      </c>
      <c r="Q177" t="s">
        <v>8310</v>
      </c>
      <c r="R177" t="s">
        <v>8314</v>
      </c>
      <c r="S177" s="10">
        <f t="shared" si="46"/>
        <v>41855.777905092589</v>
      </c>
      <c r="T177" s="10">
        <f t="shared" si="47"/>
        <v>41880.777905092589</v>
      </c>
      <c r="U177">
        <f>D177*1.39</f>
        <v>27799.999999999996</v>
      </c>
      <c r="V177">
        <f>E177*1.39</f>
        <v>1802.83</v>
      </c>
    </row>
    <row r="178" spans="1:22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44"/>
        <v>0</v>
      </c>
      <c r="P178" t="e">
        <f t="shared" si="45"/>
        <v>#DIV/0!</v>
      </c>
      <c r="Q178" t="s">
        <v>8310</v>
      </c>
      <c r="R178" t="s">
        <v>8314</v>
      </c>
      <c r="S178" s="10">
        <f t="shared" si="46"/>
        <v>42191.824062500003</v>
      </c>
      <c r="T178" s="10">
        <f t="shared" si="47"/>
        <v>42221.824062500003</v>
      </c>
      <c r="U178">
        <f t="shared" ref="U178:U179" si="64">D178</f>
        <v>1500</v>
      </c>
      <c r="V178">
        <f t="shared" ref="V178:V179" si="65">E178</f>
        <v>0</v>
      </c>
    </row>
    <row r="179" spans="1:22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44"/>
        <v>0.4</v>
      </c>
      <c r="P179">
        <f t="shared" si="45"/>
        <v>25.714285714285715</v>
      </c>
      <c r="Q179" t="s">
        <v>8310</v>
      </c>
      <c r="R179" t="s">
        <v>8314</v>
      </c>
      <c r="S179" s="10">
        <f t="shared" si="46"/>
        <v>42070.047754629632</v>
      </c>
      <c r="T179" s="10">
        <f t="shared" si="47"/>
        <v>42087.00608796296</v>
      </c>
      <c r="U179">
        <f t="shared" si="64"/>
        <v>450</v>
      </c>
      <c r="V179">
        <f t="shared" si="65"/>
        <v>180</v>
      </c>
    </row>
    <row r="180" spans="1:22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44"/>
        <v>0</v>
      </c>
      <c r="P180" t="e">
        <f t="shared" si="45"/>
        <v>#DIV/0!</v>
      </c>
      <c r="Q180" t="s">
        <v>8310</v>
      </c>
      <c r="R180" t="s">
        <v>8314</v>
      </c>
      <c r="S180" s="10">
        <f t="shared" si="46"/>
        <v>42304.955381944441</v>
      </c>
      <c r="T180" s="10">
        <f t="shared" si="47"/>
        <v>42334.997048611112</v>
      </c>
      <c r="U180">
        <f>D180*1.19</f>
        <v>595000</v>
      </c>
      <c r="V180">
        <f>E180*1.19</f>
        <v>0</v>
      </c>
    </row>
    <row r="181" spans="1:22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44"/>
        <v>0.2</v>
      </c>
      <c r="P181">
        <f t="shared" si="45"/>
        <v>100</v>
      </c>
      <c r="Q181" t="s">
        <v>8310</v>
      </c>
      <c r="R181" t="s">
        <v>8314</v>
      </c>
      <c r="S181" s="10">
        <f t="shared" si="46"/>
        <v>42403.080497685187</v>
      </c>
      <c r="T181" s="10">
        <f t="shared" si="47"/>
        <v>42433.080497685187</v>
      </c>
      <c r="U181">
        <f>D181</f>
        <v>1000</v>
      </c>
      <c r="V181">
        <f>E181</f>
        <v>200</v>
      </c>
    </row>
    <row r="182" spans="1:22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44"/>
        <v>0.33416666666666667</v>
      </c>
      <c r="P182">
        <f t="shared" si="45"/>
        <v>30.846153846153847</v>
      </c>
      <c r="Q182" t="s">
        <v>8310</v>
      </c>
      <c r="R182" t="s">
        <v>8314</v>
      </c>
      <c r="S182" s="10">
        <f t="shared" si="46"/>
        <v>42067.991238425922</v>
      </c>
      <c r="T182" s="10">
        <f t="shared" si="47"/>
        <v>42107.791666666672</v>
      </c>
      <c r="U182">
        <f t="shared" ref="U182:U183" si="66">D182*1.39</f>
        <v>1667.9999999999998</v>
      </c>
      <c r="V182">
        <f t="shared" ref="V182:V183" si="67">E182*1.39</f>
        <v>557.39</v>
      </c>
    </row>
    <row r="183" spans="1:22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44"/>
        <v>0.21092608822670172</v>
      </c>
      <c r="P183">
        <f t="shared" si="45"/>
        <v>180.5</v>
      </c>
      <c r="Q183" t="s">
        <v>8310</v>
      </c>
      <c r="R183" t="s">
        <v>8314</v>
      </c>
      <c r="S183" s="10">
        <f t="shared" si="46"/>
        <v>42147.741840277777</v>
      </c>
      <c r="T183" s="10">
        <f t="shared" si="47"/>
        <v>42177.741840277777</v>
      </c>
      <c r="U183">
        <f t="shared" si="66"/>
        <v>4757.9699999999993</v>
      </c>
      <c r="V183">
        <f t="shared" si="67"/>
        <v>1003.5799999999999</v>
      </c>
    </row>
    <row r="184" spans="1:22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44"/>
        <v>0</v>
      </c>
      <c r="P184" t="e">
        <f t="shared" si="45"/>
        <v>#DIV/0!</v>
      </c>
      <c r="Q184" t="s">
        <v>8310</v>
      </c>
      <c r="R184" t="s">
        <v>8314</v>
      </c>
      <c r="S184" s="10">
        <f t="shared" si="46"/>
        <v>42712.011944444443</v>
      </c>
      <c r="T184" s="10">
        <f t="shared" si="47"/>
        <v>42742.011944444443</v>
      </c>
      <c r="U184">
        <f>D184</f>
        <v>1000</v>
      </c>
      <c r="V184">
        <f>E184</f>
        <v>0</v>
      </c>
    </row>
    <row r="185" spans="1:22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44"/>
        <v>0.35855999999999999</v>
      </c>
      <c r="P185">
        <f t="shared" si="45"/>
        <v>373.5</v>
      </c>
      <c r="Q185" t="s">
        <v>8310</v>
      </c>
      <c r="R185" t="s">
        <v>8314</v>
      </c>
      <c r="S185" s="10">
        <f t="shared" si="46"/>
        <v>41939.810300925928</v>
      </c>
      <c r="T185" s="10">
        <f t="shared" si="47"/>
        <v>41969.851967592593</v>
      </c>
      <c r="U185">
        <f>D185*1.39</f>
        <v>17375</v>
      </c>
      <c r="V185">
        <f>E185*1.39</f>
        <v>6229.98</v>
      </c>
    </row>
    <row r="186" spans="1:22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44"/>
        <v>3.4000000000000002E-2</v>
      </c>
      <c r="P186">
        <f t="shared" si="45"/>
        <v>25.5</v>
      </c>
      <c r="Q186" t="s">
        <v>8310</v>
      </c>
      <c r="R186" t="s">
        <v>8314</v>
      </c>
      <c r="S186" s="10">
        <f t="shared" si="46"/>
        <v>41825.791226851856</v>
      </c>
      <c r="T186" s="10">
        <f t="shared" si="47"/>
        <v>41883.165972222225</v>
      </c>
      <c r="U186">
        <f>D186*0.81</f>
        <v>1215</v>
      </c>
      <c r="V186">
        <f>E186*0.81</f>
        <v>41.31</v>
      </c>
    </row>
    <row r="187" spans="1:22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44"/>
        <v>5.5E-2</v>
      </c>
      <c r="P187">
        <f t="shared" si="45"/>
        <v>220</v>
      </c>
      <c r="Q187" t="s">
        <v>8310</v>
      </c>
      <c r="R187" t="s">
        <v>8314</v>
      </c>
      <c r="S187" s="10">
        <f t="shared" si="46"/>
        <v>42570.91133101852</v>
      </c>
      <c r="T187" s="10">
        <f t="shared" si="47"/>
        <v>42600.91133101852</v>
      </c>
      <c r="U187">
        <f>D187*0.12</f>
        <v>4800</v>
      </c>
      <c r="V187">
        <f>E187*0.12</f>
        <v>264</v>
      </c>
    </row>
    <row r="188" spans="1:22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44"/>
        <v>0</v>
      </c>
      <c r="P188" t="e">
        <f t="shared" si="45"/>
        <v>#DIV/0!</v>
      </c>
      <c r="Q188" t="s">
        <v>8310</v>
      </c>
      <c r="R188" t="s">
        <v>8314</v>
      </c>
      <c r="S188" s="10">
        <f t="shared" si="46"/>
        <v>42767.812893518523</v>
      </c>
      <c r="T188" s="10">
        <f t="shared" si="47"/>
        <v>42797.833333333328</v>
      </c>
      <c r="U188">
        <f t="shared" ref="U188:U192" si="68">D188</f>
        <v>5000</v>
      </c>
      <c r="V188">
        <f t="shared" ref="V188:V192" si="69">E188</f>
        <v>0</v>
      </c>
    </row>
    <row r="189" spans="1:22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44"/>
        <v>0.16</v>
      </c>
      <c r="P189">
        <f t="shared" si="45"/>
        <v>160</v>
      </c>
      <c r="Q189" t="s">
        <v>8310</v>
      </c>
      <c r="R189" t="s">
        <v>8314</v>
      </c>
      <c r="S189" s="10">
        <f t="shared" si="46"/>
        <v>42182.234456018516</v>
      </c>
      <c r="T189" s="10">
        <f t="shared" si="47"/>
        <v>42206.290972222225</v>
      </c>
      <c r="U189">
        <f t="shared" si="68"/>
        <v>5000</v>
      </c>
      <c r="V189">
        <f t="shared" si="69"/>
        <v>800</v>
      </c>
    </row>
    <row r="190" spans="1:22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44"/>
        <v>0</v>
      </c>
      <c r="P190" t="e">
        <f t="shared" si="45"/>
        <v>#DIV/0!</v>
      </c>
      <c r="Q190" t="s">
        <v>8310</v>
      </c>
      <c r="R190" t="s">
        <v>8314</v>
      </c>
      <c r="S190" s="10">
        <f t="shared" si="46"/>
        <v>41857.18304398148</v>
      </c>
      <c r="T190" s="10">
        <f t="shared" si="47"/>
        <v>41887.18304398148</v>
      </c>
      <c r="U190">
        <f t="shared" si="68"/>
        <v>1500</v>
      </c>
      <c r="V190">
        <f t="shared" si="69"/>
        <v>0</v>
      </c>
    </row>
    <row r="191" spans="1:22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44"/>
        <v>6.8999999999999997E-4</v>
      </c>
      <c r="P191">
        <f t="shared" si="45"/>
        <v>69</v>
      </c>
      <c r="Q191" t="s">
        <v>8310</v>
      </c>
      <c r="R191" t="s">
        <v>8314</v>
      </c>
      <c r="S191" s="10">
        <f t="shared" si="46"/>
        <v>42556.690706018519</v>
      </c>
      <c r="T191" s="10">
        <f t="shared" si="47"/>
        <v>42616.690706018519</v>
      </c>
      <c r="U191">
        <f t="shared" si="68"/>
        <v>500000</v>
      </c>
      <c r="V191">
        <f t="shared" si="69"/>
        <v>345</v>
      </c>
    </row>
    <row r="192" spans="1:22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44"/>
        <v>4.1666666666666666E-3</v>
      </c>
      <c r="P192">
        <f t="shared" si="45"/>
        <v>50</v>
      </c>
      <c r="Q192" t="s">
        <v>8310</v>
      </c>
      <c r="R192" t="s">
        <v>8314</v>
      </c>
      <c r="S192" s="10">
        <f t="shared" si="46"/>
        <v>42527.650995370372</v>
      </c>
      <c r="T192" s="10">
        <f t="shared" si="47"/>
        <v>42537.650995370372</v>
      </c>
      <c r="U192">
        <f t="shared" si="68"/>
        <v>12000</v>
      </c>
      <c r="V192">
        <f t="shared" si="69"/>
        <v>50</v>
      </c>
    </row>
    <row r="193" spans="1:22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44"/>
        <v>0.05</v>
      </c>
      <c r="P193">
        <f t="shared" si="45"/>
        <v>83.333333333333329</v>
      </c>
      <c r="Q193" t="s">
        <v>8310</v>
      </c>
      <c r="R193" t="s">
        <v>8314</v>
      </c>
      <c r="S193" s="10">
        <f t="shared" si="46"/>
        <v>42239.441412037035</v>
      </c>
      <c r="T193" s="10">
        <f t="shared" si="47"/>
        <v>42279.441412037035</v>
      </c>
      <c r="U193">
        <f>D193*0.75</f>
        <v>3750</v>
      </c>
      <c r="V193">
        <f>E193*0.75</f>
        <v>187.5</v>
      </c>
    </row>
    <row r="194" spans="1:22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44"/>
        <v>1.7E-5</v>
      </c>
      <c r="P194">
        <f t="shared" si="45"/>
        <v>5.666666666666667</v>
      </c>
      <c r="Q194" t="s">
        <v>8310</v>
      </c>
      <c r="R194" t="s">
        <v>8314</v>
      </c>
      <c r="S194" s="10">
        <f t="shared" si="46"/>
        <v>41899.792037037041</v>
      </c>
      <c r="T194" s="10">
        <f t="shared" si="47"/>
        <v>41929.792037037041</v>
      </c>
      <c r="U194">
        <f>D194</f>
        <v>1000000</v>
      </c>
      <c r="V194">
        <f>E194</f>
        <v>17</v>
      </c>
    </row>
    <row r="195" spans="1:22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70">SUM(E195/D195)</f>
        <v>0</v>
      </c>
      <c r="P195" t="e">
        <f t="shared" ref="P195:P258" si="71">SUM(E195/L195)</f>
        <v>#DIV/0!</v>
      </c>
      <c r="Q195" t="s">
        <v>8310</v>
      </c>
      <c r="R195" t="s">
        <v>8314</v>
      </c>
      <c r="S195" s="10">
        <f t="shared" ref="S195:S258" si="72">(((J195/60)/60)/24)+DATE(1970,1,1)</f>
        <v>41911.934791666667</v>
      </c>
      <c r="T195" s="10">
        <f t="shared" ref="T195:T258" si="73">(((I195/60)/60)/24)+DATE(1970,1,1)</f>
        <v>41971.976458333331</v>
      </c>
      <c r="U195">
        <f t="shared" ref="U195:U196" si="74">D195*1.39</f>
        <v>1390</v>
      </c>
      <c r="V195">
        <f t="shared" ref="V195:V196" si="75">E195*1.39</f>
        <v>0</v>
      </c>
    </row>
    <row r="196" spans="1:22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70"/>
        <v>1.1999999999999999E-3</v>
      </c>
      <c r="P196">
        <f t="shared" si="71"/>
        <v>1</v>
      </c>
      <c r="Q196" t="s">
        <v>8310</v>
      </c>
      <c r="R196" t="s">
        <v>8314</v>
      </c>
      <c r="S196" s="10">
        <f t="shared" si="72"/>
        <v>42375.996886574074</v>
      </c>
      <c r="T196" s="10">
        <f t="shared" si="73"/>
        <v>42435.996886574074</v>
      </c>
      <c r="U196">
        <f t="shared" si="74"/>
        <v>3474.9999999999995</v>
      </c>
      <c r="V196">
        <f t="shared" si="75"/>
        <v>4.17</v>
      </c>
    </row>
    <row r="197" spans="1:22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70"/>
        <v>0</v>
      </c>
      <c r="P197" t="e">
        <f t="shared" si="71"/>
        <v>#DIV/0!</v>
      </c>
      <c r="Q197" t="s">
        <v>8310</v>
      </c>
      <c r="R197" t="s">
        <v>8314</v>
      </c>
      <c r="S197" s="10">
        <f t="shared" si="72"/>
        <v>42135.67050925926</v>
      </c>
      <c r="T197" s="10">
        <f t="shared" si="73"/>
        <v>42195.67050925926</v>
      </c>
      <c r="U197">
        <f>D197</f>
        <v>2000000</v>
      </c>
      <c r="V197">
        <f>E197</f>
        <v>0</v>
      </c>
    </row>
    <row r="198" spans="1:22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70"/>
        <v>0.41857142857142859</v>
      </c>
      <c r="P198">
        <f t="shared" si="71"/>
        <v>77.10526315789474</v>
      </c>
      <c r="Q198" t="s">
        <v>8310</v>
      </c>
      <c r="R198" t="s">
        <v>8314</v>
      </c>
      <c r="S198" s="10">
        <f t="shared" si="72"/>
        <v>42259.542800925927</v>
      </c>
      <c r="T198" s="10">
        <f t="shared" si="73"/>
        <v>42287.875</v>
      </c>
      <c r="U198">
        <f t="shared" ref="U198:U199" si="76">D198*1.39</f>
        <v>4865</v>
      </c>
      <c r="V198">
        <f t="shared" ref="V198:V199" si="77">E198*1.39</f>
        <v>2036.35</v>
      </c>
    </row>
    <row r="199" spans="1:22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70"/>
        <v>0.1048</v>
      </c>
      <c r="P199">
        <f t="shared" si="71"/>
        <v>32.75</v>
      </c>
      <c r="Q199" t="s">
        <v>8310</v>
      </c>
      <c r="R199" t="s">
        <v>8314</v>
      </c>
      <c r="S199" s="10">
        <f t="shared" si="72"/>
        <v>42741.848379629635</v>
      </c>
      <c r="T199" s="10">
        <f t="shared" si="73"/>
        <v>42783.875</v>
      </c>
      <c r="U199">
        <f t="shared" si="76"/>
        <v>3474.9999999999995</v>
      </c>
      <c r="V199">
        <f t="shared" si="77"/>
        <v>364.17999999999995</v>
      </c>
    </row>
    <row r="200" spans="1:22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70"/>
        <v>1.116E-2</v>
      </c>
      <c r="P200">
        <f t="shared" si="71"/>
        <v>46.5</v>
      </c>
      <c r="Q200" t="s">
        <v>8310</v>
      </c>
      <c r="R200" t="s">
        <v>8314</v>
      </c>
      <c r="S200" s="10">
        <f t="shared" si="72"/>
        <v>41887.383356481485</v>
      </c>
      <c r="T200" s="10">
        <f t="shared" si="73"/>
        <v>41917.383356481485</v>
      </c>
      <c r="U200">
        <f t="shared" ref="U200:U204" si="78">D200</f>
        <v>25000</v>
      </c>
      <c r="V200">
        <f t="shared" ref="V200:V204" si="79">E200</f>
        <v>279</v>
      </c>
    </row>
    <row r="201" spans="1:22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70"/>
        <v>0</v>
      </c>
      <c r="P201" t="e">
        <f t="shared" si="71"/>
        <v>#DIV/0!</v>
      </c>
      <c r="Q201" t="s">
        <v>8310</v>
      </c>
      <c r="R201" t="s">
        <v>8314</v>
      </c>
      <c r="S201" s="10">
        <f t="shared" si="72"/>
        <v>42584.123865740738</v>
      </c>
      <c r="T201" s="10">
        <f t="shared" si="73"/>
        <v>42614.123865740738</v>
      </c>
      <c r="U201">
        <f t="shared" si="78"/>
        <v>10000</v>
      </c>
      <c r="V201">
        <f t="shared" si="79"/>
        <v>0</v>
      </c>
    </row>
    <row r="202" spans="1:22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70"/>
        <v>0.26192500000000002</v>
      </c>
      <c r="P202">
        <f t="shared" si="71"/>
        <v>87.308333333333337</v>
      </c>
      <c r="Q202" t="s">
        <v>8310</v>
      </c>
      <c r="R202" t="s">
        <v>8314</v>
      </c>
      <c r="S202" s="10">
        <f t="shared" si="72"/>
        <v>41867.083368055559</v>
      </c>
      <c r="T202" s="10">
        <f t="shared" si="73"/>
        <v>41897.083368055559</v>
      </c>
      <c r="U202">
        <f t="shared" si="78"/>
        <v>6000</v>
      </c>
      <c r="V202">
        <f t="shared" si="79"/>
        <v>1571.55</v>
      </c>
    </row>
    <row r="203" spans="1:22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70"/>
        <v>0.58461538461538465</v>
      </c>
      <c r="P203">
        <f t="shared" si="71"/>
        <v>54.285714285714285</v>
      </c>
      <c r="Q203" t="s">
        <v>8310</v>
      </c>
      <c r="R203" t="s">
        <v>8314</v>
      </c>
      <c r="S203" s="10">
        <f t="shared" si="72"/>
        <v>42023.818622685183</v>
      </c>
      <c r="T203" s="10">
        <f t="shared" si="73"/>
        <v>42043.818622685183</v>
      </c>
      <c r="U203">
        <f t="shared" si="78"/>
        <v>650</v>
      </c>
      <c r="V203">
        <f t="shared" si="79"/>
        <v>380</v>
      </c>
    </row>
    <row r="204" spans="1:22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70"/>
        <v>0</v>
      </c>
      <c r="P204" t="e">
        <f t="shared" si="71"/>
        <v>#DIV/0!</v>
      </c>
      <c r="Q204" t="s">
        <v>8310</v>
      </c>
      <c r="R204" t="s">
        <v>8314</v>
      </c>
      <c r="S204" s="10">
        <f t="shared" si="72"/>
        <v>42255.927824074075</v>
      </c>
      <c r="T204" s="10">
        <f t="shared" si="73"/>
        <v>42285.874305555553</v>
      </c>
      <c r="U204">
        <f t="shared" si="78"/>
        <v>6000</v>
      </c>
      <c r="V204">
        <f t="shared" si="79"/>
        <v>0</v>
      </c>
    </row>
    <row r="205" spans="1:22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70"/>
        <v>0.2984</v>
      </c>
      <c r="P205">
        <f t="shared" si="71"/>
        <v>93.25</v>
      </c>
      <c r="Q205" t="s">
        <v>8310</v>
      </c>
      <c r="R205" t="s">
        <v>8314</v>
      </c>
      <c r="S205" s="10">
        <f t="shared" si="72"/>
        <v>41973.847962962958</v>
      </c>
      <c r="T205" s="10">
        <f t="shared" si="73"/>
        <v>42033.847962962958</v>
      </c>
      <c r="U205">
        <f>D205*1.39</f>
        <v>3474.9999999999995</v>
      </c>
      <c r="V205">
        <f>E205*1.39</f>
        <v>1036.9399999999998</v>
      </c>
    </row>
    <row r="206" spans="1:22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70"/>
        <v>0.50721666666666665</v>
      </c>
      <c r="P206">
        <f t="shared" si="71"/>
        <v>117.68368136117556</v>
      </c>
      <c r="Q206" t="s">
        <v>8310</v>
      </c>
      <c r="R206" t="s">
        <v>8314</v>
      </c>
      <c r="S206" s="10">
        <f t="shared" si="72"/>
        <v>42556.583368055552</v>
      </c>
      <c r="T206" s="10">
        <f t="shared" si="73"/>
        <v>42586.583368055552</v>
      </c>
      <c r="U206">
        <f>D206*0.75</f>
        <v>225000</v>
      </c>
      <c r="V206">
        <f>E206*0.75</f>
        <v>114123.75</v>
      </c>
    </row>
    <row r="207" spans="1:22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70"/>
        <v>0.16250000000000001</v>
      </c>
      <c r="P207">
        <f t="shared" si="71"/>
        <v>76.470588235294116</v>
      </c>
      <c r="Q207" t="s">
        <v>8310</v>
      </c>
      <c r="R207" t="s">
        <v>8314</v>
      </c>
      <c r="S207" s="10">
        <f t="shared" si="72"/>
        <v>42248.632199074069</v>
      </c>
      <c r="T207" s="10">
        <f t="shared" si="73"/>
        <v>42283.632199074069</v>
      </c>
      <c r="U207">
        <f t="shared" ref="U207:U208" si="80">D207</f>
        <v>8000</v>
      </c>
      <c r="V207">
        <f t="shared" ref="V207:V208" si="81">E207</f>
        <v>1300</v>
      </c>
    </row>
    <row r="208" spans="1:22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70"/>
        <v>0</v>
      </c>
      <c r="P208" t="e">
        <f t="shared" si="71"/>
        <v>#DIV/0!</v>
      </c>
      <c r="Q208" t="s">
        <v>8310</v>
      </c>
      <c r="R208" t="s">
        <v>8314</v>
      </c>
      <c r="S208" s="10">
        <f t="shared" si="72"/>
        <v>42567.004432870366</v>
      </c>
      <c r="T208" s="10">
        <f t="shared" si="73"/>
        <v>42588.004432870366</v>
      </c>
      <c r="U208">
        <f t="shared" si="80"/>
        <v>12700</v>
      </c>
      <c r="V208">
        <f t="shared" si="81"/>
        <v>0</v>
      </c>
    </row>
    <row r="209" spans="1:22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70"/>
        <v>0.15214285714285714</v>
      </c>
      <c r="P209">
        <f t="shared" si="71"/>
        <v>163.84615384615384</v>
      </c>
      <c r="Q209" t="s">
        <v>8310</v>
      </c>
      <c r="R209" t="s">
        <v>8314</v>
      </c>
      <c r="S209" s="10">
        <f t="shared" si="72"/>
        <v>41978.197199074071</v>
      </c>
      <c r="T209" s="10">
        <f t="shared" si="73"/>
        <v>42008.197199074071</v>
      </c>
      <c r="U209">
        <f>D209*0.81</f>
        <v>11340</v>
      </c>
      <c r="V209">
        <f>E209*0.81</f>
        <v>1725.3000000000002</v>
      </c>
    </row>
    <row r="210" spans="1:22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70"/>
        <v>0</v>
      </c>
      <c r="P210" t="e">
        <f t="shared" si="71"/>
        <v>#DIV/0!</v>
      </c>
      <c r="Q210" t="s">
        <v>8310</v>
      </c>
      <c r="R210" t="s">
        <v>8314</v>
      </c>
      <c r="S210" s="10">
        <f t="shared" si="72"/>
        <v>41959.369988425926</v>
      </c>
      <c r="T210" s="10">
        <f t="shared" si="73"/>
        <v>41989.369988425926</v>
      </c>
      <c r="U210">
        <f>D210*0.75</f>
        <v>37500</v>
      </c>
      <c r="V210">
        <f>E210*0.75</f>
        <v>0</v>
      </c>
    </row>
    <row r="211" spans="1:22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70"/>
        <v>0</v>
      </c>
      <c r="P211" t="e">
        <f t="shared" si="71"/>
        <v>#DIV/0!</v>
      </c>
      <c r="Q211" t="s">
        <v>8310</v>
      </c>
      <c r="R211" t="s">
        <v>8314</v>
      </c>
      <c r="S211" s="10">
        <f t="shared" si="72"/>
        <v>42165.922858796301</v>
      </c>
      <c r="T211" s="10">
        <f t="shared" si="73"/>
        <v>42195.922858796301</v>
      </c>
      <c r="U211">
        <f t="shared" ref="U211:U216" si="82">D211</f>
        <v>25000</v>
      </c>
      <c r="V211">
        <f t="shared" ref="V211:V216" si="83">E211</f>
        <v>0</v>
      </c>
    </row>
    <row r="212" spans="1:22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70"/>
        <v>0.2525</v>
      </c>
      <c r="P212">
        <f t="shared" si="71"/>
        <v>91.818181818181813</v>
      </c>
      <c r="Q212" t="s">
        <v>8310</v>
      </c>
      <c r="R212" t="s">
        <v>8314</v>
      </c>
      <c r="S212" s="10">
        <f t="shared" si="72"/>
        <v>42249.064722222218</v>
      </c>
      <c r="T212" s="10">
        <f t="shared" si="73"/>
        <v>42278.208333333328</v>
      </c>
      <c r="U212">
        <f t="shared" si="82"/>
        <v>12000</v>
      </c>
      <c r="V212">
        <f t="shared" si="83"/>
        <v>3030</v>
      </c>
    </row>
    <row r="213" spans="1:22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70"/>
        <v>0.44600000000000001</v>
      </c>
      <c r="P213">
        <f t="shared" si="71"/>
        <v>185.83333333333334</v>
      </c>
      <c r="Q213" t="s">
        <v>8310</v>
      </c>
      <c r="R213" t="s">
        <v>8314</v>
      </c>
      <c r="S213" s="10">
        <f t="shared" si="72"/>
        <v>42236.159918981488</v>
      </c>
      <c r="T213" s="10">
        <f t="shared" si="73"/>
        <v>42266.159918981488</v>
      </c>
      <c r="U213">
        <f t="shared" si="82"/>
        <v>5000</v>
      </c>
      <c r="V213">
        <f t="shared" si="83"/>
        <v>2230</v>
      </c>
    </row>
    <row r="214" spans="1:22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70"/>
        <v>1.5873015873015873E-4</v>
      </c>
      <c r="P214">
        <f t="shared" si="71"/>
        <v>1</v>
      </c>
      <c r="Q214" t="s">
        <v>8310</v>
      </c>
      <c r="R214" t="s">
        <v>8314</v>
      </c>
      <c r="S214" s="10">
        <f t="shared" si="72"/>
        <v>42416.881018518514</v>
      </c>
      <c r="T214" s="10">
        <f t="shared" si="73"/>
        <v>42476.839351851857</v>
      </c>
      <c r="U214">
        <f t="shared" si="82"/>
        <v>6300</v>
      </c>
      <c r="V214">
        <f t="shared" si="83"/>
        <v>1</v>
      </c>
    </row>
    <row r="215" spans="1:22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70"/>
        <v>4.0000000000000002E-4</v>
      </c>
      <c r="P215">
        <f t="shared" si="71"/>
        <v>20</v>
      </c>
      <c r="Q215" t="s">
        <v>8310</v>
      </c>
      <c r="R215" t="s">
        <v>8314</v>
      </c>
      <c r="S215" s="10">
        <f t="shared" si="72"/>
        <v>42202.594293981485</v>
      </c>
      <c r="T215" s="10">
        <f t="shared" si="73"/>
        <v>42232.587974537033</v>
      </c>
      <c r="U215">
        <f t="shared" si="82"/>
        <v>50000</v>
      </c>
      <c r="V215">
        <f t="shared" si="83"/>
        <v>20</v>
      </c>
    </row>
    <row r="216" spans="1:22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70"/>
        <v>8.0000000000000007E-5</v>
      </c>
      <c r="P216">
        <f t="shared" si="71"/>
        <v>1</v>
      </c>
      <c r="Q216" t="s">
        <v>8310</v>
      </c>
      <c r="R216" t="s">
        <v>8314</v>
      </c>
      <c r="S216" s="10">
        <f t="shared" si="72"/>
        <v>42009.64061342593</v>
      </c>
      <c r="T216" s="10">
        <f t="shared" si="73"/>
        <v>42069.64061342593</v>
      </c>
      <c r="U216">
        <f t="shared" si="82"/>
        <v>12500</v>
      </c>
      <c r="V216">
        <f t="shared" si="83"/>
        <v>1</v>
      </c>
    </row>
    <row r="217" spans="1:22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70"/>
        <v>2.2727272727272726E-3</v>
      </c>
      <c r="P217">
        <f t="shared" si="71"/>
        <v>10</v>
      </c>
      <c r="Q217" t="s">
        <v>8310</v>
      </c>
      <c r="R217" t="s">
        <v>8314</v>
      </c>
      <c r="S217" s="10">
        <f t="shared" si="72"/>
        <v>42375.230115740742</v>
      </c>
      <c r="T217" s="10">
        <f t="shared" si="73"/>
        <v>42417.999305555553</v>
      </c>
      <c r="U217">
        <f>D217*1.39</f>
        <v>6116</v>
      </c>
      <c r="V217">
        <f>E217*1.39</f>
        <v>13.899999999999999</v>
      </c>
    </row>
    <row r="218" spans="1:22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70"/>
        <v>0.55698440000000005</v>
      </c>
      <c r="P218">
        <f t="shared" si="71"/>
        <v>331.53833333333336</v>
      </c>
      <c r="Q218" t="s">
        <v>8310</v>
      </c>
      <c r="R218" t="s">
        <v>8314</v>
      </c>
      <c r="S218" s="10">
        <f t="shared" si="72"/>
        <v>42066.958761574075</v>
      </c>
      <c r="T218" s="10">
        <f t="shared" si="73"/>
        <v>42116.917094907403</v>
      </c>
      <c r="U218">
        <f>D218</f>
        <v>50000</v>
      </c>
      <c r="V218">
        <f>E218</f>
        <v>27849.22</v>
      </c>
    </row>
    <row r="219" spans="1:22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70"/>
        <v>0.11942999999999999</v>
      </c>
      <c r="P219">
        <f t="shared" si="71"/>
        <v>314.28947368421052</v>
      </c>
      <c r="Q219" t="s">
        <v>8310</v>
      </c>
      <c r="R219" t="s">
        <v>8314</v>
      </c>
      <c r="S219" s="10">
        <f t="shared" si="72"/>
        <v>41970.64061342593</v>
      </c>
      <c r="T219" s="10">
        <f t="shared" si="73"/>
        <v>42001.64061342593</v>
      </c>
      <c r="U219">
        <f>D219*0.12</f>
        <v>12000</v>
      </c>
      <c r="V219">
        <f>E219*0.12</f>
        <v>1433.1599999999999</v>
      </c>
    </row>
    <row r="220" spans="1:22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70"/>
        <v>0.02</v>
      </c>
      <c r="P220">
        <f t="shared" si="71"/>
        <v>100</v>
      </c>
      <c r="Q220" t="s">
        <v>8310</v>
      </c>
      <c r="R220" t="s">
        <v>8314</v>
      </c>
      <c r="S220" s="10">
        <f t="shared" si="72"/>
        <v>42079.628344907411</v>
      </c>
      <c r="T220" s="10">
        <f t="shared" si="73"/>
        <v>42139.628344907411</v>
      </c>
      <c r="U220">
        <f t="shared" ref="U220:U225" si="84">D220</f>
        <v>5000</v>
      </c>
      <c r="V220">
        <f t="shared" ref="V220:V225" si="85">E220</f>
        <v>100</v>
      </c>
    </row>
    <row r="221" spans="1:22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70"/>
        <v>0.17630000000000001</v>
      </c>
      <c r="P221">
        <f t="shared" si="71"/>
        <v>115.98684210526316</v>
      </c>
      <c r="Q221" t="s">
        <v>8310</v>
      </c>
      <c r="R221" t="s">
        <v>8314</v>
      </c>
      <c r="S221" s="10">
        <f t="shared" si="72"/>
        <v>42429.326678240745</v>
      </c>
      <c r="T221" s="10">
        <f t="shared" si="73"/>
        <v>42461.290972222225</v>
      </c>
      <c r="U221">
        <f t="shared" si="84"/>
        <v>50000</v>
      </c>
      <c r="V221">
        <f t="shared" si="85"/>
        <v>8815</v>
      </c>
    </row>
    <row r="222" spans="1:22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70"/>
        <v>7.1999999999999998E-3</v>
      </c>
      <c r="P222">
        <f t="shared" si="71"/>
        <v>120</v>
      </c>
      <c r="Q222" t="s">
        <v>8310</v>
      </c>
      <c r="R222" t="s">
        <v>8314</v>
      </c>
      <c r="S222" s="10">
        <f t="shared" si="72"/>
        <v>42195.643865740742</v>
      </c>
      <c r="T222" s="10">
        <f t="shared" si="73"/>
        <v>42236.837499999994</v>
      </c>
      <c r="U222">
        <f t="shared" si="84"/>
        <v>50000</v>
      </c>
      <c r="V222">
        <f t="shared" si="85"/>
        <v>360</v>
      </c>
    </row>
    <row r="223" spans="1:22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70"/>
        <v>0</v>
      </c>
      <c r="P223" t="e">
        <f t="shared" si="71"/>
        <v>#DIV/0!</v>
      </c>
      <c r="Q223" t="s">
        <v>8310</v>
      </c>
      <c r="R223" t="s">
        <v>8314</v>
      </c>
      <c r="S223" s="10">
        <f t="shared" si="72"/>
        <v>42031.837546296301</v>
      </c>
      <c r="T223" s="10">
        <f t="shared" si="73"/>
        <v>42091.79587962963</v>
      </c>
      <c r="U223">
        <f t="shared" si="84"/>
        <v>50000</v>
      </c>
      <c r="V223">
        <f t="shared" si="85"/>
        <v>0</v>
      </c>
    </row>
    <row r="224" spans="1:22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70"/>
        <v>0.13</v>
      </c>
      <c r="P224">
        <f t="shared" si="71"/>
        <v>65</v>
      </c>
      <c r="Q224" t="s">
        <v>8310</v>
      </c>
      <c r="R224" t="s">
        <v>8314</v>
      </c>
      <c r="S224" s="10">
        <f t="shared" si="72"/>
        <v>42031.769884259258</v>
      </c>
      <c r="T224" s="10">
        <f t="shared" si="73"/>
        <v>42090.110416666663</v>
      </c>
      <c r="U224">
        <f t="shared" si="84"/>
        <v>1000</v>
      </c>
      <c r="V224">
        <f t="shared" si="85"/>
        <v>130</v>
      </c>
    </row>
    <row r="225" spans="1:22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70"/>
        <v>0</v>
      </c>
      <c r="P225" t="e">
        <f t="shared" si="71"/>
        <v>#DIV/0!</v>
      </c>
      <c r="Q225" t="s">
        <v>8310</v>
      </c>
      <c r="R225" t="s">
        <v>8314</v>
      </c>
      <c r="S225" s="10">
        <f t="shared" si="72"/>
        <v>42482.048032407409</v>
      </c>
      <c r="T225" s="10">
        <f t="shared" si="73"/>
        <v>42512.045138888891</v>
      </c>
      <c r="U225">
        <f t="shared" si="84"/>
        <v>1500000</v>
      </c>
      <c r="V225">
        <f t="shared" si="85"/>
        <v>0</v>
      </c>
    </row>
    <row r="226" spans="1:22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70"/>
        <v>0</v>
      </c>
      <c r="P226" t="e">
        <f t="shared" si="71"/>
        <v>#DIV/0!</v>
      </c>
      <c r="Q226" t="s">
        <v>8310</v>
      </c>
      <c r="R226" t="s">
        <v>8314</v>
      </c>
      <c r="S226" s="10">
        <f t="shared" si="72"/>
        <v>42135.235254629632</v>
      </c>
      <c r="T226" s="10">
        <f t="shared" si="73"/>
        <v>42195.235254629632</v>
      </c>
      <c r="U226">
        <f>D226*0.75</f>
        <v>4500000</v>
      </c>
      <c r="V226">
        <f>E226*0.75</f>
        <v>0</v>
      </c>
    </row>
    <row r="227" spans="1:22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70"/>
        <v>0</v>
      </c>
      <c r="P227" t="e">
        <f t="shared" si="71"/>
        <v>#DIV/0!</v>
      </c>
      <c r="Q227" t="s">
        <v>8310</v>
      </c>
      <c r="R227" t="s">
        <v>8314</v>
      </c>
      <c r="S227" s="10">
        <f t="shared" si="72"/>
        <v>42438.961273148147</v>
      </c>
      <c r="T227" s="10">
        <f t="shared" si="73"/>
        <v>42468.919606481482</v>
      </c>
      <c r="U227">
        <f>D227</f>
        <v>200</v>
      </c>
      <c r="V227">
        <f>E227</f>
        <v>0</v>
      </c>
    </row>
    <row r="228" spans="1:22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70"/>
        <v>8.6206896551724137E-3</v>
      </c>
      <c r="P228">
        <f t="shared" si="71"/>
        <v>125</v>
      </c>
      <c r="Q228" t="s">
        <v>8310</v>
      </c>
      <c r="R228" t="s">
        <v>8314</v>
      </c>
      <c r="S228" s="10">
        <f t="shared" si="72"/>
        <v>42106.666018518517</v>
      </c>
      <c r="T228" s="10">
        <f t="shared" si="73"/>
        <v>42155.395138888889</v>
      </c>
      <c r="U228">
        <f>D228*1.39</f>
        <v>40310</v>
      </c>
      <c r="V228">
        <f>E228*1.39</f>
        <v>347.5</v>
      </c>
    </row>
    <row r="229" spans="1:22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70"/>
        <v>0</v>
      </c>
      <c r="P229" t="e">
        <f t="shared" si="71"/>
        <v>#DIV/0!</v>
      </c>
      <c r="Q229" t="s">
        <v>8310</v>
      </c>
      <c r="R229" t="s">
        <v>8314</v>
      </c>
      <c r="S229" s="10">
        <f t="shared" si="72"/>
        <v>42164.893993055557</v>
      </c>
      <c r="T229" s="10">
        <f t="shared" si="73"/>
        <v>42194.893993055557</v>
      </c>
      <c r="U229">
        <f>D229</f>
        <v>28000</v>
      </c>
      <c r="V229">
        <f>E229</f>
        <v>0</v>
      </c>
    </row>
    <row r="230" spans="1:22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70"/>
        <v>0</v>
      </c>
      <c r="P230" t="e">
        <f t="shared" si="71"/>
        <v>#DIV/0!</v>
      </c>
      <c r="Q230" t="s">
        <v>8310</v>
      </c>
      <c r="R230" t="s">
        <v>8314</v>
      </c>
      <c r="S230" s="10">
        <f t="shared" si="72"/>
        <v>42096.686400462961</v>
      </c>
      <c r="T230" s="10">
        <f t="shared" si="73"/>
        <v>42156.686400462961</v>
      </c>
      <c r="U230">
        <f>D230*1.39</f>
        <v>11120</v>
      </c>
      <c r="V230">
        <f>E230*1.39</f>
        <v>0</v>
      </c>
    </row>
    <row r="231" spans="1:22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70"/>
        <v>0</v>
      </c>
      <c r="P231" t="e">
        <f t="shared" si="71"/>
        <v>#DIV/0!</v>
      </c>
      <c r="Q231" t="s">
        <v>8310</v>
      </c>
      <c r="R231" t="s">
        <v>8314</v>
      </c>
      <c r="S231" s="10">
        <f t="shared" si="72"/>
        <v>42383.933993055558</v>
      </c>
      <c r="T231" s="10">
        <f t="shared" si="73"/>
        <v>42413.933993055558</v>
      </c>
      <c r="U231">
        <f>D231*1.19</f>
        <v>3570</v>
      </c>
      <c r="V231">
        <f>E231*1.19</f>
        <v>0</v>
      </c>
    </row>
    <row r="232" spans="1:22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70"/>
        <v>4.0000000000000001E-3</v>
      </c>
      <c r="P232">
        <f t="shared" si="71"/>
        <v>30</v>
      </c>
      <c r="Q232" t="s">
        <v>8310</v>
      </c>
      <c r="R232" t="s">
        <v>8314</v>
      </c>
      <c r="S232" s="10">
        <f t="shared" si="72"/>
        <v>42129.777210648142</v>
      </c>
      <c r="T232" s="10">
        <f t="shared" si="73"/>
        <v>42159.777210648142</v>
      </c>
      <c r="U232">
        <f t="shared" ref="U232:U233" si="86">D232</f>
        <v>15000</v>
      </c>
      <c r="V232">
        <f t="shared" ref="V232:V233" si="87">E232</f>
        <v>60</v>
      </c>
    </row>
    <row r="233" spans="1:22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70"/>
        <v>0</v>
      </c>
      <c r="P233" t="e">
        <f t="shared" si="71"/>
        <v>#DIV/0!</v>
      </c>
      <c r="Q233" t="s">
        <v>8310</v>
      </c>
      <c r="R233" t="s">
        <v>8314</v>
      </c>
      <c r="S233" s="10">
        <f t="shared" si="72"/>
        <v>42341.958923611113</v>
      </c>
      <c r="T233" s="10">
        <f t="shared" si="73"/>
        <v>42371.958923611113</v>
      </c>
      <c r="U233">
        <f t="shared" si="86"/>
        <v>1500000</v>
      </c>
      <c r="V233">
        <f t="shared" si="87"/>
        <v>0</v>
      </c>
    </row>
    <row r="234" spans="1:22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70"/>
        <v>2.75E-2</v>
      </c>
      <c r="P234">
        <f t="shared" si="71"/>
        <v>15.714285714285714</v>
      </c>
      <c r="Q234" t="s">
        <v>8310</v>
      </c>
      <c r="R234" t="s">
        <v>8314</v>
      </c>
      <c r="S234" s="10">
        <f t="shared" si="72"/>
        <v>42032.82576388889</v>
      </c>
      <c r="T234" s="10">
        <f t="shared" si="73"/>
        <v>42062.82576388889</v>
      </c>
      <c r="U234">
        <f>D234*1.39</f>
        <v>5560</v>
      </c>
      <c r="V234">
        <f>E234*1.39</f>
        <v>152.89999999999998</v>
      </c>
    </row>
    <row r="235" spans="1:22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70"/>
        <v>0</v>
      </c>
      <c r="P235" t="e">
        <f t="shared" si="71"/>
        <v>#DIV/0!</v>
      </c>
      <c r="Q235" t="s">
        <v>8310</v>
      </c>
      <c r="R235" t="s">
        <v>8314</v>
      </c>
      <c r="S235" s="10">
        <f t="shared" si="72"/>
        <v>42612.911712962959</v>
      </c>
      <c r="T235" s="10">
        <f t="shared" si="73"/>
        <v>42642.911712962959</v>
      </c>
      <c r="U235">
        <f t="shared" ref="U235:U240" si="88">D235</f>
        <v>350000</v>
      </c>
      <c r="V235">
        <f t="shared" ref="V235:V240" si="89">E235</f>
        <v>0</v>
      </c>
    </row>
    <row r="236" spans="1:22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70"/>
        <v>0.40100000000000002</v>
      </c>
      <c r="P236">
        <f t="shared" si="71"/>
        <v>80.2</v>
      </c>
      <c r="Q236" t="s">
        <v>8310</v>
      </c>
      <c r="R236" t="s">
        <v>8314</v>
      </c>
      <c r="S236" s="10">
        <f t="shared" si="72"/>
        <v>42136.035405092596</v>
      </c>
      <c r="T236" s="10">
        <f t="shared" si="73"/>
        <v>42176.035405092596</v>
      </c>
      <c r="U236">
        <f t="shared" si="88"/>
        <v>1000</v>
      </c>
      <c r="V236">
        <f t="shared" si="89"/>
        <v>401</v>
      </c>
    </row>
    <row r="237" spans="1:22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70"/>
        <v>0</v>
      </c>
      <c r="P237" t="e">
        <f t="shared" si="71"/>
        <v>#DIV/0!</v>
      </c>
      <c r="Q237" t="s">
        <v>8310</v>
      </c>
      <c r="R237" t="s">
        <v>8314</v>
      </c>
      <c r="S237" s="10">
        <f t="shared" si="72"/>
        <v>42164.908530092594</v>
      </c>
      <c r="T237" s="10">
        <f t="shared" si="73"/>
        <v>42194.908530092594</v>
      </c>
      <c r="U237">
        <f t="shared" si="88"/>
        <v>10000</v>
      </c>
      <c r="V237">
        <f t="shared" si="89"/>
        <v>0</v>
      </c>
    </row>
    <row r="238" spans="1:22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70"/>
        <v>0</v>
      </c>
      <c r="P238" t="e">
        <f t="shared" si="71"/>
        <v>#DIV/0!</v>
      </c>
      <c r="Q238" t="s">
        <v>8310</v>
      </c>
      <c r="R238" t="s">
        <v>8314</v>
      </c>
      <c r="S238" s="10">
        <f t="shared" si="72"/>
        <v>42321.08447916666</v>
      </c>
      <c r="T238" s="10">
        <f t="shared" si="73"/>
        <v>42374</v>
      </c>
      <c r="U238">
        <f t="shared" si="88"/>
        <v>150000</v>
      </c>
      <c r="V238">
        <f t="shared" si="89"/>
        <v>0</v>
      </c>
    </row>
    <row r="239" spans="1:22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70"/>
        <v>3.3333333333333335E-3</v>
      </c>
      <c r="P239">
        <f t="shared" si="71"/>
        <v>50</v>
      </c>
      <c r="Q239" t="s">
        <v>8310</v>
      </c>
      <c r="R239" t="s">
        <v>8314</v>
      </c>
      <c r="S239" s="10">
        <f t="shared" si="72"/>
        <v>42377.577187499999</v>
      </c>
      <c r="T239" s="10">
        <f t="shared" si="73"/>
        <v>42437.577187499999</v>
      </c>
      <c r="U239">
        <f t="shared" si="88"/>
        <v>15000</v>
      </c>
      <c r="V239">
        <f t="shared" si="89"/>
        <v>50</v>
      </c>
    </row>
    <row r="240" spans="1:22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70"/>
        <v>0</v>
      </c>
      <c r="P240" t="e">
        <f t="shared" si="71"/>
        <v>#DIV/0!</v>
      </c>
      <c r="Q240" t="s">
        <v>8310</v>
      </c>
      <c r="R240" t="s">
        <v>8314</v>
      </c>
      <c r="S240" s="10">
        <f t="shared" si="72"/>
        <v>42713.962499999994</v>
      </c>
      <c r="T240" s="10">
        <f t="shared" si="73"/>
        <v>42734.375</v>
      </c>
      <c r="U240">
        <f t="shared" si="88"/>
        <v>26000</v>
      </c>
      <c r="V240">
        <f t="shared" si="89"/>
        <v>0</v>
      </c>
    </row>
    <row r="241" spans="1:22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70"/>
        <v>0.25</v>
      </c>
      <c r="P241">
        <f t="shared" si="71"/>
        <v>50</v>
      </c>
      <c r="Q241" t="s">
        <v>8310</v>
      </c>
      <c r="R241" t="s">
        <v>8314</v>
      </c>
      <c r="S241" s="10">
        <f t="shared" si="72"/>
        <v>42297.110300925924</v>
      </c>
      <c r="T241" s="10">
        <f t="shared" si="73"/>
        <v>42316.5</v>
      </c>
      <c r="U241">
        <f>D241*0.75</f>
        <v>750</v>
      </c>
      <c r="V241">
        <f>E241*0.75</f>
        <v>187.5</v>
      </c>
    </row>
    <row r="242" spans="1:22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70"/>
        <v>1.0763413333333334</v>
      </c>
      <c r="P242">
        <f t="shared" si="71"/>
        <v>117.84759124087591</v>
      </c>
      <c r="Q242" t="s">
        <v>8310</v>
      </c>
      <c r="R242" t="s">
        <v>8315</v>
      </c>
      <c r="S242" s="10">
        <f t="shared" si="72"/>
        <v>41354.708460648151</v>
      </c>
      <c r="T242" s="10">
        <f t="shared" si="73"/>
        <v>41399.708460648151</v>
      </c>
      <c r="U242">
        <f t="shared" ref="U242:U268" si="90">D242</f>
        <v>15000</v>
      </c>
      <c r="V242">
        <f t="shared" ref="V242:V268" si="91">E242</f>
        <v>16145.12</v>
      </c>
    </row>
    <row r="243" spans="1:22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70"/>
        <v>1.1263736263736264</v>
      </c>
      <c r="P243">
        <f t="shared" si="71"/>
        <v>109.04255319148936</v>
      </c>
      <c r="Q243" t="s">
        <v>8310</v>
      </c>
      <c r="R243" t="s">
        <v>8315</v>
      </c>
      <c r="S243" s="10">
        <f t="shared" si="72"/>
        <v>41949.697962962964</v>
      </c>
      <c r="T243" s="10">
        <f t="shared" si="73"/>
        <v>41994.697962962964</v>
      </c>
      <c r="U243">
        <f t="shared" si="90"/>
        <v>36400</v>
      </c>
      <c r="V243">
        <f t="shared" si="91"/>
        <v>41000</v>
      </c>
    </row>
    <row r="244" spans="1:22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70"/>
        <v>1.1346153846153846</v>
      </c>
      <c r="P244">
        <f t="shared" si="71"/>
        <v>73.019801980198025</v>
      </c>
      <c r="Q244" t="s">
        <v>8310</v>
      </c>
      <c r="R244" t="s">
        <v>8315</v>
      </c>
      <c r="S244" s="10">
        <f t="shared" si="72"/>
        <v>40862.492939814816</v>
      </c>
      <c r="T244" s="10">
        <f t="shared" si="73"/>
        <v>40897.492939814816</v>
      </c>
      <c r="U244">
        <f t="shared" si="90"/>
        <v>13000</v>
      </c>
      <c r="V244">
        <f t="shared" si="91"/>
        <v>14750</v>
      </c>
    </row>
    <row r="245" spans="1:22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70"/>
        <v>1.0259199999999999</v>
      </c>
      <c r="P245">
        <f t="shared" si="71"/>
        <v>78.195121951219505</v>
      </c>
      <c r="Q245" t="s">
        <v>8310</v>
      </c>
      <c r="R245" t="s">
        <v>8315</v>
      </c>
      <c r="S245" s="10">
        <f t="shared" si="72"/>
        <v>41662.047500000001</v>
      </c>
      <c r="T245" s="10">
        <f t="shared" si="73"/>
        <v>41692.047500000001</v>
      </c>
      <c r="U245">
        <f t="shared" si="90"/>
        <v>25000</v>
      </c>
      <c r="V245">
        <f t="shared" si="91"/>
        <v>25648</v>
      </c>
    </row>
    <row r="246" spans="1:22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70"/>
        <v>1.1375714285714287</v>
      </c>
      <c r="P246">
        <f t="shared" si="71"/>
        <v>47.398809523809526</v>
      </c>
      <c r="Q246" t="s">
        <v>8310</v>
      </c>
      <c r="R246" t="s">
        <v>8315</v>
      </c>
      <c r="S246" s="10">
        <f t="shared" si="72"/>
        <v>40213.323599537034</v>
      </c>
      <c r="T246" s="10">
        <f t="shared" si="73"/>
        <v>40253.29583333333</v>
      </c>
      <c r="U246">
        <f t="shared" si="90"/>
        <v>3500</v>
      </c>
      <c r="V246">
        <f t="shared" si="91"/>
        <v>3981.5</v>
      </c>
    </row>
    <row r="247" spans="1:22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70"/>
        <v>1.0371999999999999</v>
      </c>
      <c r="P247">
        <f t="shared" si="71"/>
        <v>54.020833333333336</v>
      </c>
      <c r="Q247" t="s">
        <v>8310</v>
      </c>
      <c r="R247" t="s">
        <v>8315</v>
      </c>
      <c r="S247" s="10">
        <f t="shared" si="72"/>
        <v>41107.053067129629</v>
      </c>
      <c r="T247" s="10">
        <f t="shared" si="73"/>
        <v>41137.053067129629</v>
      </c>
      <c r="U247">
        <f t="shared" si="90"/>
        <v>5000</v>
      </c>
      <c r="V247">
        <f t="shared" si="91"/>
        <v>5186</v>
      </c>
    </row>
    <row r="248" spans="1:22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70"/>
        <v>3.0546000000000002</v>
      </c>
      <c r="P248">
        <f t="shared" si="71"/>
        <v>68.488789237668158</v>
      </c>
      <c r="Q248" t="s">
        <v>8310</v>
      </c>
      <c r="R248" t="s">
        <v>8315</v>
      </c>
      <c r="S248" s="10">
        <f t="shared" si="72"/>
        <v>40480.363483796296</v>
      </c>
      <c r="T248" s="10">
        <f t="shared" si="73"/>
        <v>40530.405150462961</v>
      </c>
      <c r="U248">
        <f t="shared" si="90"/>
        <v>5000</v>
      </c>
      <c r="V248">
        <f t="shared" si="91"/>
        <v>15273</v>
      </c>
    </row>
    <row r="249" spans="1:22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70"/>
        <v>1.341</v>
      </c>
      <c r="P249">
        <f t="shared" si="71"/>
        <v>108.14516129032258</v>
      </c>
      <c r="Q249" t="s">
        <v>8310</v>
      </c>
      <c r="R249" t="s">
        <v>8315</v>
      </c>
      <c r="S249" s="10">
        <f t="shared" si="72"/>
        <v>40430.604328703703</v>
      </c>
      <c r="T249" s="10">
        <f t="shared" si="73"/>
        <v>40467.152083333334</v>
      </c>
      <c r="U249">
        <f t="shared" si="90"/>
        <v>5000</v>
      </c>
      <c r="V249">
        <f t="shared" si="91"/>
        <v>6705</v>
      </c>
    </row>
    <row r="250" spans="1:22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70"/>
        <v>1.0133294117647058</v>
      </c>
      <c r="P250">
        <f t="shared" si="71"/>
        <v>589.95205479452056</v>
      </c>
      <c r="Q250" t="s">
        <v>8310</v>
      </c>
      <c r="R250" t="s">
        <v>8315</v>
      </c>
      <c r="S250" s="10">
        <f t="shared" si="72"/>
        <v>40870.774409722224</v>
      </c>
      <c r="T250" s="10">
        <f t="shared" si="73"/>
        <v>40915.774409722224</v>
      </c>
      <c r="U250">
        <f t="shared" si="90"/>
        <v>85000</v>
      </c>
      <c r="V250">
        <f t="shared" si="91"/>
        <v>86133</v>
      </c>
    </row>
    <row r="251" spans="1:22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70"/>
        <v>1.1292</v>
      </c>
      <c r="P251">
        <f t="shared" si="71"/>
        <v>48.051063829787232</v>
      </c>
      <c r="Q251" t="s">
        <v>8310</v>
      </c>
      <c r="R251" t="s">
        <v>8315</v>
      </c>
      <c r="S251" s="10">
        <f t="shared" si="72"/>
        <v>40332.923842592594</v>
      </c>
      <c r="T251" s="10">
        <f t="shared" si="73"/>
        <v>40412.736111111109</v>
      </c>
      <c r="U251">
        <f t="shared" si="90"/>
        <v>10000</v>
      </c>
      <c r="V251">
        <f t="shared" si="91"/>
        <v>11292</v>
      </c>
    </row>
    <row r="252" spans="1:22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70"/>
        <v>1.0558333333333334</v>
      </c>
      <c r="P252">
        <f t="shared" si="71"/>
        <v>72.482837528604122</v>
      </c>
      <c r="Q252" t="s">
        <v>8310</v>
      </c>
      <c r="R252" t="s">
        <v>8315</v>
      </c>
      <c r="S252" s="10">
        <f t="shared" si="72"/>
        <v>41401.565868055557</v>
      </c>
      <c r="T252" s="10">
        <f t="shared" si="73"/>
        <v>41431.565868055557</v>
      </c>
      <c r="U252">
        <f t="shared" si="90"/>
        <v>30000</v>
      </c>
      <c r="V252">
        <f t="shared" si="91"/>
        <v>31675</v>
      </c>
    </row>
    <row r="253" spans="1:22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70"/>
        <v>1.2557142857142858</v>
      </c>
      <c r="P253">
        <f t="shared" si="71"/>
        <v>57.077922077922075</v>
      </c>
      <c r="Q253" t="s">
        <v>8310</v>
      </c>
      <c r="R253" t="s">
        <v>8315</v>
      </c>
      <c r="S253" s="10">
        <f t="shared" si="72"/>
        <v>41013.787569444445</v>
      </c>
      <c r="T253" s="10">
        <f t="shared" si="73"/>
        <v>41045.791666666664</v>
      </c>
      <c r="U253">
        <f t="shared" si="90"/>
        <v>3500</v>
      </c>
      <c r="V253">
        <f t="shared" si="91"/>
        <v>4395</v>
      </c>
    </row>
    <row r="254" spans="1:22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70"/>
        <v>1.8455999999999999</v>
      </c>
      <c r="P254">
        <f t="shared" si="71"/>
        <v>85.444444444444443</v>
      </c>
      <c r="Q254" t="s">
        <v>8310</v>
      </c>
      <c r="R254" t="s">
        <v>8315</v>
      </c>
      <c r="S254" s="10">
        <f t="shared" si="72"/>
        <v>40266.662708333337</v>
      </c>
      <c r="T254" s="10">
        <f t="shared" si="73"/>
        <v>40330.165972222225</v>
      </c>
      <c r="U254">
        <f t="shared" si="90"/>
        <v>5000</v>
      </c>
      <c r="V254">
        <f t="shared" si="91"/>
        <v>9228</v>
      </c>
    </row>
    <row r="255" spans="1:22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70"/>
        <v>1.0073333333333334</v>
      </c>
      <c r="P255">
        <f t="shared" si="71"/>
        <v>215.85714285714286</v>
      </c>
      <c r="Q255" t="s">
        <v>8310</v>
      </c>
      <c r="R255" t="s">
        <v>8315</v>
      </c>
      <c r="S255" s="10">
        <f t="shared" si="72"/>
        <v>40924.650868055556</v>
      </c>
      <c r="T255" s="10">
        <f t="shared" si="73"/>
        <v>40954.650868055556</v>
      </c>
      <c r="U255">
        <f t="shared" si="90"/>
        <v>1500</v>
      </c>
      <c r="V255">
        <f t="shared" si="91"/>
        <v>1511</v>
      </c>
    </row>
    <row r="256" spans="1:22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70"/>
        <v>1.1694724999999999</v>
      </c>
      <c r="P256">
        <f t="shared" si="71"/>
        <v>89.38643312101911</v>
      </c>
      <c r="Q256" t="s">
        <v>8310</v>
      </c>
      <c r="R256" t="s">
        <v>8315</v>
      </c>
      <c r="S256" s="10">
        <f t="shared" si="72"/>
        <v>42263.952662037031</v>
      </c>
      <c r="T256" s="10">
        <f t="shared" si="73"/>
        <v>42294.083333333328</v>
      </c>
      <c r="U256">
        <f t="shared" si="90"/>
        <v>24000</v>
      </c>
      <c r="V256">
        <f t="shared" si="91"/>
        <v>28067.34</v>
      </c>
    </row>
    <row r="257" spans="1:22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70"/>
        <v>1.0673325</v>
      </c>
      <c r="P257">
        <f t="shared" si="71"/>
        <v>45.418404255319146</v>
      </c>
      <c r="Q257" t="s">
        <v>8310</v>
      </c>
      <c r="R257" t="s">
        <v>8315</v>
      </c>
      <c r="S257" s="10">
        <f t="shared" si="72"/>
        <v>40588.526412037041</v>
      </c>
      <c r="T257" s="10">
        <f t="shared" si="73"/>
        <v>40618.48474537037</v>
      </c>
      <c r="U257">
        <f t="shared" si="90"/>
        <v>8000</v>
      </c>
      <c r="V257">
        <f t="shared" si="91"/>
        <v>8538.66</v>
      </c>
    </row>
    <row r="258" spans="1:22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70"/>
        <v>1.391</v>
      </c>
      <c r="P258">
        <f t="shared" si="71"/>
        <v>65.756363636363631</v>
      </c>
      <c r="Q258" t="s">
        <v>8310</v>
      </c>
      <c r="R258" t="s">
        <v>8315</v>
      </c>
      <c r="S258" s="10">
        <f t="shared" si="72"/>
        <v>41319.769293981481</v>
      </c>
      <c r="T258" s="10">
        <f t="shared" si="73"/>
        <v>41349.769293981481</v>
      </c>
      <c r="U258">
        <f t="shared" si="90"/>
        <v>13000</v>
      </c>
      <c r="V258">
        <f t="shared" si="91"/>
        <v>18083</v>
      </c>
    </row>
    <row r="259" spans="1:22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92">SUM(E259/D259)</f>
        <v>1.0672648571428571</v>
      </c>
      <c r="P259">
        <f t="shared" ref="P259:P322" si="93">SUM(E259/L259)</f>
        <v>66.70405357142856</v>
      </c>
      <c r="Q259" t="s">
        <v>8310</v>
      </c>
      <c r="R259" t="s">
        <v>8315</v>
      </c>
      <c r="S259" s="10">
        <f t="shared" ref="S259:S322" si="94">(((J259/60)/60)/24)+DATE(1970,1,1)</f>
        <v>42479.626875000002</v>
      </c>
      <c r="T259" s="10">
        <f t="shared" ref="T259:T322" si="95">(((I259/60)/60)/24)+DATE(1970,1,1)</f>
        <v>42509.626875000002</v>
      </c>
      <c r="U259">
        <f t="shared" si="90"/>
        <v>35000</v>
      </c>
      <c r="V259">
        <f t="shared" si="91"/>
        <v>37354.269999999997</v>
      </c>
    </row>
    <row r="260" spans="1:22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92"/>
        <v>1.9114</v>
      </c>
      <c r="P260">
        <f t="shared" si="93"/>
        <v>83.345930232558146</v>
      </c>
      <c r="Q260" t="s">
        <v>8310</v>
      </c>
      <c r="R260" t="s">
        <v>8315</v>
      </c>
      <c r="S260" s="10">
        <f t="shared" si="94"/>
        <v>40682.051689814813</v>
      </c>
      <c r="T260" s="10">
        <f t="shared" si="95"/>
        <v>40712.051689814813</v>
      </c>
      <c r="U260">
        <f t="shared" si="90"/>
        <v>30000</v>
      </c>
      <c r="V260">
        <f t="shared" si="91"/>
        <v>57342</v>
      </c>
    </row>
    <row r="261" spans="1:22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92"/>
        <v>1.3193789333333332</v>
      </c>
      <c r="P261">
        <f t="shared" si="93"/>
        <v>105.04609341825902</v>
      </c>
      <c r="Q261" t="s">
        <v>8310</v>
      </c>
      <c r="R261" t="s">
        <v>8315</v>
      </c>
      <c r="S261" s="10">
        <f t="shared" si="94"/>
        <v>42072.738067129627</v>
      </c>
      <c r="T261" s="10">
        <f t="shared" si="95"/>
        <v>42102.738067129627</v>
      </c>
      <c r="U261">
        <f t="shared" si="90"/>
        <v>75000</v>
      </c>
      <c r="V261">
        <f t="shared" si="91"/>
        <v>98953.42</v>
      </c>
    </row>
    <row r="262" spans="1:22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92"/>
        <v>1.0640000000000001</v>
      </c>
      <c r="P262">
        <f t="shared" si="93"/>
        <v>120.90909090909091</v>
      </c>
      <c r="Q262" t="s">
        <v>8310</v>
      </c>
      <c r="R262" t="s">
        <v>8315</v>
      </c>
      <c r="S262" s="10">
        <f t="shared" si="94"/>
        <v>40330.755543981482</v>
      </c>
      <c r="T262" s="10">
        <f t="shared" si="95"/>
        <v>40376.415972222225</v>
      </c>
      <c r="U262">
        <f t="shared" si="90"/>
        <v>10000</v>
      </c>
      <c r="V262">
        <f t="shared" si="91"/>
        <v>10640</v>
      </c>
    </row>
    <row r="263" spans="1:22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92"/>
        <v>1.0740000000000001</v>
      </c>
      <c r="P263">
        <f t="shared" si="93"/>
        <v>97.63636363636364</v>
      </c>
      <c r="Q263" t="s">
        <v>8310</v>
      </c>
      <c r="R263" t="s">
        <v>8315</v>
      </c>
      <c r="S263" s="10">
        <f t="shared" si="94"/>
        <v>41017.885462962964</v>
      </c>
      <c r="T263" s="10">
        <f t="shared" si="95"/>
        <v>41067.621527777781</v>
      </c>
      <c r="U263">
        <f t="shared" si="90"/>
        <v>20000</v>
      </c>
      <c r="V263">
        <f t="shared" si="91"/>
        <v>21480</v>
      </c>
    </row>
    <row r="264" spans="1:22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92"/>
        <v>2.4</v>
      </c>
      <c r="P264">
        <f t="shared" si="93"/>
        <v>41.379310344827587</v>
      </c>
      <c r="Q264" t="s">
        <v>8310</v>
      </c>
      <c r="R264" t="s">
        <v>8315</v>
      </c>
      <c r="S264" s="10">
        <f t="shared" si="94"/>
        <v>40555.24800925926</v>
      </c>
      <c r="T264" s="10">
        <f t="shared" si="95"/>
        <v>40600.24800925926</v>
      </c>
      <c r="U264">
        <f t="shared" si="90"/>
        <v>2500</v>
      </c>
      <c r="V264">
        <f t="shared" si="91"/>
        <v>6000</v>
      </c>
    </row>
    <row r="265" spans="1:22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92"/>
        <v>1.1808107999999999</v>
      </c>
      <c r="P265">
        <f t="shared" si="93"/>
        <v>30.654485981308412</v>
      </c>
      <c r="Q265" t="s">
        <v>8310</v>
      </c>
      <c r="R265" t="s">
        <v>8315</v>
      </c>
      <c r="S265" s="10">
        <f t="shared" si="94"/>
        <v>41149.954791666663</v>
      </c>
      <c r="T265" s="10">
        <f t="shared" si="95"/>
        <v>41179.954791666663</v>
      </c>
      <c r="U265">
        <f t="shared" si="90"/>
        <v>25000</v>
      </c>
      <c r="V265">
        <f t="shared" si="91"/>
        <v>29520.27</v>
      </c>
    </row>
    <row r="266" spans="1:22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92"/>
        <v>1.1819999999999999</v>
      </c>
      <c r="P266">
        <f t="shared" si="93"/>
        <v>64.945054945054949</v>
      </c>
      <c r="Q266" t="s">
        <v>8310</v>
      </c>
      <c r="R266" t="s">
        <v>8315</v>
      </c>
      <c r="S266" s="10">
        <f t="shared" si="94"/>
        <v>41010.620312500003</v>
      </c>
      <c r="T266" s="10">
        <f t="shared" si="95"/>
        <v>41040.620312500003</v>
      </c>
      <c r="U266">
        <f t="shared" si="90"/>
        <v>5000</v>
      </c>
      <c r="V266">
        <f t="shared" si="91"/>
        <v>5910</v>
      </c>
    </row>
    <row r="267" spans="1:22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92"/>
        <v>1.111</v>
      </c>
      <c r="P267">
        <f t="shared" si="93"/>
        <v>95.775862068965523</v>
      </c>
      <c r="Q267" t="s">
        <v>8310</v>
      </c>
      <c r="R267" t="s">
        <v>8315</v>
      </c>
      <c r="S267" s="10">
        <f t="shared" si="94"/>
        <v>40267.245717592588</v>
      </c>
      <c r="T267" s="10">
        <f t="shared" si="95"/>
        <v>40308.844444444447</v>
      </c>
      <c r="U267">
        <f t="shared" si="90"/>
        <v>5000</v>
      </c>
      <c r="V267">
        <f t="shared" si="91"/>
        <v>5555</v>
      </c>
    </row>
    <row r="268" spans="1:22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92"/>
        <v>1.4550000000000001</v>
      </c>
      <c r="P268">
        <f t="shared" si="93"/>
        <v>40.416666666666664</v>
      </c>
      <c r="Q268" t="s">
        <v>8310</v>
      </c>
      <c r="R268" t="s">
        <v>8315</v>
      </c>
      <c r="S268" s="10">
        <f t="shared" si="94"/>
        <v>40205.174849537041</v>
      </c>
      <c r="T268" s="10">
        <f t="shared" si="95"/>
        <v>40291.160416666666</v>
      </c>
      <c r="U268">
        <f t="shared" si="90"/>
        <v>1000</v>
      </c>
      <c r="V268">
        <f t="shared" si="91"/>
        <v>1455</v>
      </c>
    </row>
    <row r="269" spans="1:22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92"/>
        <v>1.3162883248730965</v>
      </c>
      <c r="P269">
        <f t="shared" si="93"/>
        <v>78.578424242424248</v>
      </c>
      <c r="Q269" t="s">
        <v>8310</v>
      </c>
      <c r="R269" t="s">
        <v>8315</v>
      </c>
      <c r="S269" s="10">
        <f t="shared" si="94"/>
        <v>41785.452534722222</v>
      </c>
      <c r="T269" s="10">
        <f t="shared" si="95"/>
        <v>41815.452534722222</v>
      </c>
      <c r="U269">
        <f>D269*1.39</f>
        <v>13691.499999999998</v>
      </c>
      <c r="V269">
        <f>E269*1.39</f>
        <v>18021.961599999999</v>
      </c>
    </row>
    <row r="270" spans="1:22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92"/>
        <v>1.1140000000000001</v>
      </c>
      <c r="P270">
        <f t="shared" si="93"/>
        <v>50.18018018018018</v>
      </c>
      <c r="Q270" t="s">
        <v>8310</v>
      </c>
      <c r="R270" t="s">
        <v>8315</v>
      </c>
      <c r="S270" s="10">
        <f t="shared" si="94"/>
        <v>40809.15252314815</v>
      </c>
      <c r="T270" s="10">
        <f t="shared" si="95"/>
        <v>40854.194189814814</v>
      </c>
      <c r="U270">
        <f>D270</f>
        <v>5000</v>
      </c>
      <c r="V270">
        <f>E270</f>
        <v>5570</v>
      </c>
    </row>
    <row r="271" spans="1:22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92"/>
        <v>1.4723377</v>
      </c>
      <c r="P271">
        <f t="shared" si="93"/>
        <v>92.251735588972423</v>
      </c>
      <c r="Q271" t="s">
        <v>8310</v>
      </c>
      <c r="R271" t="s">
        <v>8315</v>
      </c>
      <c r="S271" s="10">
        <f t="shared" si="94"/>
        <v>42758.197013888886</v>
      </c>
      <c r="T271" s="10">
        <f t="shared" si="95"/>
        <v>42788.197013888886</v>
      </c>
      <c r="U271">
        <f>D271*0.75</f>
        <v>75000</v>
      </c>
      <c r="V271">
        <f>E271*0.75</f>
        <v>110425.32749999998</v>
      </c>
    </row>
    <row r="272" spans="1:22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92"/>
        <v>1.5260869565217392</v>
      </c>
      <c r="P272">
        <f t="shared" si="93"/>
        <v>57.540983606557376</v>
      </c>
      <c r="Q272" t="s">
        <v>8310</v>
      </c>
      <c r="R272" t="s">
        <v>8315</v>
      </c>
      <c r="S272" s="10">
        <f t="shared" si="94"/>
        <v>40637.866550925923</v>
      </c>
      <c r="T272" s="10">
        <f t="shared" si="95"/>
        <v>40688.166666666664</v>
      </c>
      <c r="U272">
        <f t="shared" ref="U272:U290" si="96">D272</f>
        <v>2300</v>
      </c>
      <c r="V272">
        <f t="shared" ref="V272:V290" si="97">E272</f>
        <v>3510</v>
      </c>
    </row>
    <row r="273" spans="1:22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92"/>
        <v>1.0468</v>
      </c>
      <c r="P273">
        <f t="shared" si="93"/>
        <v>109.42160278745645</v>
      </c>
      <c r="Q273" t="s">
        <v>8310</v>
      </c>
      <c r="R273" t="s">
        <v>8315</v>
      </c>
      <c r="S273" s="10">
        <f t="shared" si="94"/>
        <v>41612.10024305556</v>
      </c>
      <c r="T273" s="10">
        <f t="shared" si="95"/>
        <v>41641.333333333336</v>
      </c>
      <c r="U273">
        <f t="shared" si="96"/>
        <v>30000</v>
      </c>
      <c r="V273">
        <f t="shared" si="97"/>
        <v>31404</v>
      </c>
    </row>
    <row r="274" spans="1:22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92"/>
        <v>1.7743366666666667</v>
      </c>
      <c r="P274">
        <f t="shared" si="93"/>
        <v>81.892461538461546</v>
      </c>
      <c r="Q274" t="s">
        <v>8310</v>
      </c>
      <c r="R274" t="s">
        <v>8315</v>
      </c>
      <c r="S274" s="10">
        <f t="shared" si="94"/>
        <v>40235.900358796294</v>
      </c>
      <c r="T274" s="10">
        <f t="shared" si="95"/>
        <v>40296.78402777778</v>
      </c>
      <c r="U274">
        <f t="shared" si="96"/>
        <v>3000</v>
      </c>
      <c r="V274">
        <f t="shared" si="97"/>
        <v>5323.01</v>
      </c>
    </row>
    <row r="275" spans="1:22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92"/>
        <v>1.077758</v>
      </c>
      <c r="P275">
        <f t="shared" si="93"/>
        <v>45.667711864406776</v>
      </c>
      <c r="Q275" t="s">
        <v>8310</v>
      </c>
      <c r="R275" t="s">
        <v>8315</v>
      </c>
      <c r="S275" s="10">
        <f t="shared" si="94"/>
        <v>40697.498449074075</v>
      </c>
      <c r="T275" s="10">
        <f t="shared" si="95"/>
        <v>40727.498449074075</v>
      </c>
      <c r="U275">
        <f t="shared" si="96"/>
        <v>5000</v>
      </c>
      <c r="V275">
        <f t="shared" si="97"/>
        <v>5388.79</v>
      </c>
    </row>
    <row r="276" spans="1:22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92"/>
        <v>1.56</v>
      </c>
      <c r="P276">
        <f t="shared" si="93"/>
        <v>55.221238938053098</v>
      </c>
      <c r="Q276" t="s">
        <v>8310</v>
      </c>
      <c r="R276" t="s">
        <v>8315</v>
      </c>
      <c r="S276" s="10">
        <f t="shared" si="94"/>
        <v>40969.912372685183</v>
      </c>
      <c r="T276" s="10">
        <f t="shared" si="95"/>
        <v>41004.290972222225</v>
      </c>
      <c r="U276">
        <f t="shared" si="96"/>
        <v>4000</v>
      </c>
      <c r="V276">
        <f t="shared" si="97"/>
        <v>6240</v>
      </c>
    </row>
    <row r="277" spans="1:22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92"/>
        <v>1.08395</v>
      </c>
      <c r="P277">
        <f t="shared" si="93"/>
        <v>65.298192771084331</v>
      </c>
      <c r="Q277" t="s">
        <v>8310</v>
      </c>
      <c r="R277" t="s">
        <v>8315</v>
      </c>
      <c r="S277" s="10">
        <f t="shared" si="94"/>
        <v>41193.032013888893</v>
      </c>
      <c r="T277" s="10">
        <f t="shared" si="95"/>
        <v>41223.073680555557</v>
      </c>
      <c r="U277">
        <f t="shared" si="96"/>
        <v>20000</v>
      </c>
      <c r="V277">
        <f t="shared" si="97"/>
        <v>21679</v>
      </c>
    </row>
    <row r="278" spans="1:22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92"/>
        <v>1.476</v>
      </c>
      <c r="P278">
        <f t="shared" si="93"/>
        <v>95.225806451612897</v>
      </c>
      <c r="Q278" t="s">
        <v>8310</v>
      </c>
      <c r="R278" t="s">
        <v>8315</v>
      </c>
      <c r="S278" s="10">
        <f t="shared" si="94"/>
        <v>40967.081874999996</v>
      </c>
      <c r="T278" s="10">
        <f t="shared" si="95"/>
        <v>41027.040208333332</v>
      </c>
      <c r="U278">
        <f t="shared" si="96"/>
        <v>4000</v>
      </c>
      <c r="V278">
        <f t="shared" si="97"/>
        <v>5904</v>
      </c>
    </row>
    <row r="279" spans="1:22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92"/>
        <v>1.1038153846153846</v>
      </c>
      <c r="P279">
        <f t="shared" si="93"/>
        <v>75.444794952681391</v>
      </c>
      <c r="Q279" t="s">
        <v>8310</v>
      </c>
      <c r="R279" t="s">
        <v>8315</v>
      </c>
      <c r="S279" s="10">
        <f t="shared" si="94"/>
        <v>42117.891423611116</v>
      </c>
      <c r="T279" s="10">
        <f t="shared" si="95"/>
        <v>42147.891423611116</v>
      </c>
      <c r="U279">
        <f t="shared" si="96"/>
        <v>65000</v>
      </c>
      <c r="V279">
        <f t="shared" si="97"/>
        <v>71748</v>
      </c>
    </row>
    <row r="280" spans="1:22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92"/>
        <v>1.5034814814814814</v>
      </c>
      <c r="P280">
        <f t="shared" si="93"/>
        <v>97.816867469879512</v>
      </c>
      <c r="Q280" t="s">
        <v>8310</v>
      </c>
      <c r="R280" t="s">
        <v>8315</v>
      </c>
      <c r="S280" s="10">
        <f t="shared" si="94"/>
        <v>41164.040960648148</v>
      </c>
      <c r="T280" s="10">
        <f t="shared" si="95"/>
        <v>41194.040960648148</v>
      </c>
      <c r="U280">
        <f t="shared" si="96"/>
        <v>27000</v>
      </c>
      <c r="V280">
        <f t="shared" si="97"/>
        <v>40594</v>
      </c>
    </row>
    <row r="281" spans="1:22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92"/>
        <v>1.5731829411764706</v>
      </c>
      <c r="P281">
        <f t="shared" si="93"/>
        <v>87.685606557377056</v>
      </c>
      <c r="Q281" t="s">
        <v>8310</v>
      </c>
      <c r="R281" t="s">
        <v>8315</v>
      </c>
      <c r="S281" s="10">
        <f t="shared" si="94"/>
        <v>42759.244166666671</v>
      </c>
      <c r="T281" s="10">
        <f t="shared" si="95"/>
        <v>42793.084027777775</v>
      </c>
      <c r="U281">
        <f t="shared" si="96"/>
        <v>17000</v>
      </c>
      <c r="V281">
        <f t="shared" si="97"/>
        <v>26744.11</v>
      </c>
    </row>
    <row r="282" spans="1:22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92"/>
        <v>1.5614399999999999</v>
      </c>
      <c r="P282">
        <f t="shared" si="93"/>
        <v>54.748948106591868</v>
      </c>
      <c r="Q282" t="s">
        <v>8310</v>
      </c>
      <c r="R282" t="s">
        <v>8315</v>
      </c>
      <c r="S282" s="10">
        <f t="shared" si="94"/>
        <v>41744.590682870366</v>
      </c>
      <c r="T282" s="10">
        <f t="shared" si="95"/>
        <v>41789.590682870366</v>
      </c>
      <c r="U282">
        <f t="shared" si="96"/>
        <v>75000</v>
      </c>
      <c r="V282">
        <f t="shared" si="97"/>
        <v>117108</v>
      </c>
    </row>
    <row r="283" spans="1:22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92"/>
        <v>1.2058763636363636</v>
      </c>
      <c r="P283">
        <f t="shared" si="93"/>
        <v>83.953417721518989</v>
      </c>
      <c r="Q283" t="s">
        <v>8310</v>
      </c>
      <c r="R283" t="s">
        <v>8315</v>
      </c>
      <c r="S283" s="10">
        <f t="shared" si="94"/>
        <v>39950.163344907407</v>
      </c>
      <c r="T283" s="10">
        <f t="shared" si="95"/>
        <v>40035.80972222222</v>
      </c>
      <c r="U283">
        <f t="shared" si="96"/>
        <v>5500</v>
      </c>
      <c r="V283">
        <f t="shared" si="97"/>
        <v>6632.32</v>
      </c>
    </row>
    <row r="284" spans="1:22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92"/>
        <v>1.0118888888888888</v>
      </c>
      <c r="P284">
        <f t="shared" si="93"/>
        <v>254.38547486033519</v>
      </c>
      <c r="Q284" t="s">
        <v>8310</v>
      </c>
      <c r="R284" t="s">
        <v>8315</v>
      </c>
      <c r="S284" s="10">
        <f t="shared" si="94"/>
        <v>40194.920046296298</v>
      </c>
      <c r="T284" s="10">
        <f t="shared" si="95"/>
        <v>40231.916666666664</v>
      </c>
      <c r="U284">
        <f t="shared" si="96"/>
        <v>45000</v>
      </c>
      <c r="V284">
        <f t="shared" si="97"/>
        <v>45535</v>
      </c>
    </row>
    <row r="285" spans="1:22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92"/>
        <v>1.142725</v>
      </c>
      <c r="P285">
        <f t="shared" si="93"/>
        <v>101.8269801980198</v>
      </c>
      <c r="Q285" t="s">
        <v>8310</v>
      </c>
      <c r="R285" t="s">
        <v>8315</v>
      </c>
      <c r="S285" s="10">
        <f t="shared" si="94"/>
        <v>40675.71</v>
      </c>
      <c r="T285" s="10">
        <f t="shared" si="95"/>
        <v>40695.207638888889</v>
      </c>
      <c r="U285">
        <f t="shared" si="96"/>
        <v>18000</v>
      </c>
      <c r="V285">
        <f t="shared" si="97"/>
        <v>20569.05</v>
      </c>
    </row>
    <row r="286" spans="1:22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92"/>
        <v>1.0462615</v>
      </c>
      <c r="P286">
        <f t="shared" si="93"/>
        <v>55.066394736842106</v>
      </c>
      <c r="Q286" t="s">
        <v>8310</v>
      </c>
      <c r="R286" t="s">
        <v>8315</v>
      </c>
      <c r="S286" s="10">
        <f t="shared" si="94"/>
        <v>40904.738194444442</v>
      </c>
      <c r="T286" s="10">
        <f t="shared" si="95"/>
        <v>40929.738194444442</v>
      </c>
      <c r="U286">
        <f t="shared" si="96"/>
        <v>40000</v>
      </c>
      <c r="V286">
        <f t="shared" si="97"/>
        <v>41850.46</v>
      </c>
    </row>
    <row r="287" spans="1:22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92"/>
        <v>2.2882507142857142</v>
      </c>
      <c r="P287">
        <f t="shared" si="93"/>
        <v>56.901438721136763</v>
      </c>
      <c r="Q287" t="s">
        <v>8310</v>
      </c>
      <c r="R287" t="s">
        <v>8315</v>
      </c>
      <c r="S287" s="10">
        <f t="shared" si="94"/>
        <v>41506.756111111114</v>
      </c>
      <c r="T287" s="10">
        <f t="shared" si="95"/>
        <v>41536.756111111114</v>
      </c>
      <c r="U287">
        <f t="shared" si="96"/>
        <v>14000</v>
      </c>
      <c r="V287">
        <f t="shared" si="97"/>
        <v>32035.51</v>
      </c>
    </row>
    <row r="288" spans="1:22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92"/>
        <v>1.0915333333333332</v>
      </c>
      <c r="P288">
        <f t="shared" si="93"/>
        <v>121.28148148148148</v>
      </c>
      <c r="Q288" t="s">
        <v>8310</v>
      </c>
      <c r="R288" t="s">
        <v>8315</v>
      </c>
      <c r="S288" s="10">
        <f t="shared" si="94"/>
        <v>41313.816249999996</v>
      </c>
      <c r="T288" s="10">
        <f t="shared" si="95"/>
        <v>41358.774583333332</v>
      </c>
      <c r="U288">
        <f t="shared" si="96"/>
        <v>15000</v>
      </c>
      <c r="V288">
        <f t="shared" si="97"/>
        <v>16373</v>
      </c>
    </row>
    <row r="289" spans="1:22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92"/>
        <v>1.7629999999999999</v>
      </c>
      <c r="P289">
        <f t="shared" si="93"/>
        <v>91.189655172413794</v>
      </c>
      <c r="Q289" t="s">
        <v>8310</v>
      </c>
      <c r="R289" t="s">
        <v>8315</v>
      </c>
      <c r="S289" s="10">
        <f t="shared" si="94"/>
        <v>41184.277986111112</v>
      </c>
      <c r="T289" s="10">
        <f t="shared" si="95"/>
        <v>41215.166666666664</v>
      </c>
      <c r="U289">
        <f t="shared" si="96"/>
        <v>15000</v>
      </c>
      <c r="V289">
        <f t="shared" si="97"/>
        <v>26445</v>
      </c>
    </row>
    <row r="290" spans="1:22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92"/>
        <v>1.0321061999999999</v>
      </c>
      <c r="P290">
        <f t="shared" si="93"/>
        <v>115.44812080536913</v>
      </c>
      <c r="Q290" t="s">
        <v>8310</v>
      </c>
      <c r="R290" t="s">
        <v>8315</v>
      </c>
      <c r="S290" s="10">
        <f t="shared" si="94"/>
        <v>41051.168900462959</v>
      </c>
      <c r="T290" s="10">
        <f t="shared" si="95"/>
        <v>41086.168900462959</v>
      </c>
      <c r="U290">
        <f t="shared" si="96"/>
        <v>50000</v>
      </c>
      <c r="V290">
        <f t="shared" si="97"/>
        <v>51605.31</v>
      </c>
    </row>
    <row r="291" spans="1:22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92"/>
        <v>1.0482</v>
      </c>
      <c r="P291">
        <f t="shared" si="93"/>
        <v>67.771551724137936</v>
      </c>
      <c r="Q291" t="s">
        <v>8310</v>
      </c>
      <c r="R291" t="s">
        <v>8315</v>
      </c>
      <c r="S291" s="10">
        <f t="shared" si="94"/>
        <v>41550.456412037034</v>
      </c>
      <c r="T291" s="10">
        <f t="shared" si="95"/>
        <v>41580.456412037034</v>
      </c>
      <c r="U291">
        <f>D291*1.39</f>
        <v>20850</v>
      </c>
      <c r="V291">
        <f>E291*1.39</f>
        <v>21854.969999999998</v>
      </c>
    </row>
    <row r="292" spans="1:22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92"/>
        <v>1.0668444444444445</v>
      </c>
      <c r="P292">
        <f t="shared" si="93"/>
        <v>28.576190476190476</v>
      </c>
      <c r="Q292" t="s">
        <v>8310</v>
      </c>
      <c r="R292" t="s">
        <v>8315</v>
      </c>
      <c r="S292" s="10">
        <f t="shared" si="94"/>
        <v>40526.36917824074</v>
      </c>
      <c r="T292" s="10">
        <f t="shared" si="95"/>
        <v>40576.332638888889</v>
      </c>
      <c r="U292">
        <f t="shared" ref="U292:U317" si="98">D292</f>
        <v>4500</v>
      </c>
      <c r="V292">
        <f t="shared" ref="V292:V317" si="99">E292</f>
        <v>4800.8</v>
      </c>
    </row>
    <row r="293" spans="1:22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92"/>
        <v>1.2001999999999999</v>
      </c>
      <c r="P293">
        <f t="shared" si="93"/>
        <v>46.8828125</v>
      </c>
      <c r="Q293" t="s">
        <v>8310</v>
      </c>
      <c r="R293" t="s">
        <v>8315</v>
      </c>
      <c r="S293" s="10">
        <f t="shared" si="94"/>
        <v>41376.769050925926</v>
      </c>
      <c r="T293" s="10">
        <f t="shared" si="95"/>
        <v>41395.000694444447</v>
      </c>
      <c r="U293">
        <f t="shared" si="98"/>
        <v>5000</v>
      </c>
      <c r="V293">
        <f t="shared" si="99"/>
        <v>6001</v>
      </c>
    </row>
    <row r="294" spans="1:22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92"/>
        <v>1.0150693333333334</v>
      </c>
      <c r="P294">
        <f t="shared" si="93"/>
        <v>154.42231237322514</v>
      </c>
      <c r="Q294" t="s">
        <v>8310</v>
      </c>
      <c r="R294" t="s">
        <v>8315</v>
      </c>
      <c r="S294" s="10">
        <f t="shared" si="94"/>
        <v>40812.803229166668</v>
      </c>
      <c r="T294" s="10">
        <f t="shared" si="95"/>
        <v>40845.165972222225</v>
      </c>
      <c r="U294">
        <f t="shared" si="98"/>
        <v>75000</v>
      </c>
      <c r="V294">
        <f t="shared" si="99"/>
        <v>76130.2</v>
      </c>
    </row>
    <row r="295" spans="1:22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92"/>
        <v>1.0138461538461538</v>
      </c>
      <c r="P295">
        <f t="shared" si="93"/>
        <v>201.22137404580153</v>
      </c>
      <c r="Q295" t="s">
        <v>8310</v>
      </c>
      <c r="R295" t="s">
        <v>8315</v>
      </c>
      <c r="S295" s="10">
        <f t="shared" si="94"/>
        <v>41719.667986111112</v>
      </c>
      <c r="T295" s="10">
        <f t="shared" si="95"/>
        <v>41749.667986111112</v>
      </c>
      <c r="U295">
        <f t="shared" si="98"/>
        <v>26000</v>
      </c>
      <c r="V295">
        <f t="shared" si="99"/>
        <v>26360</v>
      </c>
    </row>
    <row r="296" spans="1:22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92"/>
        <v>1</v>
      </c>
      <c r="P296">
        <f t="shared" si="93"/>
        <v>100</v>
      </c>
      <c r="Q296" t="s">
        <v>8310</v>
      </c>
      <c r="R296" t="s">
        <v>8315</v>
      </c>
      <c r="S296" s="10">
        <f t="shared" si="94"/>
        <v>40343.084421296298</v>
      </c>
      <c r="T296" s="10">
        <f t="shared" si="95"/>
        <v>40378.666666666664</v>
      </c>
      <c r="U296">
        <f t="shared" si="98"/>
        <v>5000</v>
      </c>
      <c r="V296">
        <f t="shared" si="99"/>
        <v>5000</v>
      </c>
    </row>
    <row r="297" spans="1:22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92"/>
        <v>1.3310911999999999</v>
      </c>
      <c r="P297">
        <f t="shared" si="93"/>
        <v>100.08204511278196</v>
      </c>
      <c r="Q297" t="s">
        <v>8310</v>
      </c>
      <c r="R297" t="s">
        <v>8315</v>
      </c>
      <c r="S297" s="10">
        <f t="shared" si="94"/>
        <v>41519.004733796297</v>
      </c>
      <c r="T297" s="10">
        <f t="shared" si="95"/>
        <v>41579</v>
      </c>
      <c r="U297">
        <f t="shared" si="98"/>
        <v>50000</v>
      </c>
      <c r="V297">
        <f t="shared" si="99"/>
        <v>66554.559999999998</v>
      </c>
    </row>
    <row r="298" spans="1:22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92"/>
        <v>1.187262</v>
      </c>
      <c r="P298">
        <f t="shared" si="93"/>
        <v>230.08953488372092</v>
      </c>
      <c r="Q298" t="s">
        <v>8310</v>
      </c>
      <c r="R298" t="s">
        <v>8315</v>
      </c>
      <c r="S298" s="10">
        <f t="shared" si="94"/>
        <v>41134.475497685184</v>
      </c>
      <c r="T298" s="10">
        <f t="shared" si="95"/>
        <v>41159.475497685184</v>
      </c>
      <c r="U298">
        <f t="shared" si="98"/>
        <v>25000</v>
      </c>
      <c r="V298">
        <f t="shared" si="99"/>
        <v>29681.55</v>
      </c>
    </row>
    <row r="299" spans="1:22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92"/>
        <v>1.0064</v>
      </c>
      <c r="P299">
        <f t="shared" si="93"/>
        <v>141.74647887323943</v>
      </c>
      <c r="Q299" t="s">
        <v>8310</v>
      </c>
      <c r="R299" t="s">
        <v>8315</v>
      </c>
      <c r="S299" s="10">
        <f t="shared" si="94"/>
        <v>42089.72802083334</v>
      </c>
      <c r="T299" s="10">
        <f t="shared" si="95"/>
        <v>42125.165972222225</v>
      </c>
      <c r="U299">
        <f t="shared" si="98"/>
        <v>20000</v>
      </c>
      <c r="V299">
        <f t="shared" si="99"/>
        <v>20128</v>
      </c>
    </row>
    <row r="300" spans="1:22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92"/>
        <v>1.089324126984127</v>
      </c>
      <c r="P300">
        <f t="shared" si="93"/>
        <v>56.344351395730705</v>
      </c>
      <c r="Q300" t="s">
        <v>8310</v>
      </c>
      <c r="R300" t="s">
        <v>8315</v>
      </c>
      <c r="S300" s="10">
        <f t="shared" si="94"/>
        <v>41709.463518518518</v>
      </c>
      <c r="T300" s="10">
        <f t="shared" si="95"/>
        <v>41768.875</v>
      </c>
      <c r="U300">
        <f t="shared" si="98"/>
        <v>126000</v>
      </c>
      <c r="V300">
        <f t="shared" si="99"/>
        <v>137254.84</v>
      </c>
    </row>
    <row r="301" spans="1:22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92"/>
        <v>1.789525</v>
      </c>
      <c r="P301">
        <f t="shared" si="93"/>
        <v>73.341188524590166</v>
      </c>
      <c r="Q301" t="s">
        <v>8310</v>
      </c>
      <c r="R301" t="s">
        <v>8315</v>
      </c>
      <c r="S301" s="10">
        <f t="shared" si="94"/>
        <v>40469.225231481483</v>
      </c>
      <c r="T301" s="10">
        <f t="shared" si="95"/>
        <v>40499.266898148147</v>
      </c>
      <c r="U301">
        <f t="shared" si="98"/>
        <v>10000</v>
      </c>
      <c r="V301">
        <f t="shared" si="99"/>
        <v>17895.25</v>
      </c>
    </row>
    <row r="302" spans="1:22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92"/>
        <v>1.0172264</v>
      </c>
      <c r="P302">
        <f t="shared" si="93"/>
        <v>85.337785234899329</v>
      </c>
      <c r="Q302" t="s">
        <v>8310</v>
      </c>
      <c r="R302" t="s">
        <v>8315</v>
      </c>
      <c r="S302" s="10">
        <f t="shared" si="94"/>
        <v>40626.959930555553</v>
      </c>
      <c r="T302" s="10">
        <f t="shared" si="95"/>
        <v>40657.959930555553</v>
      </c>
      <c r="U302">
        <f t="shared" si="98"/>
        <v>25000</v>
      </c>
      <c r="V302">
        <f t="shared" si="99"/>
        <v>25430.66</v>
      </c>
    </row>
    <row r="303" spans="1:22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92"/>
        <v>1.1873499999999999</v>
      </c>
      <c r="P303">
        <f t="shared" si="93"/>
        <v>61.496215139442228</v>
      </c>
      <c r="Q303" t="s">
        <v>8310</v>
      </c>
      <c r="R303" t="s">
        <v>8315</v>
      </c>
      <c r="S303" s="10">
        <f t="shared" si="94"/>
        <v>41312.737673611111</v>
      </c>
      <c r="T303" s="10">
        <f t="shared" si="95"/>
        <v>41352.696006944447</v>
      </c>
      <c r="U303">
        <f t="shared" si="98"/>
        <v>13000</v>
      </c>
      <c r="V303">
        <f t="shared" si="99"/>
        <v>15435.55</v>
      </c>
    </row>
    <row r="304" spans="1:22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92"/>
        <v>1.0045999999999999</v>
      </c>
      <c r="P304">
        <f t="shared" si="93"/>
        <v>93.018518518518519</v>
      </c>
      <c r="Q304" t="s">
        <v>8310</v>
      </c>
      <c r="R304" t="s">
        <v>8315</v>
      </c>
      <c r="S304" s="10">
        <f t="shared" si="94"/>
        <v>40933.856921296298</v>
      </c>
      <c r="T304" s="10">
        <f t="shared" si="95"/>
        <v>40963.856921296298</v>
      </c>
      <c r="U304">
        <f t="shared" si="98"/>
        <v>10000</v>
      </c>
      <c r="V304">
        <f t="shared" si="99"/>
        <v>10046</v>
      </c>
    </row>
    <row r="305" spans="1:22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92"/>
        <v>1.3746666666666667</v>
      </c>
      <c r="P305">
        <f t="shared" si="93"/>
        <v>50.292682926829265</v>
      </c>
      <c r="Q305" t="s">
        <v>8310</v>
      </c>
      <c r="R305" t="s">
        <v>8315</v>
      </c>
      <c r="S305" s="10">
        <f t="shared" si="94"/>
        <v>41032.071134259262</v>
      </c>
      <c r="T305" s="10">
        <f t="shared" si="95"/>
        <v>41062.071134259262</v>
      </c>
      <c r="U305">
        <f t="shared" si="98"/>
        <v>3000</v>
      </c>
      <c r="V305">
        <f t="shared" si="99"/>
        <v>4124</v>
      </c>
    </row>
    <row r="306" spans="1:22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92"/>
        <v>2.3164705882352941</v>
      </c>
      <c r="P306">
        <f t="shared" si="93"/>
        <v>106.43243243243244</v>
      </c>
      <c r="Q306" t="s">
        <v>8310</v>
      </c>
      <c r="R306" t="s">
        <v>8315</v>
      </c>
      <c r="S306" s="10">
        <f t="shared" si="94"/>
        <v>41114.094872685186</v>
      </c>
      <c r="T306" s="10">
        <f t="shared" si="95"/>
        <v>41153.083333333336</v>
      </c>
      <c r="U306">
        <f t="shared" si="98"/>
        <v>3400</v>
      </c>
      <c r="V306">
        <f t="shared" si="99"/>
        <v>7876</v>
      </c>
    </row>
    <row r="307" spans="1:22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92"/>
        <v>1.3033333333333332</v>
      </c>
      <c r="P307">
        <f t="shared" si="93"/>
        <v>51.719576719576722</v>
      </c>
      <c r="Q307" t="s">
        <v>8310</v>
      </c>
      <c r="R307" t="s">
        <v>8315</v>
      </c>
      <c r="S307" s="10">
        <f t="shared" si="94"/>
        <v>40948.630196759259</v>
      </c>
      <c r="T307" s="10">
        <f t="shared" si="95"/>
        <v>40978.630196759259</v>
      </c>
      <c r="U307">
        <f t="shared" si="98"/>
        <v>7500</v>
      </c>
      <c r="V307">
        <f t="shared" si="99"/>
        <v>9775</v>
      </c>
    </row>
    <row r="308" spans="1:22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92"/>
        <v>2.9289999999999998</v>
      </c>
      <c r="P308">
        <f t="shared" si="93"/>
        <v>36.612499999999997</v>
      </c>
      <c r="Q308" t="s">
        <v>8310</v>
      </c>
      <c r="R308" t="s">
        <v>8315</v>
      </c>
      <c r="S308" s="10">
        <f t="shared" si="94"/>
        <v>41333.837187500001</v>
      </c>
      <c r="T308" s="10">
        <f t="shared" si="95"/>
        <v>41353.795520833337</v>
      </c>
      <c r="U308">
        <f t="shared" si="98"/>
        <v>1000</v>
      </c>
      <c r="V308">
        <f t="shared" si="99"/>
        <v>2929</v>
      </c>
    </row>
    <row r="309" spans="1:22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92"/>
        <v>1.1131818181818183</v>
      </c>
      <c r="P309">
        <f t="shared" si="93"/>
        <v>42.517361111111114</v>
      </c>
      <c r="Q309" t="s">
        <v>8310</v>
      </c>
      <c r="R309" t="s">
        <v>8315</v>
      </c>
      <c r="S309" s="10">
        <f t="shared" si="94"/>
        <v>41282.944456018515</v>
      </c>
      <c r="T309" s="10">
        <f t="shared" si="95"/>
        <v>41312.944456018515</v>
      </c>
      <c r="U309">
        <f t="shared" si="98"/>
        <v>22000</v>
      </c>
      <c r="V309">
        <f t="shared" si="99"/>
        <v>24490</v>
      </c>
    </row>
    <row r="310" spans="1:22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92"/>
        <v>1.0556666666666668</v>
      </c>
      <c r="P310">
        <f t="shared" si="93"/>
        <v>62.712871287128714</v>
      </c>
      <c r="Q310" t="s">
        <v>8310</v>
      </c>
      <c r="R310" t="s">
        <v>8315</v>
      </c>
      <c r="S310" s="10">
        <f t="shared" si="94"/>
        <v>40567.694560185184</v>
      </c>
      <c r="T310" s="10">
        <f t="shared" si="95"/>
        <v>40612.694560185184</v>
      </c>
      <c r="U310">
        <f t="shared" si="98"/>
        <v>12000</v>
      </c>
      <c r="V310">
        <f t="shared" si="99"/>
        <v>12668</v>
      </c>
    </row>
    <row r="311" spans="1:22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92"/>
        <v>1.1894444444444445</v>
      </c>
      <c r="P311">
        <f t="shared" si="93"/>
        <v>89.957983193277315</v>
      </c>
      <c r="Q311" t="s">
        <v>8310</v>
      </c>
      <c r="R311" t="s">
        <v>8315</v>
      </c>
      <c r="S311" s="10">
        <f t="shared" si="94"/>
        <v>41134.751550925925</v>
      </c>
      <c r="T311" s="10">
        <f t="shared" si="95"/>
        <v>41155.751550925925</v>
      </c>
      <c r="U311">
        <f t="shared" si="98"/>
        <v>18000</v>
      </c>
      <c r="V311">
        <f t="shared" si="99"/>
        <v>21410</v>
      </c>
    </row>
    <row r="312" spans="1:22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92"/>
        <v>1.04129</v>
      </c>
      <c r="P312">
        <f t="shared" si="93"/>
        <v>28.924722222222222</v>
      </c>
      <c r="Q312" t="s">
        <v>8310</v>
      </c>
      <c r="R312" t="s">
        <v>8315</v>
      </c>
      <c r="S312" s="10">
        <f t="shared" si="94"/>
        <v>40821.183136574073</v>
      </c>
      <c r="T312" s="10">
        <f t="shared" si="95"/>
        <v>40836.083333333336</v>
      </c>
      <c r="U312">
        <f t="shared" si="98"/>
        <v>1000</v>
      </c>
      <c r="V312">
        <f t="shared" si="99"/>
        <v>1041.29</v>
      </c>
    </row>
    <row r="313" spans="1:22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92"/>
        <v>1.0410165</v>
      </c>
      <c r="P313">
        <f t="shared" si="93"/>
        <v>138.8022</v>
      </c>
      <c r="Q313" t="s">
        <v>8310</v>
      </c>
      <c r="R313" t="s">
        <v>8315</v>
      </c>
      <c r="S313" s="10">
        <f t="shared" si="94"/>
        <v>40868.219814814816</v>
      </c>
      <c r="T313" s="10">
        <f t="shared" si="95"/>
        <v>40909.332638888889</v>
      </c>
      <c r="U313">
        <f t="shared" si="98"/>
        <v>20000</v>
      </c>
      <c r="V313">
        <f t="shared" si="99"/>
        <v>20820.330000000002</v>
      </c>
    </row>
    <row r="314" spans="1:22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92"/>
        <v>1.1187499999999999</v>
      </c>
      <c r="P314">
        <f t="shared" si="93"/>
        <v>61.301369863013697</v>
      </c>
      <c r="Q314" t="s">
        <v>8310</v>
      </c>
      <c r="R314" t="s">
        <v>8315</v>
      </c>
      <c r="S314" s="10">
        <f t="shared" si="94"/>
        <v>41348.877685185187</v>
      </c>
      <c r="T314" s="10">
        <f t="shared" si="95"/>
        <v>41378.877685185187</v>
      </c>
      <c r="U314">
        <f t="shared" si="98"/>
        <v>8000</v>
      </c>
      <c r="V314">
        <f t="shared" si="99"/>
        <v>8950</v>
      </c>
    </row>
    <row r="315" spans="1:22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92"/>
        <v>1.0473529411764706</v>
      </c>
      <c r="P315">
        <f t="shared" si="93"/>
        <v>80.202702702702709</v>
      </c>
      <c r="Q315" t="s">
        <v>8310</v>
      </c>
      <c r="R315" t="s">
        <v>8315</v>
      </c>
      <c r="S315" s="10">
        <f t="shared" si="94"/>
        <v>40357.227939814817</v>
      </c>
      <c r="T315" s="10">
        <f t="shared" si="95"/>
        <v>40401.665972222225</v>
      </c>
      <c r="U315">
        <f t="shared" si="98"/>
        <v>17000</v>
      </c>
      <c r="V315">
        <f t="shared" si="99"/>
        <v>17805</v>
      </c>
    </row>
    <row r="316" spans="1:22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92"/>
        <v>3.8515000000000001</v>
      </c>
      <c r="P316">
        <f t="shared" si="93"/>
        <v>32.095833333333331</v>
      </c>
      <c r="Q316" t="s">
        <v>8310</v>
      </c>
      <c r="R316" t="s">
        <v>8315</v>
      </c>
      <c r="S316" s="10">
        <f t="shared" si="94"/>
        <v>41304.833194444444</v>
      </c>
      <c r="T316" s="10">
        <f t="shared" si="95"/>
        <v>41334.833194444444</v>
      </c>
      <c r="U316">
        <f t="shared" si="98"/>
        <v>1000</v>
      </c>
      <c r="V316">
        <f t="shared" si="99"/>
        <v>3851.5</v>
      </c>
    </row>
    <row r="317" spans="1:22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92"/>
        <v>1.01248</v>
      </c>
      <c r="P317">
        <f t="shared" si="93"/>
        <v>200.88888888888889</v>
      </c>
      <c r="Q317" t="s">
        <v>8310</v>
      </c>
      <c r="R317" t="s">
        <v>8315</v>
      </c>
      <c r="S317" s="10">
        <f t="shared" si="94"/>
        <v>41113.77238425926</v>
      </c>
      <c r="T317" s="10">
        <f t="shared" si="95"/>
        <v>41143.77238425926</v>
      </c>
      <c r="U317">
        <f t="shared" si="98"/>
        <v>25000</v>
      </c>
      <c r="V317">
        <f t="shared" si="99"/>
        <v>25312</v>
      </c>
    </row>
    <row r="318" spans="1:22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92"/>
        <v>1.1377333333333333</v>
      </c>
      <c r="P318">
        <f t="shared" si="93"/>
        <v>108.01265822784811</v>
      </c>
      <c r="Q318" t="s">
        <v>8310</v>
      </c>
      <c r="R318" t="s">
        <v>8315</v>
      </c>
      <c r="S318" s="10">
        <f t="shared" si="94"/>
        <v>41950.923576388886</v>
      </c>
      <c r="T318" s="10">
        <f t="shared" si="95"/>
        <v>41984.207638888889</v>
      </c>
      <c r="U318">
        <f>D318*0.81</f>
        <v>12150</v>
      </c>
      <c r="V318">
        <f>E318*0.81</f>
        <v>13823.460000000001</v>
      </c>
    </row>
    <row r="319" spans="1:22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92"/>
        <v>1.0080333333333333</v>
      </c>
      <c r="P319">
        <f t="shared" si="93"/>
        <v>95.699367088607602</v>
      </c>
      <c r="Q319" t="s">
        <v>8310</v>
      </c>
      <c r="R319" t="s">
        <v>8315</v>
      </c>
      <c r="S319" s="10">
        <f t="shared" si="94"/>
        <v>41589.676886574074</v>
      </c>
      <c r="T319" s="10">
        <f t="shared" si="95"/>
        <v>41619.676886574074</v>
      </c>
      <c r="U319">
        <f t="shared" ref="U319:U321" si="100">D319</f>
        <v>30000</v>
      </c>
      <c r="V319">
        <f t="shared" ref="V319:V321" si="101">E319</f>
        <v>30241</v>
      </c>
    </row>
    <row r="320" spans="1:22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92"/>
        <v>2.8332000000000002</v>
      </c>
      <c r="P320">
        <f t="shared" si="93"/>
        <v>49.880281690140848</v>
      </c>
      <c r="Q320" t="s">
        <v>8310</v>
      </c>
      <c r="R320" t="s">
        <v>8315</v>
      </c>
      <c r="S320" s="10">
        <f t="shared" si="94"/>
        <v>41330.038784722223</v>
      </c>
      <c r="T320" s="10">
        <f t="shared" si="95"/>
        <v>41359.997118055559</v>
      </c>
      <c r="U320">
        <f t="shared" si="100"/>
        <v>5000</v>
      </c>
      <c r="V320">
        <f t="shared" si="101"/>
        <v>14166</v>
      </c>
    </row>
    <row r="321" spans="1:22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92"/>
        <v>1.1268</v>
      </c>
      <c r="P321">
        <f t="shared" si="93"/>
        <v>110.47058823529412</v>
      </c>
      <c r="Q321" t="s">
        <v>8310</v>
      </c>
      <c r="R321" t="s">
        <v>8315</v>
      </c>
      <c r="S321" s="10">
        <f t="shared" si="94"/>
        <v>40123.83829861111</v>
      </c>
      <c r="T321" s="10">
        <f t="shared" si="95"/>
        <v>40211.332638888889</v>
      </c>
      <c r="U321">
        <f t="shared" si="100"/>
        <v>5000</v>
      </c>
      <c r="V321">
        <f t="shared" si="101"/>
        <v>5634</v>
      </c>
    </row>
    <row r="322" spans="1:22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92"/>
        <v>1.0658000000000001</v>
      </c>
      <c r="P322">
        <f t="shared" si="93"/>
        <v>134.91139240506328</v>
      </c>
      <c r="Q322" t="s">
        <v>8310</v>
      </c>
      <c r="R322" t="s">
        <v>8315</v>
      </c>
      <c r="S322" s="10">
        <f t="shared" si="94"/>
        <v>42331.551307870366</v>
      </c>
      <c r="T322" s="10">
        <f t="shared" si="95"/>
        <v>42360.958333333328</v>
      </c>
      <c r="U322">
        <f>D322*1.39</f>
        <v>27799.999999999996</v>
      </c>
      <c r="V322">
        <f>E322*1.39</f>
        <v>29629.239999999998</v>
      </c>
    </row>
    <row r="323" spans="1:22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102">SUM(E323/D323)</f>
        <v>1.0266285714285714</v>
      </c>
      <c r="P323">
        <f t="shared" ref="P323:P386" si="103">SUM(E323/L323)</f>
        <v>106.62314540059347</v>
      </c>
      <c r="Q323" t="s">
        <v>8310</v>
      </c>
      <c r="R323" t="s">
        <v>8315</v>
      </c>
      <c r="S323" s="10">
        <f t="shared" ref="S323:S386" si="104">(((J323/60)/60)/24)+DATE(1970,1,1)</f>
        <v>42647.446597222224</v>
      </c>
      <c r="T323" s="10">
        <f t="shared" ref="T323:T386" si="105">(((I323/60)/60)/24)+DATE(1970,1,1)</f>
        <v>42682.488263888896</v>
      </c>
      <c r="U323">
        <f>D323*1.19</f>
        <v>41650</v>
      </c>
      <c r="V323">
        <f>E323*1.19</f>
        <v>42759.079999999994</v>
      </c>
    </row>
    <row r="324" spans="1:22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102"/>
        <v>1.0791200000000001</v>
      </c>
      <c r="P324">
        <f t="shared" si="103"/>
        <v>145.04301075268816</v>
      </c>
      <c r="Q324" t="s">
        <v>8310</v>
      </c>
      <c r="R324" t="s">
        <v>8315</v>
      </c>
      <c r="S324" s="10">
        <f t="shared" si="104"/>
        <v>42473.57</v>
      </c>
      <c r="T324" s="10">
        <f t="shared" si="105"/>
        <v>42503.57</v>
      </c>
      <c r="U324">
        <f t="shared" ref="U324:U352" si="106">D324</f>
        <v>25000</v>
      </c>
      <c r="V324">
        <f t="shared" ref="V324:V352" si="107">E324</f>
        <v>26978</v>
      </c>
    </row>
    <row r="325" spans="1:22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102"/>
        <v>1.2307407407407407</v>
      </c>
      <c r="P325">
        <f t="shared" si="103"/>
        <v>114.58620689655173</v>
      </c>
      <c r="Q325" t="s">
        <v>8310</v>
      </c>
      <c r="R325" t="s">
        <v>8315</v>
      </c>
      <c r="S325" s="10">
        <f t="shared" si="104"/>
        <v>42697.32136574074</v>
      </c>
      <c r="T325" s="10">
        <f t="shared" si="105"/>
        <v>42725.332638888889</v>
      </c>
      <c r="U325">
        <f t="shared" si="106"/>
        <v>5400</v>
      </c>
      <c r="V325">
        <f t="shared" si="107"/>
        <v>6646</v>
      </c>
    </row>
    <row r="326" spans="1:22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102"/>
        <v>1.016</v>
      </c>
      <c r="P326">
        <f t="shared" si="103"/>
        <v>105.3170731707317</v>
      </c>
      <c r="Q326" t="s">
        <v>8310</v>
      </c>
      <c r="R326" t="s">
        <v>8315</v>
      </c>
      <c r="S326" s="10">
        <f t="shared" si="104"/>
        <v>42184.626250000001</v>
      </c>
      <c r="T326" s="10">
        <f t="shared" si="105"/>
        <v>42217.626250000001</v>
      </c>
      <c r="U326">
        <f t="shared" si="106"/>
        <v>8500</v>
      </c>
      <c r="V326">
        <f t="shared" si="107"/>
        <v>8636</v>
      </c>
    </row>
    <row r="327" spans="1:22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102"/>
        <v>1.04396</v>
      </c>
      <c r="P327">
        <f t="shared" si="103"/>
        <v>70.921195652173907</v>
      </c>
      <c r="Q327" t="s">
        <v>8310</v>
      </c>
      <c r="R327" t="s">
        <v>8315</v>
      </c>
      <c r="S327" s="10">
        <f t="shared" si="104"/>
        <v>42689.187881944439</v>
      </c>
      <c r="T327" s="10">
        <f t="shared" si="105"/>
        <v>42724.187881944439</v>
      </c>
      <c r="U327">
        <f t="shared" si="106"/>
        <v>50000</v>
      </c>
      <c r="V327">
        <f t="shared" si="107"/>
        <v>52198</v>
      </c>
    </row>
    <row r="328" spans="1:22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102"/>
        <v>1.1292973333333334</v>
      </c>
      <c r="P328">
        <f t="shared" si="103"/>
        <v>147.17167680278018</v>
      </c>
      <c r="Q328" t="s">
        <v>8310</v>
      </c>
      <c r="R328" t="s">
        <v>8315</v>
      </c>
      <c r="S328" s="10">
        <f t="shared" si="104"/>
        <v>42775.314884259264</v>
      </c>
      <c r="T328" s="10">
        <f t="shared" si="105"/>
        <v>42808.956250000003</v>
      </c>
      <c r="U328">
        <f t="shared" si="106"/>
        <v>150000</v>
      </c>
      <c r="V328">
        <f t="shared" si="107"/>
        <v>169394.6</v>
      </c>
    </row>
    <row r="329" spans="1:22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102"/>
        <v>1.3640000000000001</v>
      </c>
      <c r="P329">
        <f t="shared" si="103"/>
        <v>160.47058823529412</v>
      </c>
      <c r="Q329" t="s">
        <v>8310</v>
      </c>
      <c r="R329" t="s">
        <v>8315</v>
      </c>
      <c r="S329" s="10">
        <f t="shared" si="104"/>
        <v>42058.235289351855</v>
      </c>
      <c r="T329" s="10">
        <f t="shared" si="105"/>
        <v>42085.333333333328</v>
      </c>
      <c r="U329">
        <f t="shared" si="106"/>
        <v>4000</v>
      </c>
      <c r="V329">
        <f t="shared" si="107"/>
        <v>5456</v>
      </c>
    </row>
    <row r="330" spans="1:22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102"/>
        <v>1.036144</v>
      </c>
      <c r="P330">
        <f t="shared" si="103"/>
        <v>156.04578313253012</v>
      </c>
      <c r="Q330" t="s">
        <v>8310</v>
      </c>
      <c r="R330" t="s">
        <v>8315</v>
      </c>
      <c r="S330" s="10">
        <f t="shared" si="104"/>
        <v>42278.946620370371</v>
      </c>
      <c r="T330" s="10">
        <f t="shared" si="105"/>
        <v>42309.166666666672</v>
      </c>
      <c r="U330">
        <f t="shared" si="106"/>
        <v>75000</v>
      </c>
      <c r="V330">
        <f t="shared" si="107"/>
        <v>77710.8</v>
      </c>
    </row>
    <row r="331" spans="1:22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102"/>
        <v>1.0549999999999999</v>
      </c>
      <c r="P331">
        <f t="shared" si="103"/>
        <v>63.17365269461078</v>
      </c>
      <c r="Q331" t="s">
        <v>8310</v>
      </c>
      <c r="R331" t="s">
        <v>8315</v>
      </c>
      <c r="S331" s="10">
        <f t="shared" si="104"/>
        <v>42291.46674768519</v>
      </c>
      <c r="T331" s="10">
        <f t="shared" si="105"/>
        <v>42315.166666666672</v>
      </c>
      <c r="U331">
        <f t="shared" si="106"/>
        <v>10000</v>
      </c>
      <c r="V331">
        <f t="shared" si="107"/>
        <v>10550</v>
      </c>
    </row>
    <row r="332" spans="1:22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102"/>
        <v>1.0182857142857142</v>
      </c>
      <c r="P332">
        <f t="shared" si="103"/>
        <v>104.82352941176471</v>
      </c>
      <c r="Q332" t="s">
        <v>8310</v>
      </c>
      <c r="R332" t="s">
        <v>8315</v>
      </c>
      <c r="S332" s="10">
        <f t="shared" si="104"/>
        <v>41379.515775462962</v>
      </c>
      <c r="T332" s="10">
        <f t="shared" si="105"/>
        <v>41411.165972222225</v>
      </c>
      <c r="U332">
        <f t="shared" si="106"/>
        <v>35000</v>
      </c>
      <c r="V332">
        <f t="shared" si="107"/>
        <v>35640</v>
      </c>
    </row>
    <row r="333" spans="1:22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102"/>
        <v>1.0660499999999999</v>
      </c>
      <c r="P333">
        <f t="shared" si="103"/>
        <v>97.356164383561648</v>
      </c>
      <c r="Q333" t="s">
        <v>8310</v>
      </c>
      <c r="R333" t="s">
        <v>8315</v>
      </c>
      <c r="S333" s="10">
        <f t="shared" si="104"/>
        <v>42507.581412037034</v>
      </c>
      <c r="T333" s="10">
        <f t="shared" si="105"/>
        <v>42538.581412037034</v>
      </c>
      <c r="U333">
        <f t="shared" si="106"/>
        <v>40000</v>
      </c>
      <c r="V333">
        <f t="shared" si="107"/>
        <v>42642</v>
      </c>
    </row>
    <row r="334" spans="1:22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102"/>
        <v>1.13015</v>
      </c>
      <c r="P334">
        <f t="shared" si="103"/>
        <v>203.63063063063063</v>
      </c>
      <c r="Q334" t="s">
        <v>8310</v>
      </c>
      <c r="R334" t="s">
        <v>8315</v>
      </c>
      <c r="S334" s="10">
        <f t="shared" si="104"/>
        <v>42263.680289351847</v>
      </c>
      <c r="T334" s="10">
        <f t="shared" si="105"/>
        <v>42305.333333333328</v>
      </c>
      <c r="U334">
        <f t="shared" si="106"/>
        <v>100000</v>
      </c>
      <c r="V334">
        <f t="shared" si="107"/>
        <v>113015</v>
      </c>
    </row>
    <row r="335" spans="1:22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102"/>
        <v>1.252275</v>
      </c>
      <c r="P335">
        <f t="shared" si="103"/>
        <v>188.31203007518798</v>
      </c>
      <c r="Q335" t="s">
        <v>8310</v>
      </c>
      <c r="R335" t="s">
        <v>8315</v>
      </c>
      <c r="S335" s="10">
        <f t="shared" si="104"/>
        <v>42437.636469907404</v>
      </c>
      <c r="T335" s="10">
        <f t="shared" si="105"/>
        <v>42467.59480324074</v>
      </c>
      <c r="U335">
        <f t="shared" si="106"/>
        <v>40000</v>
      </c>
      <c r="V335">
        <f t="shared" si="107"/>
        <v>50091</v>
      </c>
    </row>
    <row r="336" spans="1:22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102"/>
        <v>1.0119</v>
      </c>
      <c r="P336">
        <f t="shared" si="103"/>
        <v>146.65217391304347</v>
      </c>
      <c r="Q336" t="s">
        <v>8310</v>
      </c>
      <c r="R336" t="s">
        <v>8315</v>
      </c>
      <c r="S336" s="10">
        <f t="shared" si="104"/>
        <v>42101.682372685187</v>
      </c>
      <c r="T336" s="10">
        <f t="shared" si="105"/>
        <v>42139.791666666672</v>
      </c>
      <c r="U336">
        <f t="shared" si="106"/>
        <v>10000</v>
      </c>
      <c r="V336">
        <f t="shared" si="107"/>
        <v>10119</v>
      </c>
    </row>
    <row r="337" spans="1:22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102"/>
        <v>1.0276470588235294</v>
      </c>
      <c r="P337">
        <f t="shared" si="103"/>
        <v>109.1875</v>
      </c>
      <c r="Q337" t="s">
        <v>8310</v>
      </c>
      <c r="R337" t="s">
        <v>8315</v>
      </c>
      <c r="S337" s="10">
        <f t="shared" si="104"/>
        <v>42101.737442129626</v>
      </c>
      <c r="T337" s="10">
        <f t="shared" si="105"/>
        <v>42132.916666666672</v>
      </c>
      <c r="U337">
        <f t="shared" si="106"/>
        <v>8500</v>
      </c>
      <c r="V337">
        <f t="shared" si="107"/>
        <v>8735</v>
      </c>
    </row>
    <row r="338" spans="1:22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102"/>
        <v>1.1683911999999999</v>
      </c>
      <c r="P338">
        <f t="shared" si="103"/>
        <v>59.249046653144013</v>
      </c>
      <c r="Q338" t="s">
        <v>8310</v>
      </c>
      <c r="R338" t="s">
        <v>8315</v>
      </c>
      <c r="S338" s="10">
        <f t="shared" si="104"/>
        <v>42291.596273148149</v>
      </c>
      <c r="T338" s="10">
        <f t="shared" si="105"/>
        <v>42321.637939814813</v>
      </c>
      <c r="U338">
        <f t="shared" si="106"/>
        <v>25000</v>
      </c>
      <c r="V338">
        <f t="shared" si="107"/>
        <v>29209.78</v>
      </c>
    </row>
    <row r="339" spans="1:22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102"/>
        <v>1.0116833333333335</v>
      </c>
      <c r="P339">
        <f t="shared" si="103"/>
        <v>97.904838709677421</v>
      </c>
      <c r="Q339" t="s">
        <v>8310</v>
      </c>
      <c r="R339" t="s">
        <v>8315</v>
      </c>
      <c r="S339" s="10">
        <f t="shared" si="104"/>
        <v>42047.128564814819</v>
      </c>
      <c r="T339" s="10">
        <f t="shared" si="105"/>
        <v>42077.086898148147</v>
      </c>
      <c r="U339">
        <f t="shared" si="106"/>
        <v>3000</v>
      </c>
      <c r="V339">
        <f t="shared" si="107"/>
        <v>3035.05</v>
      </c>
    </row>
    <row r="340" spans="1:22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102"/>
        <v>1.1013360000000001</v>
      </c>
      <c r="P340">
        <f t="shared" si="103"/>
        <v>70.000169491525426</v>
      </c>
      <c r="Q340" t="s">
        <v>8310</v>
      </c>
      <c r="R340" t="s">
        <v>8315</v>
      </c>
      <c r="S340" s="10">
        <f t="shared" si="104"/>
        <v>42559.755671296298</v>
      </c>
      <c r="T340" s="10">
        <f t="shared" si="105"/>
        <v>42616.041666666672</v>
      </c>
      <c r="U340">
        <f t="shared" si="106"/>
        <v>15000</v>
      </c>
      <c r="V340">
        <f t="shared" si="107"/>
        <v>16520.04</v>
      </c>
    </row>
    <row r="341" spans="1:22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102"/>
        <v>1.0808333333333333</v>
      </c>
      <c r="P341">
        <f t="shared" si="103"/>
        <v>72.865168539325836</v>
      </c>
      <c r="Q341" t="s">
        <v>8310</v>
      </c>
      <c r="R341" t="s">
        <v>8315</v>
      </c>
      <c r="S341" s="10">
        <f t="shared" si="104"/>
        <v>42093.760046296295</v>
      </c>
      <c r="T341" s="10">
        <f t="shared" si="105"/>
        <v>42123.760046296295</v>
      </c>
      <c r="U341">
        <f t="shared" si="106"/>
        <v>6000</v>
      </c>
      <c r="V341">
        <f t="shared" si="107"/>
        <v>6485</v>
      </c>
    </row>
    <row r="342" spans="1:22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102"/>
        <v>1.2502285714285715</v>
      </c>
      <c r="P342">
        <f t="shared" si="103"/>
        <v>146.34782608695653</v>
      </c>
      <c r="Q342" t="s">
        <v>8310</v>
      </c>
      <c r="R342" t="s">
        <v>8315</v>
      </c>
      <c r="S342" s="10">
        <f t="shared" si="104"/>
        <v>42772.669062500005</v>
      </c>
      <c r="T342" s="10">
        <f t="shared" si="105"/>
        <v>42802.875</v>
      </c>
      <c r="U342">
        <f t="shared" si="106"/>
        <v>35000</v>
      </c>
      <c r="V342">
        <f t="shared" si="107"/>
        <v>43758</v>
      </c>
    </row>
    <row r="343" spans="1:22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102"/>
        <v>1.0671428571428572</v>
      </c>
      <c r="P343">
        <f t="shared" si="103"/>
        <v>67.909090909090907</v>
      </c>
      <c r="Q343" t="s">
        <v>8310</v>
      </c>
      <c r="R343" t="s">
        <v>8315</v>
      </c>
      <c r="S343" s="10">
        <f t="shared" si="104"/>
        <v>41894.879606481481</v>
      </c>
      <c r="T343" s="10">
        <f t="shared" si="105"/>
        <v>41913.165972222225</v>
      </c>
      <c r="U343">
        <f t="shared" si="106"/>
        <v>3500</v>
      </c>
      <c r="V343">
        <f t="shared" si="107"/>
        <v>3735</v>
      </c>
    </row>
    <row r="344" spans="1:22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102"/>
        <v>1.0036639999999999</v>
      </c>
      <c r="P344">
        <f t="shared" si="103"/>
        <v>169.85083076923075</v>
      </c>
      <c r="Q344" t="s">
        <v>8310</v>
      </c>
      <c r="R344" t="s">
        <v>8315</v>
      </c>
      <c r="S344" s="10">
        <f t="shared" si="104"/>
        <v>42459.780844907407</v>
      </c>
      <c r="T344" s="10">
        <f t="shared" si="105"/>
        <v>42489.780844907407</v>
      </c>
      <c r="U344">
        <f t="shared" si="106"/>
        <v>55000</v>
      </c>
      <c r="V344">
        <f t="shared" si="107"/>
        <v>55201.52</v>
      </c>
    </row>
    <row r="345" spans="1:22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102"/>
        <v>1.0202863333333334</v>
      </c>
      <c r="P345">
        <f t="shared" si="103"/>
        <v>58.413339694656486</v>
      </c>
      <c r="Q345" t="s">
        <v>8310</v>
      </c>
      <c r="R345" t="s">
        <v>8315</v>
      </c>
      <c r="S345" s="10">
        <f t="shared" si="104"/>
        <v>41926.73778935185</v>
      </c>
      <c r="T345" s="10">
        <f t="shared" si="105"/>
        <v>41957.125</v>
      </c>
      <c r="U345">
        <f t="shared" si="106"/>
        <v>30000</v>
      </c>
      <c r="V345">
        <f t="shared" si="107"/>
        <v>30608.59</v>
      </c>
    </row>
    <row r="346" spans="1:22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102"/>
        <v>1.0208358208955224</v>
      </c>
      <c r="P346">
        <f t="shared" si="103"/>
        <v>119.99298245614035</v>
      </c>
      <c r="Q346" t="s">
        <v>8310</v>
      </c>
      <c r="R346" t="s">
        <v>8315</v>
      </c>
      <c r="S346" s="10">
        <f t="shared" si="104"/>
        <v>42111.970995370371</v>
      </c>
      <c r="T346" s="10">
        <f t="shared" si="105"/>
        <v>42156.097222222219</v>
      </c>
      <c r="U346">
        <f t="shared" si="106"/>
        <v>33500</v>
      </c>
      <c r="V346">
        <f t="shared" si="107"/>
        <v>34198</v>
      </c>
    </row>
    <row r="347" spans="1:22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102"/>
        <v>1.2327586206896552</v>
      </c>
      <c r="P347">
        <f t="shared" si="103"/>
        <v>99.860335195530723</v>
      </c>
      <c r="Q347" t="s">
        <v>8310</v>
      </c>
      <c r="R347" t="s">
        <v>8315</v>
      </c>
      <c r="S347" s="10">
        <f t="shared" si="104"/>
        <v>42114.944328703699</v>
      </c>
      <c r="T347" s="10">
        <f t="shared" si="105"/>
        <v>42144.944328703699</v>
      </c>
      <c r="U347">
        <f t="shared" si="106"/>
        <v>14500</v>
      </c>
      <c r="V347">
        <f t="shared" si="107"/>
        <v>17875</v>
      </c>
    </row>
    <row r="348" spans="1:22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102"/>
        <v>1.7028880000000002</v>
      </c>
      <c r="P348">
        <f t="shared" si="103"/>
        <v>90.579148936170213</v>
      </c>
      <c r="Q348" t="s">
        <v>8310</v>
      </c>
      <c r="R348" t="s">
        <v>8315</v>
      </c>
      <c r="S348" s="10">
        <f t="shared" si="104"/>
        <v>42261.500243055561</v>
      </c>
      <c r="T348" s="10">
        <f t="shared" si="105"/>
        <v>42291.500243055561</v>
      </c>
      <c r="U348">
        <f t="shared" si="106"/>
        <v>10000</v>
      </c>
      <c r="V348">
        <f t="shared" si="107"/>
        <v>17028.88</v>
      </c>
    </row>
    <row r="349" spans="1:22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102"/>
        <v>1.1159049999999999</v>
      </c>
      <c r="P349">
        <f t="shared" si="103"/>
        <v>117.77361477572559</v>
      </c>
      <c r="Q349" t="s">
        <v>8310</v>
      </c>
      <c r="R349" t="s">
        <v>8315</v>
      </c>
      <c r="S349" s="10">
        <f t="shared" si="104"/>
        <v>42292.495474537034</v>
      </c>
      <c r="T349" s="10">
        <f t="shared" si="105"/>
        <v>42322.537141203706</v>
      </c>
      <c r="U349">
        <f t="shared" si="106"/>
        <v>40000</v>
      </c>
      <c r="V349">
        <f t="shared" si="107"/>
        <v>44636.2</v>
      </c>
    </row>
    <row r="350" spans="1:22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102"/>
        <v>1.03</v>
      </c>
      <c r="P350">
        <f t="shared" si="103"/>
        <v>86.554621848739501</v>
      </c>
      <c r="Q350" t="s">
        <v>8310</v>
      </c>
      <c r="R350" t="s">
        <v>8315</v>
      </c>
      <c r="S350" s="10">
        <f t="shared" si="104"/>
        <v>42207.58699074074</v>
      </c>
      <c r="T350" s="10">
        <f t="shared" si="105"/>
        <v>42237.58699074074</v>
      </c>
      <c r="U350">
        <f t="shared" si="106"/>
        <v>10000</v>
      </c>
      <c r="V350">
        <f t="shared" si="107"/>
        <v>10300</v>
      </c>
    </row>
    <row r="351" spans="1:22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102"/>
        <v>1.0663570159857905</v>
      </c>
      <c r="P351">
        <f t="shared" si="103"/>
        <v>71.899281437125751</v>
      </c>
      <c r="Q351" t="s">
        <v>8310</v>
      </c>
      <c r="R351" t="s">
        <v>8315</v>
      </c>
      <c r="S351" s="10">
        <f t="shared" si="104"/>
        <v>42760.498935185184</v>
      </c>
      <c r="T351" s="10">
        <f t="shared" si="105"/>
        <v>42790.498935185184</v>
      </c>
      <c r="U351">
        <f t="shared" si="106"/>
        <v>11260</v>
      </c>
      <c r="V351">
        <f t="shared" si="107"/>
        <v>12007.18</v>
      </c>
    </row>
    <row r="352" spans="1:22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102"/>
        <v>1.1476</v>
      </c>
      <c r="P352">
        <f t="shared" si="103"/>
        <v>129.81900452488688</v>
      </c>
      <c r="Q352" t="s">
        <v>8310</v>
      </c>
      <c r="R352" t="s">
        <v>8315</v>
      </c>
      <c r="S352" s="10">
        <f t="shared" si="104"/>
        <v>42586.066076388888</v>
      </c>
      <c r="T352" s="10">
        <f t="shared" si="105"/>
        <v>42624.165972222225</v>
      </c>
      <c r="U352">
        <f t="shared" si="106"/>
        <v>25000</v>
      </c>
      <c r="V352">
        <f t="shared" si="107"/>
        <v>28690</v>
      </c>
    </row>
    <row r="353" spans="1:22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102"/>
        <v>1.2734117647058822</v>
      </c>
      <c r="P353">
        <f t="shared" si="103"/>
        <v>44.912863070539416</v>
      </c>
      <c r="Q353" t="s">
        <v>8310</v>
      </c>
      <c r="R353" t="s">
        <v>8315</v>
      </c>
      <c r="S353" s="10">
        <f t="shared" si="104"/>
        <v>42427.964745370366</v>
      </c>
      <c r="T353" s="10">
        <f t="shared" si="105"/>
        <v>42467.923078703709</v>
      </c>
      <c r="U353">
        <f>D353*1.19</f>
        <v>40460</v>
      </c>
      <c r="V353">
        <f>E353*1.19</f>
        <v>51522.239999999998</v>
      </c>
    </row>
    <row r="354" spans="1:22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102"/>
        <v>1.1656</v>
      </c>
      <c r="P354">
        <f t="shared" si="103"/>
        <v>40.755244755244753</v>
      </c>
      <c r="Q354" t="s">
        <v>8310</v>
      </c>
      <c r="R354" t="s">
        <v>8315</v>
      </c>
      <c r="S354" s="10">
        <f t="shared" si="104"/>
        <v>41890.167453703703</v>
      </c>
      <c r="T354" s="10">
        <f t="shared" si="105"/>
        <v>41920.167453703703</v>
      </c>
      <c r="U354">
        <f t="shared" ref="U354:U366" si="108">D354</f>
        <v>10000</v>
      </c>
      <c r="V354">
        <f t="shared" ref="V354:V366" si="109">E354</f>
        <v>11656</v>
      </c>
    </row>
    <row r="355" spans="1:22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102"/>
        <v>1.0861819426615318</v>
      </c>
      <c r="P355">
        <f t="shared" si="103"/>
        <v>103.52394779771615</v>
      </c>
      <c r="Q355" t="s">
        <v>8310</v>
      </c>
      <c r="R355" t="s">
        <v>8315</v>
      </c>
      <c r="S355" s="10">
        <f t="shared" si="104"/>
        <v>42297.791886574079</v>
      </c>
      <c r="T355" s="10">
        <f t="shared" si="105"/>
        <v>42327.833553240736</v>
      </c>
      <c r="U355">
        <f t="shared" si="108"/>
        <v>58425</v>
      </c>
      <c r="V355">
        <f t="shared" si="109"/>
        <v>63460.18</v>
      </c>
    </row>
    <row r="356" spans="1:22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102"/>
        <v>1.0394285714285714</v>
      </c>
      <c r="P356">
        <f t="shared" si="103"/>
        <v>125.44827586206897</v>
      </c>
      <c r="Q356" t="s">
        <v>8310</v>
      </c>
      <c r="R356" t="s">
        <v>8315</v>
      </c>
      <c r="S356" s="10">
        <f t="shared" si="104"/>
        <v>42438.827789351853</v>
      </c>
      <c r="T356" s="10">
        <f t="shared" si="105"/>
        <v>42468.786122685182</v>
      </c>
      <c r="U356">
        <f t="shared" si="108"/>
        <v>3500</v>
      </c>
      <c r="V356">
        <f t="shared" si="109"/>
        <v>3638</v>
      </c>
    </row>
    <row r="357" spans="1:22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102"/>
        <v>1.1625714285714286</v>
      </c>
      <c r="P357">
        <f t="shared" si="103"/>
        <v>246.60606060606059</v>
      </c>
      <c r="Q357" t="s">
        <v>8310</v>
      </c>
      <c r="R357" t="s">
        <v>8315</v>
      </c>
      <c r="S357" s="10">
        <f t="shared" si="104"/>
        <v>41943.293912037036</v>
      </c>
      <c r="T357" s="10">
        <f t="shared" si="105"/>
        <v>41974.3355787037</v>
      </c>
      <c r="U357">
        <f t="shared" si="108"/>
        <v>35000</v>
      </c>
      <c r="V357">
        <f t="shared" si="109"/>
        <v>40690</v>
      </c>
    </row>
    <row r="358" spans="1:22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102"/>
        <v>1.0269239999999999</v>
      </c>
      <c r="P358">
        <f t="shared" si="103"/>
        <v>79.401340206185566</v>
      </c>
      <c r="Q358" t="s">
        <v>8310</v>
      </c>
      <c r="R358" t="s">
        <v>8315</v>
      </c>
      <c r="S358" s="10">
        <f t="shared" si="104"/>
        <v>42415.803159722222</v>
      </c>
      <c r="T358" s="10">
        <f t="shared" si="105"/>
        <v>42445.761493055557</v>
      </c>
      <c r="U358">
        <f t="shared" si="108"/>
        <v>7500</v>
      </c>
      <c r="V358">
        <f t="shared" si="109"/>
        <v>7701.93</v>
      </c>
    </row>
    <row r="359" spans="1:22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102"/>
        <v>1.74</v>
      </c>
      <c r="P359">
        <f t="shared" si="103"/>
        <v>86.138613861386133</v>
      </c>
      <c r="Q359" t="s">
        <v>8310</v>
      </c>
      <c r="R359" t="s">
        <v>8315</v>
      </c>
      <c r="S359" s="10">
        <f t="shared" si="104"/>
        <v>42078.222187499996</v>
      </c>
      <c r="T359" s="10">
        <f t="shared" si="105"/>
        <v>42118.222187499996</v>
      </c>
      <c r="U359">
        <f t="shared" si="108"/>
        <v>15000</v>
      </c>
      <c r="V359">
        <f t="shared" si="109"/>
        <v>26100</v>
      </c>
    </row>
    <row r="360" spans="1:22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102"/>
        <v>1.03088</v>
      </c>
      <c r="P360">
        <f t="shared" si="103"/>
        <v>193.04868913857678</v>
      </c>
      <c r="Q360" t="s">
        <v>8310</v>
      </c>
      <c r="R360" t="s">
        <v>8315</v>
      </c>
      <c r="S360" s="10">
        <f t="shared" si="104"/>
        <v>42507.860196759255</v>
      </c>
      <c r="T360" s="10">
        <f t="shared" si="105"/>
        <v>42536.625</v>
      </c>
      <c r="U360">
        <f t="shared" si="108"/>
        <v>50000</v>
      </c>
      <c r="V360">
        <f t="shared" si="109"/>
        <v>51544</v>
      </c>
    </row>
    <row r="361" spans="1:22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102"/>
        <v>1.0485537190082646</v>
      </c>
      <c r="P361">
        <f t="shared" si="103"/>
        <v>84.023178807947019</v>
      </c>
      <c r="Q361" t="s">
        <v>8310</v>
      </c>
      <c r="R361" t="s">
        <v>8315</v>
      </c>
      <c r="S361" s="10">
        <f t="shared" si="104"/>
        <v>41935.070486111108</v>
      </c>
      <c r="T361" s="10">
        <f t="shared" si="105"/>
        <v>41957.216666666667</v>
      </c>
      <c r="U361">
        <f t="shared" si="108"/>
        <v>24200</v>
      </c>
      <c r="V361">
        <f t="shared" si="109"/>
        <v>25375</v>
      </c>
    </row>
    <row r="362" spans="1:22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102"/>
        <v>1.0137499999999999</v>
      </c>
      <c r="P362">
        <f t="shared" si="103"/>
        <v>139.82758620689654</v>
      </c>
      <c r="Q362" t="s">
        <v>8310</v>
      </c>
      <c r="R362" t="s">
        <v>8315</v>
      </c>
      <c r="S362" s="10">
        <f t="shared" si="104"/>
        <v>42163.897916666669</v>
      </c>
      <c r="T362" s="10">
        <f t="shared" si="105"/>
        <v>42208.132638888885</v>
      </c>
      <c r="U362">
        <f t="shared" si="108"/>
        <v>12000</v>
      </c>
      <c r="V362">
        <f t="shared" si="109"/>
        <v>12165</v>
      </c>
    </row>
    <row r="363" spans="1:22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102"/>
        <v>1.1107699999999998</v>
      </c>
      <c r="P363">
        <f t="shared" si="103"/>
        <v>109.82189265536722</v>
      </c>
      <c r="Q363" t="s">
        <v>8310</v>
      </c>
      <c r="R363" t="s">
        <v>8315</v>
      </c>
      <c r="S363" s="10">
        <f t="shared" si="104"/>
        <v>41936.001226851848</v>
      </c>
      <c r="T363" s="10">
        <f t="shared" si="105"/>
        <v>41966.042893518519</v>
      </c>
      <c r="U363">
        <f t="shared" si="108"/>
        <v>35000</v>
      </c>
      <c r="V363">
        <f t="shared" si="109"/>
        <v>38876.949999999997</v>
      </c>
    </row>
    <row r="364" spans="1:22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102"/>
        <v>1.2415933781686497</v>
      </c>
      <c r="P364">
        <f t="shared" si="103"/>
        <v>139.53488372093022</v>
      </c>
      <c r="Q364" t="s">
        <v>8310</v>
      </c>
      <c r="R364" t="s">
        <v>8315</v>
      </c>
      <c r="S364" s="10">
        <f t="shared" si="104"/>
        <v>41837.210543981484</v>
      </c>
      <c r="T364" s="10">
        <f t="shared" si="105"/>
        <v>41859</v>
      </c>
      <c r="U364">
        <f t="shared" si="108"/>
        <v>9665</v>
      </c>
      <c r="V364">
        <f t="shared" si="109"/>
        <v>12000</v>
      </c>
    </row>
    <row r="365" spans="1:22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102"/>
        <v>1.0133333333333334</v>
      </c>
      <c r="P365">
        <f t="shared" si="103"/>
        <v>347.84615384615387</v>
      </c>
      <c r="Q365" t="s">
        <v>8310</v>
      </c>
      <c r="R365" t="s">
        <v>8315</v>
      </c>
      <c r="S365" s="10">
        <f t="shared" si="104"/>
        <v>40255.744629629626</v>
      </c>
      <c r="T365" s="10">
        <f t="shared" si="105"/>
        <v>40300.806944444441</v>
      </c>
      <c r="U365">
        <f t="shared" si="108"/>
        <v>8925</v>
      </c>
      <c r="V365">
        <f t="shared" si="109"/>
        <v>9044</v>
      </c>
    </row>
    <row r="366" spans="1:22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102"/>
        <v>1.1016142857142857</v>
      </c>
      <c r="P366">
        <f t="shared" si="103"/>
        <v>68.24159292035398</v>
      </c>
      <c r="Q366" t="s">
        <v>8310</v>
      </c>
      <c r="R366" t="s">
        <v>8315</v>
      </c>
      <c r="S366" s="10">
        <f t="shared" si="104"/>
        <v>41780.859629629631</v>
      </c>
      <c r="T366" s="10">
        <f t="shared" si="105"/>
        <v>41811.165972222225</v>
      </c>
      <c r="U366">
        <f t="shared" si="108"/>
        <v>7000</v>
      </c>
      <c r="V366">
        <f t="shared" si="109"/>
        <v>7711.3</v>
      </c>
    </row>
    <row r="367" spans="1:22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102"/>
        <v>1.0397333333333334</v>
      </c>
      <c r="P367">
        <f t="shared" si="103"/>
        <v>239.93846153846152</v>
      </c>
      <c r="Q367" t="s">
        <v>8310</v>
      </c>
      <c r="R367" t="s">
        <v>8315</v>
      </c>
      <c r="S367" s="10">
        <f t="shared" si="104"/>
        <v>41668.606469907405</v>
      </c>
      <c r="T367" s="10">
        <f t="shared" si="105"/>
        <v>41698.606469907405</v>
      </c>
      <c r="U367">
        <f>D367*1.39</f>
        <v>20850</v>
      </c>
      <c r="V367">
        <f>E367*1.39</f>
        <v>21678.44</v>
      </c>
    </row>
    <row r="368" spans="1:22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102"/>
        <v>1.013157894736842</v>
      </c>
      <c r="P368">
        <f t="shared" si="103"/>
        <v>287.31343283582089</v>
      </c>
      <c r="Q368" t="s">
        <v>8310</v>
      </c>
      <c r="R368" t="s">
        <v>8315</v>
      </c>
      <c r="S368" s="10">
        <f t="shared" si="104"/>
        <v>41019.793032407404</v>
      </c>
      <c r="T368" s="10">
        <f t="shared" si="105"/>
        <v>41049.793032407404</v>
      </c>
      <c r="U368">
        <f t="shared" ref="U368:U373" si="110">D368</f>
        <v>38000</v>
      </c>
      <c r="V368">
        <f t="shared" ref="V368:V373" si="111">E368</f>
        <v>38500</v>
      </c>
    </row>
    <row r="369" spans="1:22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102"/>
        <v>1.033501</v>
      </c>
      <c r="P369">
        <f t="shared" si="103"/>
        <v>86.84882352941176</v>
      </c>
      <c r="Q369" t="s">
        <v>8310</v>
      </c>
      <c r="R369" t="s">
        <v>8315</v>
      </c>
      <c r="S369" s="10">
        <f t="shared" si="104"/>
        <v>41355.577291666668</v>
      </c>
      <c r="T369" s="10">
        <f t="shared" si="105"/>
        <v>41395.207638888889</v>
      </c>
      <c r="U369">
        <f t="shared" si="110"/>
        <v>10000</v>
      </c>
      <c r="V369">
        <f t="shared" si="111"/>
        <v>10335.01</v>
      </c>
    </row>
    <row r="370" spans="1:22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102"/>
        <v>1.04112</v>
      </c>
      <c r="P370">
        <f t="shared" si="103"/>
        <v>81.84905660377359</v>
      </c>
      <c r="Q370" t="s">
        <v>8310</v>
      </c>
      <c r="R370" t="s">
        <v>8315</v>
      </c>
      <c r="S370" s="10">
        <f t="shared" si="104"/>
        <v>42043.605578703704</v>
      </c>
      <c r="T370" s="10">
        <f t="shared" si="105"/>
        <v>42078.563912037032</v>
      </c>
      <c r="U370">
        <f t="shared" si="110"/>
        <v>12500</v>
      </c>
      <c r="V370">
        <f t="shared" si="111"/>
        <v>13014</v>
      </c>
    </row>
    <row r="371" spans="1:22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102"/>
        <v>1.1015569230769231</v>
      </c>
      <c r="P371">
        <f t="shared" si="103"/>
        <v>42.874970059880241</v>
      </c>
      <c r="Q371" t="s">
        <v>8310</v>
      </c>
      <c r="R371" t="s">
        <v>8315</v>
      </c>
      <c r="S371" s="10">
        <f t="shared" si="104"/>
        <v>40893.551724537036</v>
      </c>
      <c r="T371" s="10">
        <f t="shared" si="105"/>
        <v>40923.551724537036</v>
      </c>
      <c r="U371">
        <f t="shared" si="110"/>
        <v>6500</v>
      </c>
      <c r="V371">
        <f t="shared" si="111"/>
        <v>7160.12</v>
      </c>
    </row>
    <row r="372" spans="1:22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102"/>
        <v>1.2202</v>
      </c>
      <c r="P372">
        <f t="shared" si="103"/>
        <v>709.41860465116281</v>
      </c>
      <c r="Q372" t="s">
        <v>8310</v>
      </c>
      <c r="R372" t="s">
        <v>8315</v>
      </c>
      <c r="S372" s="10">
        <f t="shared" si="104"/>
        <v>42711.795138888891</v>
      </c>
      <c r="T372" s="10">
        <f t="shared" si="105"/>
        <v>42741.795138888891</v>
      </c>
      <c r="U372">
        <f t="shared" si="110"/>
        <v>25000</v>
      </c>
      <c r="V372">
        <f t="shared" si="111"/>
        <v>30505</v>
      </c>
    </row>
    <row r="373" spans="1:22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102"/>
        <v>1.1416866666666667</v>
      </c>
      <c r="P373">
        <f t="shared" si="103"/>
        <v>161.25517890772127</v>
      </c>
      <c r="Q373" t="s">
        <v>8310</v>
      </c>
      <c r="R373" t="s">
        <v>8315</v>
      </c>
      <c r="S373" s="10">
        <f t="shared" si="104"/>
        <v>41261.767812500002</v>
      </c>
      <c r="T373" s="10">
        <f t="shared" si="105"/>
        <v>41306.767812500002</v>
      </c>
      <c r="U373">
        <f t="shared" si="110"/>
        <v>150000</v>
      </c>
      <c r="V373">
        <f t="shared" si="111"/>
        <v>171253</v>
      </c>
    </row>
    <row r="374" spans="1:22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102"/>
        <v>1.2533333333333334</v>
      </c>
      <c r="P374">
        <f t="shared" si="103"/>
        <v>41.777777777777779</v>
      </c>
      <c r="Q374" t="s">
        <v>8310</v>
      </c>
      <c r="R374" t="s">
        <v>8315</v>
      </c>
      <c r="S374" s="10">
        <f t="shared" si="104"/>
        <v>42425.576898148152</v>
      </c>
      <c r="T374" s="10">
        <f t="shared" si="105"/>
        <v>42465.666666666672</v>
      </c>
      <c r="U374">
        <f>D374*1.39</f>
        <v>416.99999999999994</v>
      </c>
      <c r="V374">
        <f>E374*1.39</f>
        <v>522.64</v>
      </c>
    </row>
    <row r="375" spans="1:22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102"/>
        <v>1.0666666666666667</v>
      </c>
      <c r="P375">
        <f t="shared" si="103"/>
        <v>89.887640449438209</v>
      </c>
      <c r="Q375" t="s">
        <v>8310</v>
      </c>
      <c r="R375" t="s">
        <v>8315</v>
      </c>
      <c r="S375" s="10">
        <f t="shared" si="104"/>
        <v>41078.91201388889</v>
      </c>
      <c r="T375" s="10">
        <f t="shared" si="105"/>
        <v>41108.91201388889</v>
      </c>
      <c r="U375">
        <f t="shared" ref="U375:U377" si="112">D375</f>
        <v>7500</v>
      </c>
      <c r="V375">
        <f t="shared" ref="V375:V377" si="113">E375</f>
        <v>8000</v>
      </c>
    </row>
    <row r="376" spans="1:22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102"/>
        <v>1.3065</v>
      </c>
      <c r="P376">
        <f t="shared" si="103"/>
        <v>45.051724137931032</v>
      </c>
      <c r="Q376" t="s">
        <v>8310</v>
      </c>
      <c r="R376" t="s">
        <v>8315</v>
      </c>
      <c r="S376" s="10">
        <f t="shared" si="104"/>
        <v>40757.889247685183</v>
      </c>
      <c r="T376" s="10">
        <f t="shared" si="105"/>
        <v>40802.889247685183</v>
      </c>
      <c r="U376">
        <f t="shared" si="112"/>
        <v>6000</v>
      </c>
      <c r="V376">
        <f t="shared" si="113"/>
        <v>7839</v>
      </c>
    </row>
    <row r="377" spans="1:22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102"/>
        <v>1.2</v>
      </c>
      <c r="P377">
        <f t="shared" si="103"/>
        <v>42.857142857142854</v>
      </c>
      <c r="Q377" t="s">
        <v>8310</v>
      </c>
      <c r="R377" t="s">
        <v>8315</v>
      </c>
      <c r="S377" s="10">
        <f t="shared" si="104"/>
        <v>41657.985081018516</v>
      </c>
      <c r="T377" s="10">
        <f t="shared" si="105"/>
        <v>41699.720833333333</v>
      </c>
      <c r="U377">
        <f t="shared" si="112"/>
        <v>500</v>
      </c>
      <c r="V377">
        <f t="shared" si="113"/>
        <v>600</v>
      </c>
    </row>
    <row r="378" spans="1:22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102"/>
        <v>1.0595918367346939</v>
      </c>
      <c r="P378">
        <f t="shared" si="103"/>
        <v>54.083333333333336</v>
      </c>
      <c r="Q378" t="s">
        <v>8310</v>
      </c>
      <c r="R378" t="s">
        <v>8315</v>
      </c>
      <c r="S378" s="10">
        <f t="shared" si="104"/>
        <v>42576.452731481477</v>
      </c>
      <c r="T378" s="10">
        <f t="shared" si="105"/>
        <v>42607.452731481477</v>
      </c>
      <c r="U378">
        <f>D378*1.39</f>
        <v>3405.4999999999995</v>
      </c>
      <c r="V378">
        <f>E378*1.39</f>
        <v>3608.4399999999996</v>
      </c>
    </row>
    <row r="379" spans="1:22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102"/>
        <v>1.1439999999999999</v>
      </c>
      <c r="P379">
        <f t="shared" si="103"/>
        <v>103.21804511278195</v>
      </c>
      <c r="Q379" t="s">
        <v>8310</v>
      </c>
      <c r="R379" t="s">
        <v>8315</v>
      </c>
      <c r="S379" s="10">
        <f t="shared" si="104"/>
        <v>42292.250787037032</v>
      </c>
      <c r="T379" s="10">
        <f t="shared" si="105"/>
        <v>42322.292361111111</v>
      </c>
      <c r="U379">
        <f>D379</f>
        <v>12000</v>
      </c>
      <c r="V379">
        <f>E379</f>
        <v>13728</v>
      </c>
    </row>
    <row r="380" spans="1:22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102"/>
        <v>1.1176666666666666</v>
      </c>
      <c r="P380">
        <f t="shared" si="103"/>
        <v>40.397590361445786</v>
      </c>
      <c r="Q380" t="s">
        <v>8310</v>
      </c>
      <c r="R380" t="s">
        <v>8315</v>
      </c>
      <c r="S380" s="10">
        <f t="shared" si="104"/>
        <v>42370.571851851855</v>
      </c>
      <c r="T380" s="10">
        <f t="shared" si="105"/>
        <v>42394.994444444441</v>
      </c>
      <c r="U380">
        <f>D380*0.81</f>
        <v>2430</v>
      </c>
      <c r="V380">
        <f>E380*0.81</f>
        <v>2715.9300000000003</v>
      </c>
    </row>
    <row r="381" spans="1:22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102"/>
        <v>1.1608000000000001</v>
      </c>
      <c r="P381">
        <f t="shared" si="103"/>
        <v>116.85906040268456</v>
      </c>
      <c r="Q381" t="s">
        <v>8310</v>
      </c>
      <c r="R381" t="s">
        <v>8315</v>
      </c>
      <c r="S381" s="10">
        <f t="shared" si="104"/>
        <v>40987.688333333332</v>
      </c>
      <c r="T381" s="10">
        <f t="shared" si="105"/>
        <v>41032.688333333332</v>
      </c>
      <c r="U381">
        <f t="shared" ref="U381:U395" si="114">D381</f>
        <v>15000</v>
      </c>
      <c r="V381">
        <f t="shared" ref="V381:V395" si="115">E381</f>
        <v>17412</v>
      </c>
    </row>
    <row r="382" spans="1:22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102"/>
        <v>1.415</v>
      </c>
      <c r="P382">
        <f t="shared" si="103"/>
        <v>115.51020408163265</v>
      </c>
      <c r="Q382" t="s">
        <v>8310</v>
      </c>
      <c r="R382" t="s">
        <v>8315</v>
      </c>
      <c r="S382" s="10">
        <f t="shared" si="104"/>
        <v>42367.719814814816</v>
      </c>
      <c r="T382" s="10">
        <f t="shared" si="105"/>
        <v>42392.719814814816</v>
      </c>
      <c r="U382">
        <f t="shared" si="114"/>
        <v>4000</v>
      </c>
      <c r="V382">
        <f t="shared" si="115"/>
        <v>5660</v>
      </c>
    </row>
    <row r="383" spans="1:22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102"/>
        <v>1.0472999999999999</v>
      </c>
      <c r="P383">
        <f t="shared" si="103"/>
        <v>104.31274900398407</v>
      </c>
      <c r="Q383" t="s">
        <v>8310</v>
      </c>
      <c r="R383" t="s">
        <v>8315</v>
      </c>
      <c r="S383" s="10">
        <f t="shared" si="104"/>
        <v>41085.698113425926</v>
      </c>
      <c r="T383" s="10">
        <f t="shared" si="105"/>
        <v>41120.208333333336</v>
      </c>
      <c r="U383">
        <f t="shared" si="114"/>
        <v>25000</v>
      </c>
      <c r="V383">
        <f t="shared" si="115"/>
        <v>26182.5</v>
      </c>
    </row>
    <row r="384" spans="1:22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102"/>
        <v>2.5583333333333331</v>
      </c>
      <c r="P384">
        <f t="shared" si="103"/>
        <v>69.772727272727266</v>
      </c>
      <c r="Q384" t="s">
        <v>8310</v>
      </c>
      <c r="R384" t="s">
        <v>8315</v>
      </c>
      <c r="S384" s="10">
        <f t="shared" si="104"/>
        <v>41144.709490740745</v>
      </c>
      <c r="T384" s="10">
        <f t="shared" si="105"/>
        <v>41158.709490740745</v>
      </c>
      <c r="U384">
        <f t="shared" si="114"/>
        <v>600</v>
      </c>
      <c r="V384">
        <f t="shared" si="115"/>
        <v>1535</v>
      </c>
    </row>
    <row r="385" spans="1:22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102"/>
        <v>2.0670670670670672</v>
      </c>
      <c r="P385">
        <f t="shared" si="103"/>
        <v>43.020833333333336</v>
      </c>
      <c r="Q385" t="s">
        <v>8310</v>
      </c>
      <c r="R385" t="s">
        <v>8315</v>
      </c>
      <c r="S385" s="10">
        <f t="shared" si="104"/>
        <v>41755.117581018516</v>
      </c>
      <c r="T385" s="10">
        <f t="shared" si="105"/>
        <v>41778.117581018516</v>
      </c>
      <c r="U385">
        <f t="shared" si="114"/>
        <v>999</v>
      </c>
      <c r="V385">
        <f t="shared" si="115"/>
        <v>2065</v>
      </c>
    </row>
    <row r="386" spans="1:22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102"/>
        <v>1.1210500000000001</v>
      </c>
      <c r="P386">
        <f t="shared" si="103"/>
        <v>58.540469973890339</v>
      </c>
      <c r="Q386" t="s">
        <v>8310</v>
      </c>
      <c r="R386" t="s">
        <v>8315</v>
      </c>
      <c r="S386" s="10">
        <f t="shared" si="104"/>
        <v>41980.781793981485</v>
      </c>
      <c r="T386" s="10">
        <f t="shared" si="105"/>
        <v>42010.781793981485</v>
      </c>
      <c r="U386">
        <f t="shared" si="114"/>
        <v>20000</v>
      </c>
      <c r="V386">
        <f t="shared" si="115"/>
        <v>22421</v>
      </c>
    </row>
    <row r="387" spans="1:22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116">SUM(E387/D387)</f>
        <v>1.05982</v>
      </c>
      <c r="P387">
        <f t="shared" ref="P387:P450" si="117">SUM(E387/L387)</f>
        <v>111.79535864978902</v>
      </c>
      <c r="Q387" t="s">
        <v>8310</v>
      </c>
      <c r="R387" t="s">
        <v>8315</v>
      </c>
      <c r="S387" s="10">
        <f t="shared" ref="S387:S450" si="118">(((J387/60)/60)/24)+DATE(1970,1,1)</f>
        <v>41934.584502314814</v>
      </c>
      <c r="T387" s="10">
        <f t="shared" ref="T387:T450" si="119">(((I387/60)/60)/24)+DATE(1970,1,1)</f>
        <v>41964.626168981486</v>
      </c>
      <c r="U387">
        <f t="shared" si="114"/>
        <v>25000</v>
      </c>
      <c r="V387">
        <f t="shared" si="115"/>
        <v>26495.5</v>
      </c>
    </row>
    <row r="388" spans="1:22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116"/>
        <v>1.0016666666666667</v>
      </c>
      <c r="P388">
        <f t="shared" si="117"/>
        <v>46.230769230769234</v>
      </c>
      <c r="Q388" t="s">
        <v>8310</v>
      </c>
      <c r="R388" t="s">
        <v>8315</v>
      </c>
      <c r="S388" s="10">
        <f t="shared" si="118"/>
        <v>42211.951284722221</v>
      </c>
      <c r="T388" s="10">
        <f t="shared" si="119"/>
        <v>42226.951284722221</v>
      </c>
      <c r="U388">
        <f t="shared" si="114"/>
        <v>600</v>
      </c>
      <c r="V388">
        <f t="shared" si="115"/>
        <v>601</v>
      </c>
    </row>
    <row r="389" spans="1:22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116"/>
        <v>2.1398947368421051</v>
      </c>
      <c r="P389">
        <f t="shared" si="117"/>
        <v>144.69039145907473</v>
      </c>
      <c r="Q389" t="s">
        <v>8310</v>
      </c>
      <c r="R389" t="s">
        <v>8315</v>
      </c>
      <c r="S389" s="10">
        <f t="shared" si="118"/>
        <v>42200.67659722222</v>
      </c>
      <c r="T389" s="10">
        <f t="shared" si="119"/>
        <v>42231.25</v>
      </c>
      <c r="U389">
        <f t="shared" si="114"/>
        <v>38000</v>
      </c>
      <c r="V389">
        <f t="shared" si="115"/>
        <v>81316</v>
      </c>
    </row>
    <row r="390" spans="1:22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116"/>
        <v>1.2616000000000001</v>
      </c>
      <c r="P390">
        <f t="shared" si="117"/>
        <v>88.845070422535215</v>
      </c>
      <c r="Q390" t="s">
        <v>8310</v>
      </c>
      <c r="R390" t="s">
        <v>8315</v>
      </c>
      <c r="S390" s="10">
        <f t="shared" si="118"/>
        <v>42549.076157407413</v>
      </c>
      <c r="T390" s="10">
        <f t="shared" si="119"/>
        <v>42579.076157407413</v>
      </c>
      <c r="U390">
        <f t="shared" si="114"/>
        <v>5000</v>
      </c>
      <c r="V390">
        <f t="shared" si="115"/>
        <v>6308</v>
      </c>
    </row>
    <row r="391" spans="1:22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116"/>
        <v>1.8153547058823529</v>
      </c>
      <c r="P391">
        <f t="shared" si="117"/>
        <v>81.75107284768211</v>
      </c>
      <c r="Q391" t="s">
        <v>8310</v>
      </c>
      <c r="R391" t="s">
        <v>8315</v>
      </c>
      <c r="S391" s="10">
        <f t="shared" si="118"/>
        <v>41674.063078703701</v>
      </c>
      <c r="T391" s="10">
        <f t="shared" si="119"/>
        <v>41705.957638888889</v>
      </c>
      <c r="U391">
        <f t="shared" si="114"/>
        <v>68000</v>
      </c>
      <c r="V391">
        <f t="shared" si="115"/>
        <v>123444.12</v>
      </c>
    </row>
    <row r="392" spans="1:22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116"/>
        <v>1</v>
      </c>
      <c r="P392">
        <f t="shared" si="117"/>
        <v>71.428571428571431</v>
      </c>
      <c r="Q392" t="s">
        <v>8310</v>
      </c>
      <c r="R392" t="s">
        <v>8315</v>
      </c>
      <c r="S392" s="10">
        <f t="shared" si="118"/>
        <v>42112.036712962959</v>
      </c>
      <c r="T392" s="10">
        <f t="shared" si="119"/>
        <v>42132.036712962959</v>
      </c>
      <c r="U392">
        <f t="shared" si="114"/>
        <v>1000</v>
      </c>
      <c r="V392">
        <f t="shared" si="115"/>
        <v>1000</v>
      </c>
    </row>
    <row r="393" spans="1:22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116"/>
        <v>1.0061</v>
      </c>
      <c r="P393">
        <f t="shared" si="117"/>
        <v>104.25906735751295</v>
      </c>
      <c r="Q393" t="s">
        <v>8310</v>
      </c>
      <c r="R393" t="s">
        <v>8315</v>
      </c>
      <c r="S393" s="10">
        <f t="shared" si="118"/>
        <v>40865.042256944449</v>
      </c>
      <c r="T393" s="10">
        <f t="shared" si="119"/>
        <v>40895.040972222225</v>
      </c>
      <c r="U393">
        <f t="shared" si="114"/>
        <v>20000</v>
      </c>
      <c r="V393">
        <f t="shared" si="115"/>
        <v>20122</v>
      </c>
    </row>
    <row r="394" spans="1:22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116"/>
        <v>1.009027027027027</v>
      </c>
      <c r="P394">
        <f t="shared" si="117"/>
        <v>90.616504854368927</v>
      </c>
      <c r="Q394" t="s">
        <v>8310</v>
      </c>
      <c r="R394" t="s">
        <v>8315</v>
      </c>
      <c r="S394" s="10">
        <f t="shared" si="118"/>
        <v>40763.717256944445</v>
      </c>
      <c r="T394" s="10">
        <f t="shared" si="119"/>
        <v>40794.125</v>
      </c>
      <c r="U394">
        <f t="shared" si="114"/>
        <v>18500</v>
      </c>
      <c r="V394">
        <f t="shared" si="115"/>
        <v>18667</v>
      </c>
    </row>
    <row r="395" spans="1:22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116"/>
        <v>1.10446</v>
      </c>
      <c r="P395">
        <f t="shared" si="117"/>
        <v>157.33048433048432</v>
      </c>
      <c r="Q395" t="s">
        <v>8310</v>
      </c>
      <c r="R395" t="s">
        <v>8315</v>
      </c>
      <c r="S395" s="10">
        <f t="shared" si="118"/>
        <v>41526.708935185183</v>
      </c>
      <c r="T395" s="10">
        <f t="shared" si="119"/>
        <v>41557.708935185183</v>
      </c>
      <c r="U395">
        <f t="shared" si="114"/>
        <v>50000</v>
      </c>
      <c r="V395">
        <f t="shared" si="115"/>
        <v>55223</v>
      </c>
    </row>
    <row r="396" spans="1:22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116"/>
        <v>1.118936170212766</v>
      </c>
      <c r="P396">
        <f t="shared" si="117"/>
        <v>105.18</v>
      </c>
      <c r="Q396" t="s">
        <v>8310</v>
      </c>
      <c r="R396" t="s">
        <v>8315</v>
      </c>
      <c r="S396" s="10">
        <f t="shared" si="118"/>
        <v>42417.818078703705</v>
      </c>
      <c r="T396" s="10">
        <f t="shared" si="119"/>
        <v>42477.776412037041</v>
      </c>
      <c r="U396">
        <f>D396*1.19</f>
        <v>5593</v>
      </c>
      <c r="V396">
        <f>E396*1.19</f>
        <v>6258.21</v>
      </c>
    </row>
    <row r="397" spans="1:22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116"/>
        <v>1.0804450000000001</v>
      </c>
      <c r="P397">
        <f t="shared" si="117"/>
        <v>58.719836956521746</v>
      </c>
      <c r="Q397" t="s">
        <v>8310</v>
      </c>
      <c r="R397" t="s">
        <v>8315</v>
      </c>
      <c r="S397" s="10">
        <f t="shared" si="118"/>
        <v>40990.909259259257</v>
      </c>
      <c r="T397" s="10">
        <f t="shared" si="119"/>
        <v>41026.897222222222</v>
      </c>
      <c r="U397">
        <f t="shared" ref="U397:U400" si="120">D397</f>
        <v>10000</v>
      </c>
      <c r="V397">
        <f t="shared" ref="V397:V400" si="121">E397</f>
        <v>10804.45</v>
      </c>
    </row>
    <row r="398" spans="1:22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116"/>
        <v>1.0666666666666667</v>
      </c>
      <c r="P398">
        <f t="shared" si="117"/>
        <v>81.632653061224488</v>
      </c>
      <c r="Q398" t="s">
        <v>8310</v>
      </c>
      <c r="R398" t="s">
        <v>8315</v>
      </c>
      <c r="S398" s="10">
        <f t="shared" si="118"/>
        <v>41082.564884259256</v>
      </c>
      <c r="T398" s="10">
        <f t="shared" si="119"/>
        <v>41097.564884259256</v>
      </c>
      <c r="U398">
        <f t="shared" si="120"/>
        <v>15000</v>
      </c>
      <c r="V398">
        <f t="shared" si="121"/>
        <v>16000</v>
      </c>
    </row>
    <row r="399" spans="1:22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116"/>
        <v>1.0390027322404372</v>
      </c>
      <c r="P399">
        <f t="shared" si="117"/>
        <v>56.460043668122275</v>
      </c>
      <c r="Q399" t="s">
        <v>8310</v>
      </c>
      <c r="R399" t="s">
        <v>8315</v>
      </c>
      <c r="S399" s="10">
        <f t="shared" si="118"/>
        <v>40379.776435185187</v>
      </c>
      <c r="T399" s="10">
        <f t="shared" si="119"/>
        <v>40422.155555555553</v>
      </c>
      <c r="U399">
        <f t="shared" si="120"/>
        <v>12444</v>
      </c>
      <c r="V399">
        <f t="shared" si="121"/>
        <v>12929.35</v>
      </c>
    </row>
    <row r="400" spans="1:22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116"/>
        <v>1.2516</v>
      </c>
      <c r="P400">
        <f t="shared" si="117"/>
        <v>140.1044776119403</v>
      </c>
      <c r="Q400" t="s">
        <v>8310</v>
      </c>
      <c r="R400" t="s">
        <v>8315</v>
      </c>
      <c r="S400" s="10">
        <f t="shared" si="118"/>
        <v>42078.793124999997</v>
      </c>
      <c r="T400" s="10">
        <f t="shared" si="119"/>
        <v>42123.793124999997</v>
      </c>
      <c r="U400">
        <f t="shared" si="120"/>
        <v>7500</v>
      </c>
      <c r="V400">
        <f t="shared" si="121"/>
        <v>9387</v>
      </c>
    </row>
    <row r="401" spans="1:22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116"/>
        <v>1.0680499999999999</v>
      </c>
      <c r="P401">
        <f t="shared" si="117"/>
        <v>224.85263157894738</v>
      </c>
      <c r="Q401" t="s">
        <v>8310</v>
      </c>
      <c r="R401" t="s">
        <v>8315</v>
      </c>
      <c r="S401" s="10">
        <f t="shared" si="118"/>
        <v>42687.875775462962</v>
      </c>
      <c r="T401" s="10">
        <f t="shared" si="119"/>
        <v>42718.5</v>
      </c>
      <c r="U401">
        <f>D401*1.39</f>
        <v>27799.999999999996</v>
      </c>
      <c r="V401">
        <f>E401*1.39</f>
        <v>29691.789999999997</v>
      </c>
    </row>
    <row r="402" spans="1:22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116"/>
        <v>1.1230249999999999</v>
      </c>
      <c r="P402">
        <f t="shared" si="117"/>
        <v>181.13306451612902</v>
      </c>
      <c r="Q402" t="s">
        <v>8310</v>
      </c>
      <c r="R402" t="s">
        <v>8315</v>
      </c>
      <c r="S402" s="10">
        <f t="shared" si="118"/>
        <v>41745.635960648149</v>
      </c>
      <c r="T402" s="10">
        <f t="shared" si="119"/>
        <v>41776.145833333336</v>
      </c>
      <c r="U402">
        <f t="shared" ref="U402:U410" si="122">D402</f>
        <v>10000</v>
      </c>
      <c r="V402">
        <f t="shared" ref="V402:V410" si="123">E402</f>
        <v>11230.25</v>
      </c>
    </row>
    <row r="403" spans="1:22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116"/>
        <v>1.0381199999999999</v>
      </c>
      <c r="P403">
        <f t="shared" si="117"/>
        <v>711.04109589041093</v>
      </c>
      <c r="Q403" t="s">
        <v>8310</v>
      </c>
      <c r="R403" t="s">
        <v>8315</v>
      </c>
      <c r="S403" s="10">
        <f t="shared" si="118"/>
        <v>40732.842245370368</v>
      </c>
      <c r="T403" s="10">
        <f t="shared" si="119"/>
        <v>40762.842245370368</v>
      </c>
      <c r="U403">
        <f t="shared" si="122"/>
        <v>50000</v>
      </c>
      <c r="V403">
        <f t="shared" si="123"/>
        <v>51906</v>
      </c>
    </row>
    <row r="404" spans="1:22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116"/>
        <v>1.4165000000000001</v>
      </c>
      <c r="P404">
        <f t="shared" si="117"/>
        <v>65.883720930232556</v>
      </c>
      <c r="Q404" t="s">
        <v>8310</v>
      </c>
      <c r="R404" t="s">
        <v>8315</v>
      </c>
      <c r="S404" s="10">
        <f t="shared" si="118"/>
        <v>42292.539548611108</v>
      </c>
      <c r="T404" s="10">
        <f t="shared" si="119"/>
        <v>42313.58121527778</v>
      </c>
      <c r="U404">
        <f t="shared" si="122"/>
        <v>2000</v>
      </c>
      <c r="V404">
        <f t="shared" si="123"/>
        <v>2833</v>
      </c>
    </row>
    <row r="405" spans="1:22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116"/>
        <v>1.0526</v>
      </c>
      <c r="P405">
        <f t="shared" si="117"/>
        <v>75.185714285714283</v>
      </c>
      <c r="Q405" t="s">
        <v>8310</v>
      </c>
      <c r="R405" t="s">
        <v>8315</v>
      </c>
      <c r="S405" s="10">
        <f t="shared" si="118"/>
        <v>40718.310659722221</v>
      </c>
      <c r="T405" s="10">
        <f t="shared" si="119"/>
        <v>40765.297222222223</v>
      </c>
      <c r="U405">
        <f t="shared" si="122"/>
        <v>5000</v>
      </c>
      <c r="V405">
        <f t="shared" si="123"/>
        <v>5263</v>
      </c>
    </row>
    <row r="406" spans="1:22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116"/>
        <v>1.0309142857142857</v>
      </c>
      <c r="P406">
        <f t="shared" si="117"/>
        <v>133.14391143911439</v>
      </c>
      <c r="Q406" t="s">
        <v>8310</v>
      </c>
      <c r="R406" t="s">
        <v>8315</v>
      </c>
      <c r="S406" s="10">
        <f t="shared" si="118"/>
        <v>41646.628032407411</v>
      </c>
      <c r="T406" s="10">
        <f t="shared" si="119"/>
        <v>41675.961111111108</v>
      </c>
      <c r="U406">
        <f t="shared" si="122"/>
        <v>35000</v>
      </c>
      <c r="V406">
        <f t="shared" si="123"/>
        <v>36082</v>
      </c>
    </row>
    <row r="407" spans="1:22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116"/>
        <v>1.0765957446808512</v>
      </c>
      <c r="P407">
        <f t="shared" si="117"/>
        <v>55.2</v>
      </c>
      <c r="Q407" t="s">
        <v>8310</v>
      </c>
      <c r="R407" t="s">
        <v>8315</v>
      </c>
      <c r="S407" s="10">
        <f t="shared" si="118"/>
        <v>41674.08494212963</v>
      </c>
      <c r="T407" s="10">
        <f t="shared" si="119"/>
        <v>41704.08494212963</v>
      </c>
      <c r="U407">
        <f t="shared" si="122"/>
        <v>2820</v>
      </c>
      <c r="V407">
        <f t="shared" si="123"/>
        <v>3036</v>
      </c>
    </row>
    <row r="408" spans="1:22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116"/>
        <v>1.0770464285714285</v>
      </c>
      <c r="P408">
        <f t="shared" si="117"/>
        <v>86.163714285714292</v>
      </c>
      <c r="Q408" t="s">
        <v>8310</v>
      </c>
      <c r="R408" t="s">
        <v>8315</v>
      </c>
      <c r="S408" s="10">
        <f t="shared" si="118"/>
        <v>40638.162465277775</v>
      </c>
      <c r="T408" s="10">
        <f t="shared" si="119"/>
        <v>40672.249305555553</v>
      </c>
      <c r="U408">
        <f t="shared" si="122"/>
        <v>2800</v>
      </c>
      <c r="V408">
        <f t="shared" si="123"/>
        <v>3015.73</v>
      </c>
    </row>
    <row r="409" spans="1:22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116"/>
        <v>1.0155000000000001</v>
      </c>
      <c r="P409">
        <f t="shared" si="117"/>
        <v>92.318181818181813</v>
      </c>
      <c r="Q409" t="s">
        <v>8310</v>
      </c>
      <c r="R409" t="s">
        <v>8315</v>
      </c>
      <c r="S409" s="10">
        <f t="shared" si="118"/>
        <v>40806.870949074073</v>
      </c>
      <c r="T409" s="10">
        <f t="shared" si="119"/>
        <v>40866.912615740745</v>
      </c>
      <c r="U409">
        <f t="shared" si="122"/>
        <v>2000</v>
      </c>
      <c r="V409">
        <f t="shared" si="123"/>
        <v>2031</v>
      </c>
    </row>
    <row r="410" spans="1:22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116"/>
        <v>1.0143766666666667</v>
      </c>
      <c r="P410">
        <f t="shared" si="117"/>
        <v>160.16473684210527</v>
      </c>
      <c r="Q410" t="s">
        <v>8310</v>
      </c>
      <c r="R410" t="s">
        <v>8315</v>
      </c>
      <c r="S410" s="10">
        <f t="shared" si="118"/>
        <v>41543.735995370371</v>
      </c>
      <c r="T410" s="10">
        <f t="shared" si="119"/>
        <v>41583.777662037035</v>
      </c>
      <c r="U410">
        <f t="shared" si="122"/>
        <v>6000</v>
      </c>
      <c r="V410">
        <f t="shared" si="123"/>
        <v>6086.26</v>
      </c>
    </row>
    <row r="411" spans="1:22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116"/>
        <v>1.3680000000000001</v>
      </c>
      <c r="P411">
        <f t="shared" si="117"/>
        <v>45.6</v>
      </c>
      <c r="Q411" t="s">
        <v>8310</v>
      </c>
      <c r="R411" t="s">
        <v>8315</v>
      </c>
      <c r="S411" s="10">
        <f t="shared" si="118"/>
        <v>42543.862777777773</v>
      </c>
      <c r="T411" s="10">
        <f t="shared" si="119"/>
        <v>42573.862777777773</v>
      </c>
      <c r="U411">
        <f>D411*1.39</f>
        <v>695</v>
      </c>
      <c r="V411">
        <f>E411*1.39</f>
        <v>950.75999999999988</v>
      </c>
    </row>
    <row r="412" spans="1:22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116"/>
        <v>1.2829999999999999</v>
      </c>
      <c r="P412">
        <f t="shared" si="117"/>
        <v>183.28571428571428</v>
      </c>
      <c r="Q412" t="s">
        <v>8310</v>
      </c>
      <c r="R412" t="s">
        <v>8315</v>
      </c>
      <c r="S412" s="10">
        <f t="shared" si="118"/>
        <v>42113.981446759266</v>
      </c>
      <c r="T412" s="10">
        <f t="shared" si="119"/>
        <v>42173.981446759266</v>
      </c>
      <c r="U412">
        <f>D412*0.81</f>
        <v>810</v>
      </c>
      <c r="V412">
        <f>E412*0.81</f>
        <v>1039.23</v>
      </c>
    </row>
    <row r="413" spans="1:22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116"/>
        <v>1.0105</v>
      </c>
      <c r="P413">
        <f t="shared" si="117"/>
        <v>125.78838174273859</v>
      </c>
      <c r="Q413" t="s">
        <v>8310</v>
      </c>
      <c r="R413" t="s">
        <v>8315</v>
      </c>
      <c r="S413" s="10">
        <f t="shared" si="118"/>
        <v>41598.17597222222</v>
      </c>
      <c r="T413" s="10">
        <f t="shared" si="119"/>
        <v>41630.208333333336</v>
      </c>
      <c r="U413">
        <f t="shared" ref="U413:U416" si="124">D413</f>
        <v>30000</v>
      </c>
      <c r="V413">
        <f t="shared" ref="V413:V416" si="125">E413</f>
        <v>30315</v>
      </c>
    </row>
    <row r="414" spans="1:22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116"/>
        <v>1.2684</v>
      </c>
      <c r="P414">
        <f t="shared" si="117"/>
        <v>57.654545454545456</v>
      </c>
      <c r="Q414" t="s">
        <v>8310</v>
      </c>
      <c r="R414" t="s">
        <v>8315</v>
      </c>
      <c r="S414" s="10">
        <f t="shared" si="118"/>
        <v>41099.742800925924</v>
      </c>
      <c r="T414" s="10">
        <f t="shared" si="119"/>
        <v>41115.742800925924</v>
      </c>
      <c r="U414">
        <f t="shared" si="124"/>
        <v>2500</v>
      </c>
      <c r="V414">
        <f t="shared" si="125"/>
        <v>3171</v>
      </c>
    </row>
    <row r="415" spans="1:22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116"/>
        <v>1.0508593749999999</v>
      </c>
      <c r="P415">
        <f t="shared" si="117"/>
        <v>78.660818713450297</v>
      </c>
      <c r="Q415" t="s">
        <v>8310</v>
      </c>
      <c r="R415" t="s">
        <v>8315</v>
      </c>
      <c r="S415" s="10">
        <f t="shared" si="118"/>
        <v>41079.877442129626</v>
      </c>
      <c r="T415" s="10">
        <f t="shared" si="119"/>
        <v>41109.877442129626</v>
      </c>
      <c r="U415">
        <f t="shared" si="124"/>
        <v>12800</v>
      </c>
      <c r="V415">
        <f t="shared" si="125"/>
        <v>13451</v>
      </c>
    </row>
    <row r="416" spans="1:22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116"/>
        <v>1.0285405405405406</v>
      </c>
      <c r="P416">
        <f t="shared" si="117"/>
        <v>91.480769230769226</v>
      </c>
      <c r="Q416" t="s">
        <v>8310</v>
      </c>
      <c r="R416" t="s">
        <v>8315</v>
      </c>
      <c r="S416" s="10">
        <f t="shared" si="118"/>
        <v>41529.063252314816</v>
      </c>
      <c r="T416" s="10">
        <f t="shared" si="119"/>
        <v>41559.063252314816</v>
      </c>
      <c r="U416">
        <f t="shared" si="124"/>
        <v>18500</v>
      </c>
      <c r="V416">
        <f t="shared" si="125"/>
        <v>19028</v>
      </c>
    </row>
    <row r="417" spans="1:22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116"/>
        <v>1.0214714285714286</v>
      </c>
      <c r="P417">
        <f t="shared" si="117"/>
        <v>68.09809523809524</v>
      </c>
      <c r="Q417" t="s">
        <v>8310</v>
      </c>
      <c r="R417" t="s">
        <v>8315</v>
      </c>
      <c r="S417" s="10">
        <f t="shared" si="118"/>
        <v>41904.851875</v>
      </c>
      <c r="T417" s="10">
        <f t="shared" si="119"/>
        <v>41929.5</v>
      </c>
      <c r="U417">
        <f>D417*0.81</f>
        <v>1134</v>
      </c>
      <c r="V417">
        <f>E417*0.81</f>
        <v>1158.3486</v>
      </c>
    </row>
    <row r="418" spans="1:22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116"/>
        <v>1.2021700000000002</v>
      </c>
      <c r="P418">
        <f t="shared" si="117"/>
        <v>48.086800000000004</v>
      </c>
      <c r="Q418" t="s">
        <v>8310</v>
      </c>
      <c r="R418" t="s">
        <v>8315</v>
      </c>
      <c r="S418" s="10">
        <f t="shared" si="118"/>
        <v>41648.396192129629</v>
      </c>
      <c r="T418" s="10">
        <f t="shared" si="119"/>
        <v>41678.396192129629</v>
      </c>
      <c r="U418">
        <f t="shared" ref="U418:U432" si="126">D418</f>
        <v>1000</v>
      </c>
      <c r="V418">
        <f t="shared" ref="V418:V432" si="127">E418</f>
        <v>1202.17</v>
      </c>
    </row>
    <row r="419" spans="1:22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116"/>
        <v>1.0024761904761905</v>
      </c>
      <c r="P419">
        <f t="shared" si="117"/>
        <v>202.42307692307693</v>
      </c>
      <c r="Q419" t="s">
        <v>8310</v>
      </c>
      <c r="R419" t="s">
        <v>8315</v>
      </c>
      <c r="S419" s="10">
        <f t="shared" si="118"/>
        <v>41360.970601851855</v>
      </c>
      <c r="T419" s="10">
        <f t="shared" si="119"/>
        <v>41372.189583333333</v>
      </c>
      <c r="U419">
        <f t="shared" si="126"/>
        <v>10500</v>
      </c>
      <c r="V419">
        <f t="shared" si="127"/>
        <v>10526</v>
      </c>
    </row>
    <row r="420" spans="1:22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116"/>
        <v>1.0063392857142857</v>
      </c>
      <c r="P420">
        <f t="shared" si="117"/>
        <v>216.75</v>
      </c>
      <c r="Q420" t="s">
        <v>8310</v>
      </c>
      <c r="R420" t="s">
        <v>8315</v>
      </c>
      <c r="S420" s="10">
        <f t="shared" si="118"/>
        <v>42178.282372685186</v>
      </c>
      <c r="T420" s="10">
        <f t="shared" si="119"/>
        <v>42208.282372685186</v>
      </c>
      <c r="U420">
        <f t="shared" si="126"/>
        <v>22400</v>
      </c>
      <c r="V420">
        <f t="shared" si="127"/>
        <v>22542</v>
      </c>
    </row>
    <row r="421" spans="1:22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116"/>
        <v>1.004375</v>
      </c>
      <c r="P421">
        <f t="shared" si="117"/>
        <v>110.06849315068493</v>
      </c>
      <c r="Q421" t="s">
        <v>8310</v>
      </c>
      <c r="R421" t="s">
        <v>8315</v>
      </c>
      <c r="S421" s="10">
        <f t="shared" si="118"/>
        <v>41394.842442129629</v>
      </c>
      <c r="T421" s="10">
        <f t="shared" si="119"/>
        <v>41454.842442129629</v>
      </c>
      <c r="U421">
        <f t="shared" si="126"/>
        <v>8000</v>
      </c>
      <c r="V421">
        <f t="shared" si="127"/>
        <v>8035</v>
      </c>
    </row>
    <row r="422" spans="1:22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116"/>
        <v>4.3939393939393936E-3</v>
      </c>
      <c r="P422">
        <f t="shared" si="117"/>
        <v>4.833333333333333</v>
      </c>
      <c r="Q422" t="s">
        <v>8310</v>
      </c>
      <c r="R422" t="s">
        <v>8316</v>
      </c>
      <c r="S422" s="10">
        <f t="shared" si="118"/>
        <v>41682.23646990741</v>
      </c>
      <c r="T422" s="10">
        <f t="shared" si="119"/>
        <v>41712.194803240738</v>
      </c>
      <c r="U422">
        <f t="shared" si="126"/>
        <v>3300</v>
      </c>
      <c r="V422">
        <f t="shared" si="127"/>
        <v>14.5</v>
      </c>
    </row>
    <row r="423" spans="1:22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116"/>
        <v>2.0066666666666667E-2</v>
      </c>
      <c r="P423">
        <f t="shared" si="117"/>
        <v>50.166666666666664</v>
      </c>
      <c r="Q423" t="s">
        <v>8310</v>
      </c>
      <c r="R423" t="s">
        <v>8316</v>
      </c>
      <c r="S423" s="10">
        <f t="shared" si="118"/>
        <v>42177.491388888884</v>
      </c>
      <c r="T423" s="10">
        <f t="shared" si="119"/>
        <v>42237.491388888884</v>
      </c>
      <c r="U423">
        <f t="shared" si="126"/>
        <v>15000</v>
      </c>
      <c r="V423">
        <f t="shared" si="127"/>
        <v>301</v>
      </c>
    </row>
    <row r="424" spans="1:22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116"/>
        <v>1.0749999999999999E-2</v>
      </c>
      <c r="P424">
        <f t="shared" si="117"/>
        <v>35.833333333333336</v>
      </c>
      <c r="Q424" t="s">
        <v>8310</v>
      </c>
      <c r="R424" t="s">
        <v>8316</v>
      </c>
      <c r="S424" s="10">
        <f t="shared" si="118"/>
        <v>41863.260381944441</v>
      </c>
      <c r="T424" s="10">
        <f t="shared" si="119"/>
        <v>41893.260381944441</v>
      </c>
      <c r="U424">
        <f t="shared" si="126"/>
        <v>40000</v>
      </c>
      <c r="V424">
        <f t="shared" si="127"/>
        <v>430</v>
      </c>
    </row>
    <row r="425" spans="1:22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116"/>
        <v>7.6499999999999997E-3</v>
      </c>
      <c r="P425">
        <f t="shared" si="117"/>
        <v>11.76923076923077</v>
      </c>
      <c r="Q425" t="s">
        <v>8310</v>
      </c>
      <c r="R425" t="s">
        <v>8316</v>
      </c>
      <c r="S425" s="10">
        <f t="shared" si="118"/>
        <v>41400.92627314815</v>
      </c>
      <c r="T425" s="10">
        <f t="shared" si="119"/>
        <v>41430.92627314815</v>
      </c>
      <c r="U425">
        <f t="shared" si="126"/>
        <v>20000</v>
      </c>
      <c r="V425">
        <f t="shared" si="127"/>
        <v>153</v>
      </c>
    </row>
    <row r="426" spans="1:22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116"/>
        <v>6.7966666666666675E-2</v>
      </c>
      <c r="P426">
        <f t="shared" si="117"/>
        <v>40.78</v>
      </c>
      <c r="Q426" t="s">
        <v>8310</v>
      </c>
      <c r="R426" t="s">
        <v>8316</v>
      </c>
      <c r="S426" s="10">
        <f t="shared" si="118"/>
        <v>40934.376145833332</v>
      </c>
      <c r="T426" s="10">
        <f t="shared" si="119"/>
        <v>40994.334479166668</v>
      </c>
      <c r="U426">
        <f t="shared" si="126"/>
        <v>3000</v>
      </c>
      <c r="V426">
        <f t="shared" si="127"/>
        <v>203.9</v>
      </c>
    </row>
    <row r="427" spans="1:22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116"/>
        <v>1.2E-4</v>
      </c>
      <c r="P427">
        <f t="shared" si="117"/>
        <v>3</v>
      </c>
      <c r="Q427" t="s">
        <v>8310</v>
      </c>
      <c r="R427" t="s">
        <v>8316</v>
      </c>
      <c r="S427" s="10">
        <f t="shared" si="118"/>
        <v>42275.861157407402</v>
      </c>
      <c r="T427" s="10">
        <f t="shared" si="119"/>
        <v>42335.902824074074</v>
      </c>
      <c r="U427">
        <f t="shared" si="126"/>
        <v>50000</v>
      </c>
      <c r="V427">
        <f t="shared" si="127"/>
        <v>6</v>
      </c>
    </row>
    <row r="428" spans="1:22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116"/>
        <v>1.3299999999999999E-2</v>
      </c>
      <c r="P428">
        <f t="shared" si="117"/>
        <v>16.625</v>
      </c>
      <c r="Q428" t="s">
        <v>8310</v>
      </c>
      <c r="R428" t="s">
        <v>8316</v>
      </c>
      <c r="S428" s="10">
        <f t="shared" si="118"/>
        <v>42400.711967592593</v>
      </c>
      <c r="T428" s="10">
        <f t="shared" si="119"/>
        <v>42430.711967592593</v>
      </c>
      <c r="U428">
        <f t="shared" si="126"/>
        <v>10000</v>
      </c>
      <c r="V428">
        <f t="shared" si="127"/>
        <v>133</v>
      </c>
    </row>
    <row r="429" spans="1:22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116"/>
        <v>0</v>
      </c>
      <c r="P429" t="e">
        <f t="shared" si="117"/>
        <v>#DIV/0!</v>
      </c>
      <c r="Q429" t="s">
        <v>8310</v>
      </c>
      <c r="R429" t="s">
        <v>8316</v>
      </c>
      <c r="S429" s="10">
        <f t="shared" si="118"/>
        <v>42285.909027777772</v>
      </c>
      <c r="T429" s="10">
        <f t="shared" si="119"/>
        <v>42299.790972222225</v>
      </c>
      <c r="U429">
        <f t="shared" si="126"/>
        <v>6500</v>
      </c>
      <c r="V429">
        <f t="shared" si="127"/>
        <v>0</v>
      </c>
    </row>
    <row r="430" spans="1:22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116"/>
        <v>5.6333333333333332E-2</v>
      </c>
      <c r="P430">
        <f t="shared" si="117"/>
        <v>52</v>
      </c>
      <c r="Q430" t="s">
        <v>8310</v>
      </c>
      <c r="R430" t="s">
        <v>8316</v>
      </c>
      <c r="S430" s="10">
        <f t="shared" si="118"/>
        <v>41778.766724537039</v>
      </c>
      <c r="T430" s="10">
        <f t="shared" si="119"/>
        <v>41806.916666666664</v>
      </c>
      <c r="U430">
        <f t="shared" si="126"/>
        <v>12000</v>
      </c>
      <c r="V430">
        <f t="shared" si="127"/>
        <v>676</v>
      </c>
    </row>
    <row r="431" spans="1:22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116"/>
        <v>0</v>
      </c>
      <c r="P431" t="e">
        <f t="shared" si="117"/>
        <v>#DIV/0!</v>
      </c>
      <c r="Q431" t="s">
        <v>8310</v>
      </c>
      <c r="R431" t="s">
        <v>8316</v>
      </c>
      <c r="S431" s="10">
        <f t="shared" si="118"/>
        <v>40070.901412037041</v>
      </c>
      <c r="T431" s="10">
        <f t="shared" si="119"/>
        <v>40144.207638888889</v>
      </c>
      <c r="U431">
        <f t="shared" si="126"/>
        <v>5000</v>
      </c>
      <c r="V431">
        <f t="shared" si="127"/>
        <v>0</v>
      </c>
    </row>
    <row r="432" spans="1:22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116"/>
        <v>2.4E-2</v>
      </c>
      <c r="P432">
        <f t="shared" si="117"/>
        <v>4.8</v>
      </c>
      <c r="Q432" t="s">
        <v>8310</v>
      </c>
      <c r="R432" t="s">
        <v>8316</v>
      </c>
      <c r="S432" s="10">
        <f t="shared" si="118"/>
        <v>41513.107256944444</v>
      </c>
      <c r="T432" s="10">
        <f t="shared" si="119"/>
        <v>41528.107256944444</v>
      </c>
      <c r="U432">
        <f t="shared" si="126"/>
        <v>1000</v>
      </c>
      <c r="V432">
        <f t="shared" si="127"/>
        <v>24</v>
      </c>
    </row>
    <row r="433" spans="1:22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116"/>
        <v>0.13833333333333334</v>
      </c>
      <c r="P433">
        <f t="shared" si="117"/>
        <v>51.875</v>
      </c>
      <c r="Q433" t="s">
        <v>8310</v>
      </c>
      <c r="R433" t="s">
        <v>8316</v>
      </c>
      <c r="S433" s="10">
        <f t="shared" si="118"/>
        <v>42526.871331018512</v>
      </c>
      <c r="T433" s="10">
        <f t="shared" si="119"/>
        <v>42556.871331018512</v>
      </c>
      <c r="U433">
        <f>D433*1.39</f>
        <v>4170</v>
      </c>
      <c r="V433">
        <f>E433*1.39</f>
        <v>576.84999999999991</v>
      </c>
    </row>
    <row r="434" spans="1:22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116"/>
        <v>9.5000000000000001E-2</v>
      </c>
      <c r="P434">
        <f t="shared" si="117"/>
        <v>71.25</v>
      </c>
      <c r="Q434" t="s">
        <v>8310</v>
      </c>
      <c r="R434" t="s">
        <v>8316</v>
      </c>
      <c r="S434" s="10">
        <f t="shared" si="118"/>
        <v>42238.726631944446</v>
      </c>
      <c r="T434" s="10">
        <f t="shared" si="119"/>
        <v>42298.726631944446</v>
      </c>
      <c r="U434">
        <f t="shared" ref="U434:U438" si="128">D434</f>
        <v>6000</v>
      </c>
      <c r="V434">
        <f t="shared" ref="V434:V438" si="129">E434</f>
        <v>570</v>
      </c>
    </row>
    <row r="435" spans="1:22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116"/>
        <v>0</v>
      </c>
      <c r="P435" t="e">
        <f t="shared" si="117"/>
        <v>#DIV/0!</v>
      </c>
      <c r="Q435" t="s">
        <v>8310</v>
      </c>
      <c r="R435" t="s">
        <v>8316</v>
      </c>
      <c r="S435" s="10">
        <f t="shared" si="118"/>
        <v>42228.629884259266</v>
      </c>
      <c r="T435" s="10">
        <f t="shared" si="119"/>
        <v>42288.629884259266</v>
      </c>
      <c r="U435">
        <f t="shared" si="128"/>
        <v>3000</v>
      </c>
      <c r="V435">
        <f t="shared" si="129"/>
        <v>0</v>
      </c>
    </row>
    <row r="436" spans="1:22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116"/>
        <v>0.05</v>
      </c>
      <c r="P436">
        <f t="shared" si="117"/>
        <v>62.5</v>
      </c>
      <c r="Q436" t="s">
        <v>8310</v>
      </c>
      <c r="R436" t="s">
        <v>8316</v>
      </c>
      <c r="S436" s="10">
        <f t="shared" si="118"/>
        <v>41576.834513888891</v>
      </c>
      <c r="T436" s="10">
        <f t="shared" si="119"/>
        <v>41609.876180555555</v>
      </c>
      <c r="U436">
        <f t="shared" si="128"/>
        <v>2500</v>
      </c>
      <c r="V436">
        <f t="shared" si="129"/>
        <v>125</v>
      </c>
    </row>
    <row r="437" spans="1:22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116"/>
        <v>2.7272727272727273E-5</v>
      </c>
      <c r="P437">
        <f t="shared" si="117"/>
        <v>1</v>
      </c>
      <c r="Q437" t="s">
        <v>8310</v>
      </c>
      <c r="R437" t="s">
        <v>8316</v>
      </c>
      <c r="S437" s="10">
        <f t="shared" si="118"/>
        <v>41500.747453703705</v>
      </c>
      <c r="T437" s="10">
        <f t="shared" si="119"/>
        <v>41530.747453703705</v>
      </c>
      <c r="U437">
        <f t="shared" si="128"/>
        <v>110000</v>
      </c>
      <c r="V437">
        <f t="shared" si="129"/>
        <v>3</v>
      </c>
    </row>
    <row r="438" spans="1:22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116"/>
        <v>0</v>
      </c>
      <c r="P438" t="e">
        <f t="shared" si="117"/>
        <v>#DIV/0!</v>
      </c>
      <c r="Q438" t="s">
        <v>8310</v>
      </c>
      <c r="R438" t="s">
        <v>8316</v>
      </c>
      <c r="S438" s="10">
        <f t="shared" si="118"/>
        <v>41456.36241898148</v>
      </c>
      <c r="T438" s="10">
        <f t="shared" si="119"/>
        <v>41486.36241898148</v>
      </c>
      <c r="U438">
        <f t="shared" si="128"/>
        <v>1000</v>
      </c>
      <c r="V438">
        <f t="shared" si="129"/>
        <v>0</v>
      </c>
    </row>
    <row r="439" spans="1:22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116"/>
        <v>0</v>
      </c>
      <c r="P439" t="e">
        <f t="shared" si="117"/>
        <v>#DIV/0!</v>
      </c>
      <c r="Q439" t="s">
        <v>8310</v>
      </c>
      <c r="R439" t="s">
        <v>8316</v>
      </c>
      <c r="S439" s="10">
        <f t="shared" si="118"/>
        <v>42591.31858796296</v>
      </c>
      <c r="T439" s="10">
        <f t="shared" si="119"/>
        <v>42651.31858796296</v>
      </c>
      <c r="U439">
        <f>D439*0.81</f>
        <v>5670</v>
      </c>
      <c r="V439">
        <f>E439*0.81</f>
        <v>0</v>
      </c>
    </row>
    <row r="440" spans="1:22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116"/>
        <v>9.3799999999999994E-2</v>
      </c>
      <c r="P440">
        <f t="shared" si="117"/>
        <v>170.54545454545453</v>
      </c>
      <c r="Q440" t="s">
        <v>8310</v>
      </c>
      <c r="R440" t="s">
        <v>8316</v>
      </c>
      <c r="S440" s="10">
        <f t="shared" si="118"/>
        <v>42296.261087962965</v>
      </c>
      <c r="T440" s="10">
        <f t="shared" si="119"/>
        <v>42326.302754629629</v>
      </c>
      <c r="U440">
        <f t="shared" ref="U440:U442" si="130">D440</f>
        <v>20000</v>
      </c>
      <c r="V440">
        <f t="shared" ref="V440:V442" si="131">E440</f>
        <v>1876</v>
      </c>
    </row>
    <row r="441" spans="1:22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116"/>
        <v>0</v>
      </c>
      <c r="P441" t="e">
        <f t="shared" si="117"/>
        <v>#DIV/0!</v>
      </c>
      <c r="Q441" t="s">
        <v>8310</v>
      </c>
      <c r="R441" t="s">
        <v>8316</v>
      </c>
      <c r="S441" s="10">
        <f t="shared" si="118"/>
        <v>41919.761782407404</v>
      </c>
      <c r="T441" s="10">
        <f t="shared" si="119"/>
        <v>41929.761782407404</v>
      </c>
      <c r="U441">
        <f t="shared" si="130"/>
        <v>450</v>
      </c>
      <c r="V441">
        <f t="shared" si="131"/>
        <v>0</v>
      </c>
    </row>
    <row r="442" spans="1:22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116"/>
        <v>1E-3</v>
      </c>
      <c r="P442">
        <f t="shared" si="117"/>
        <v>5</v>
      </c>
      <c r="Q442" t="s">
        <v>8310</v>
      </c>
      <c r="R442" t="s">
        <v>8316</v>
      </c>
      <c r="S442" s="10">
        <f t="shared" si="118"/>
        <v>42423.985567129625</v>
      </c>
      <c r="T442" s="10">
        <f t="shared" si="119"/>
        <v>42453.943900462968</v>
      </c>
      <c r="U442">
        <f t="shared" si="130"/>
        <v>5000</v>
      </c>
      <c r="V442">
        <f t="shared" si="131"/>
        <v>5</v>
      </c>
    </row>
    <row r="443" spans="1:22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116"/>
        <v>0</v>
      </c>
      <c r="P443" t="e">
        <f t="shared" si="117"/>
        <v>#DIV/0!</v>
      </c>
      <c r="Q443" t="s">
        <v>8310</v>
      </c>
      <c r="R443" t="s">
        <v>8316</v>
      </c>
      <c r="S443" s="10">
        <f t="shared" si="118"/>
        <v>41550.793935185182</v>
      </c>
      <c r="T443" s="10">
        <f t="shared" si="119"/>
        <v>41580.793935185182</v>
      </c>
      <c r="U443">
        <f>D443*1.39</f>
        <v>556</v>
      </c>
      <c r="V443">
        <f>E443*1.39</f>
        <v>0</v>
      </c>
    </row>
    <row r="444" spans="1:22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116"/>
        <v>0.39358823529411763</v>
      </c>
      <c r="P444">
        <f t="shared" si="117"/>
        <v>393.58823529411762</v>
      </c>
      <c r="Q444" t="s">
        <v>8310</v>
      </c>
      <c r="R444" t="s">
        <v>8316</v>
      </c>
      <c r="S444" s="10">
        <f t="shared" si="118"/>
        <v>42024.888692129629</v>
      </c>
      <c r="T444" s="10">
        <f t="shared" si="119"/>
        <v>42054.888692129629</v>
      </c>
      <c r="U444">
        <f>D444</f>
        <v>17000</v>
      </c>
      <c r="V444">
        <f>E444</f>
        <v>6691</v>
      </c>
    </row>
    <row r="445" spans="1:22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116"/>
        <v>1E-3</v>
      </c>
      <c r="P445">
        <f t="shared" si="117"/>
        <v>5</v>
      </c>
      <c r="Q445" t="s">
        <v>8310</v>
      </c>
      <c r="R445" t="s">
        <v>8316</v>
      </c>
      <c r="S445" s="10">
        <f t="shared" si="118"/>
        <v>41650.015057870369</v>
      </c>
      <c r="T445" s="10">
        <f t="shared" si="119"/>
        <v>41680.015057870369</v>
      </c>
      <c r="U445">
        <f>D445*0.81</f>
        <v>8100.0000000000009</v>
      </c>
      <c r="V445">
        <f>E445*0.81</f>
        <v>8.1000000000000014</v>
      </c>
    </row>
    <row r="446" spans="1:22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116"/>
        <v>0.05</v>
      </c>
      <c r="P446">
        <f t="shared" si="117"/>
        <v>50</v>
      </c>
      <c r="Q446" t="s">
        <v>8310</v>
      </c>
      <c r="R446" t="s">
        <v>8316</v>
      </c>
      <c r="S446" s="10">
        <f t="shared" si="118"/>
        <v>40894.906956018516</v>
      </c>
      <c r="T446" s="10">
        <f t="shared" si="119"/>
        <v>40954.906956018516</v>
      </c>
      <c r="U446">
        <f t="shared" ref="U446:U448" si="132">D446</f>
        <v>1000</v>
      </c>
      <c r="V446">
        <f t="shared" ref="V446:V448" si="133">E446</f>
        <v>50</v>
      </c>
    </row>
    <row r="447" spans="1:22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116"/>
        <v>3.3333333333333335E-5</v>
      </c>
      <c r="P447">
        <f t="shared" si="117"/>
        <v>1</v>
      </c>
      <c r="Q447" t="s">
        <v>8310</v>
      </c>
      <c r="R447" t="s">
        <v>8316</v>
      </c>
      <c r="S447" s="10">
        <f t="shared" si="118"/>
        <v>42130.335358796292</v>
      </c>
      <c r="T447" s="10">
        <f t="shared" si="119"/>
        <v>42145.335358796292</v>
      </c>
      <c r="U447">
        <f t="shared" si="132"/>
        <v>60000</v>
      </c>
      <c r="V447">
        <f t="shared" si="133"/>
        <v>2</v>
      </c>
    </row>
    <row r="448" spans="1:22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116"/>
        <v>7.2952380952380949E-2</v>
      </c>
      <c r="P448">
        <f t="shared" si="117"/>
        <v>47.875</v>
      </c>
      <c r="Q448" t="s">
        <v>8310</v>
      </c>
      <c r="R448" t="s">
        <v>8316</v>
      </c>
      <c r="S448" s="10">
        <f t="shared" si="118"/>
        <v>42037.083564814813</v>
      </c>
      <c r="T448" s="10">
        <f t="shared" si="119"/>
        <v>42067.083564814813</v>
      </c>
      <c r="U448">
        <f t="shared" si="132"/>
        <v>10500</v>
      </c>
      <c r="V448">
        <f t="shared" si="133"/>
        <v>766</v>
      </c>
    </row>
    <row r="449" spans="1:22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116"/>
        <v>1.6666666666666666E-4</v>
      </c>
      <c r="P449">
        <f t="shared" si="117"/>
        <v>5</v>
      </c>
      <c r="Q449" t="s">
        <v>8310</v>
      </c>
      <c r="R449" t="s">
        <v>8316</v>
      </c>
      <c r="S449" s="10">
        <f t="shared" si="118"/>
        <v>41331.555127314816</v>
      </c>
      <c r="T449" s="10">
        <f t="shared" si="119"/>
        <v>41356.513460648144</v>
      </c>
      <c r="U449">
        <f>D449*1.39</f>
        <v>41700</v>
      </c>
      <c r="V449">
        <f>E449*1.39</f>
        <v>6.9499999999999993</v>
      </c>
    </row>
    <row r="450" spans="1:22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116"/>
        <v>3.2804E-2</v>
      </c>
      <c r="P450">
        <f t="shared" si="117"/>
        <v>20.502500000000001</v>
      </c>
      <c r="Q450" t="s">
        <v>8310</v>
      </c>
      <c r="R450" t="s">
        <v>8316</v>
      </c>
      <c r="S450" s="10">
        <f t="shared" si="118"/>
        <v>41753.758043981477</v>
      </c>
      <c r="T450" s="10">
        <f t="shared" si="119"/>
        <v>41773.758043981477</v>
      </c>
      <c r="U450">
        <f>D450</f>
        <v>2500</v>
      </c>
      <c r="V450">
        <f>E450</f>
        <v>82.01</v>
      </c>
    </row>
    <row r="451" spans="1:22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134">SUM(E451/D451)</f>
        <v>2.2499999999999999E-2</v>
      </c>
      <c r="P451">
        <f t="shared" ref="P451:P514" si="135">SUM(E451/L451)</f>
        <v>9</v>
      </c>
      <c r="Q451" t="s">
        <v>8310</v>
      </c>
      <c r="R451" t="s">
        <v>8316</v>
      </c>
      <c r="S451" s="10">
        <f t="shared" ref="S451:S514" si="136">(((J451/60)/60)/24)+DATE(1970,1,1)</f>
        <v>41534.568113425928</v>
      </c>
      <c r="T451" s="10">
        <f t="shared" ref="T451:T514" si="137">(((I451/60)/60)/24)+DATE(1970,1,1)</f>
        <v>41564.568113425928</v>
      </c>
      <c r="U451">
        <f>D451*1.39</f>
        <v>2780</v>
      </c>
      <c r="V451">
        <f>E451*1.39</f>
        <v>62.55</v>
      </c>
    </row>
    <row r="452" spans="1:22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134"/>
        <v>7.92E-3</v>
      </c>
      <c r="P452">
        <f t="shared" si="135"/>
        <v>56.571428571428569</v>
      </c>
      <c r="Q452" t="s">
        <v>8310</v>
      </c>
      <c r="R452" t="s">
        <v>8316</v>
      </c>
      <c r="S452" s="10">
        <f t="shared" si="136"/>
        <v>41654.946759259255</v>
      </c>
      <c r="T452" s="10">
        <f t="shared" si="137"/>
        <v>41684.946759259255</v>
      </c>
      <c r="U452">
        <f t="shared" ref="U452:U458" si="138">D452</f>
        <v>50000</v>
      </c>
      <c r="V452">
        <f t="shared" ref="V452:V458" si="139">E452</f>
        <v>396</v>
      </c>
    </row>
    <row r="453" spans="1:22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134"/>
        <v>0</v>
      </c>
      <c r="P453" t="e">
        <f t="shared" si="135"/>
        <v>#DIV/0!</v>
      </c>
      <c r="Q453" t="s">
        <v>8310</v>
      </c>
      <c r="R453" t="s">
        <v>8316</v>
      </c>
      <c r="S453" s="10">
        <f t="shared" si="136"/>
        <v>41634.715173611112</v>
      </c>
      <c r="T453" s="10">
        <f t="shared" si="137"/>
        <v>41664.715173611112</v>
      </c>
      <c r="U453">
        <f t="shared" si="138"/>
        <v>20000</v>
      </c>
      <c r="V453">
        <f t="shared" si="139"/>
        <v>0</v>
      </c>
    </row>
    <row r="454" spans="1:22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134"/>
        <v>0.64</v>
      </c>
      <c r="P454">
        <f t="shared" si="135"/>
        <v>40</v>
      </c>
      <c r="Q454" t="s">
        <v>8310</v>
      </c>
      <c r="R454" t="s">
        <v>8316</v>
      </c>
      <c r="S454" s="10">
        <f t="shared" si="136"/>
        <v>42107.703877314809</v>
      </c>
      <c r="T454" s="10">
        <f t="shared" si="137"/>
        <v>42137.703877314809</v>
      </c>
      <c r="U454">
        <f t="shared" si="138"/>
        <v>750</v>
      </c>
      <c r="V454">
        <f t="shared" si="139"/>
        <v>480</v>
      </c>
    </row>
    <row r="455" spans="1:22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134"/>
        <v>2.740447957839262E-4</v>
      </c>
      <c r="P455">
        <f t="shared" si="135"/>
        <v>13</v>
      </c>
      <c r="Q455" t="s">
        <v>8310</v>
      </c>
      <c r="R455" t="s">
        <v>8316</v>
      </c>
      <c r="S455" s="10">
        <f t="shared" si="136"/>
        <v>42038.824988425928</v>
      </c>
      <c r="T455" s="10">
        <f t="shared" si="137"/>
        <v>42054.824988425928</v>
      </c>
      <c r="U455">
        <f t="shared" si="138"/>
        <v>94875</v>
      </c>
      <c r="V455">
        <f t="shared" si="139"/>
        <v>26</v>
      </c>
    </row>
    <row r="456" spans="1:22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134"/>
        <v>8.2000000000000007E-3</v>
      </c>
      <c r="P456">
        <f t="shared" si="135"/>
        <v>16.399999999999999</v>
      </c>
      <c r="Q456" t="s">
        <v>8310</v>
      </c>
      <c r="R456" t="s">
        <v>8316</v>
      </c>
      <c r="S456" s="10">
        <f t="shared" si="136"/>
        <v>41938.717256944445</v>
      </c>
      <c r="T456" s="10">
        <f t="shared" si="137"/>
        <v>41969.551388888889</v>
      </c>
      <c r="U456">
        <f t="shared" si="138"/>
        <v>10000</v>
      </c>
      <c r="V456">
        <f t="shared" si="139"/>
        <v>82</v>
      </c>
    </row>
    <row r="457" spans="1:22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134"/>
        <v>6.9230769230769226E-4</v>
      </c>
      <c r="P457">
        <f t="shared" si="135"/>
        <v>22.5</v>
      </c>
      <c r="Q457" t="s">
        <v>8310</v>
      </c>
      <c r="R457" t="s">
        <v>8316</v>
      </c>
      <c r="S457" s="10">
        <f t="shared" si="136"/>
        <v>40971.002569444441</v>
      </c>
      <c r="T457" s="10">
        <f t="shared" si="137"/>
        <v>41016.021527777775</v>
      </c>
      <c r="U457">
        <f t="shared" si="138"/>
        <v>65000</v>
      </c>
      <c r="V457">
        <f t="shared" si="139"/>
        <v>45</v>
      </c>
    </row>
    <row r="458" spans="1:22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134"/>
        <v>6.8631863186318634E-3</v>
      </c>
      <c r="P458">
        <f t="shared" si="135"/>
        <v>20.333333333333332</v>
      </c>
      <c r="Q458" t="s">
        <v>8310</v>
      </c>
      <c r="R458" t="s">
        <v>8316</v>
      </c>
      <c r="S458" s="10">
        <f t="shared" si="136"/>
        <v>41547.694456018515</v>
      </c>
      <c r="T458" s="10">
        <f t="shared" si="137"/>
        <v>41569.165972222225</v>
      </c>
      <c r="U458">
        <f t="shared" si="138"/>
        <v>8888</v>
      </c>
      <c r="V458">
        <f t="shared" si="139"/>
        <v>61</v>
      </c>
    </row>
    <row r="459" spans="1:22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134"/>
        <v>0</v>
      </c>
      <c r="P459" t="e">
        <f t="shared" si="135"/>
        <v>#DIV/0!</v>
      </c>
      <c r="Q459" t="s">
        <v>8310</v>
      </c>
      <c r="R459" t="s">
        <v>8316</v>
      </c>
      <c r="S459" s="10">
        <f t="shared" si="136"/>
        <v>41837.767500000002</v>
      </c>
      <c r="T459" s="10">
        <f t="shared" si="137"/>
        <v>41867.767500000002</v>
      </c>
      <c r="U459">
        <f>D459*0.81</f>
        <v>16200.000000000002</v>
      </c>
      <c r="V459">
        <f>E459*0.81</f>
        <v>0</v>
      </c>
    </row>
    <row r="460" spans="1:22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134"/>
        <v>8.2100000000000006E-2</v>
      </c>
      <c r="P460">
        <f t="shared" si="135"/>
        <v>16.755102040816325</v>
      </c>
      <c r="Q460" t="s">
        <v>8310</v>
      </c>
      <c r="R460" t="s">
        <v>8316</v>
      </c>
      <c r="S460" s="10">
        <f t="shared" si="136"/>
        <v>41378.69976851852</v>
      </c>
      <c r="T460" s="10">
        <f t="shared" si="137"/>
        <v>41408.69976851852</v>
      </c>
      <c r="U460">
        <f>D460*1.39</f>
        <v>13899.999999999998</v>
      </c>
      <c r="V460">
        <f>E460*1.39</f>
        <v>1141.1899999999998</v>
      </c>
    </row>
    <row r="461" spans="1:22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134"/>
        <v>6.4102564102564103E-4</v>
      </c>
      <c r="P461">
        <f t="shared" si="135"/>
        <v>25</v>
      </c>
      <c r="Q461" t="s">
        <v>8310</v>
      </c>
      <c r="R461" t="s">
        <v>8316</v>
      </c>
      <c r="S461" s="10">
        <f t="shared" si="136"/>
        <v>40800.6403587963</v>
      </c>
      <c r="T461" s="10">
        <f t="shared" si="137"/>
        <v>40860.682025462964</v>
      </c>
      <c r="U461">
        <f t="shared" ref="U461:U462" si="140">D461</f>
        <v>39000</v>
      </c>
      <c r="V461">
        <f t="shared" ref="V461:V462" si="141">E461</f>
        <v>25</v>
      </c>
    </row>
    <row r="462" spans="1:22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134"/>
        <v>2.9411764705882353E-3</v>
      </c>
      <c r="P462">
        <f t="shared" si="135"/>
        <v>12.5</v>
      </c>
      <c r="Q462" t="s">
        <v>8310</v>
      </c>
      <c r="R462" t="s">
        <v>8316</v>
      </c>
      <c r="S462" s="10">
        <f t="shared" si="136"/>
        <v>41759.542534722219</v>
      </c>
      <c r="T462" s="10">
        <f t="shared" si="137"/>
        <v>41791.166666666664</v>
      </c>
      <c r="U462">
        <f t="shared" si="140"/>
        <v>8500</v>
      </c>
      <c r="V462">
        <f t="shared" si="141"/>
        <v>25</v>
      </c>
    </row>
    <row r="463" spans="1:22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134"/>
        <v>0</v>
      </c>
      <c r="P463" t="e">
        <f t="shared" si="135"/>
        <v>#DIV/0!</v>
      </c>
      <c r="Q463" t="s">
        <v>8310</v>
      </c>
      <c r="R463" t="s">
        <v>8316</v>
      </c>
      <c r="S463" s="10">
        <f t="shared" si="136"/>
        <v>41407.84684027778</v>
      </c>
      <c r="T463" s="10">
        <f t="shared" si="137"/>
        <v>41427.84684027778</v>
      </c>
      <c r="U463">
        <f>D463*1.39</f>
        <v>764.5</v>
      </c>
      <c r="V463">
        <f>E463*1.39</f>
        <v>0</v>
      </c>
    </row>
    <row r="464" spans="1:22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134"/>
        <v>0</v>
      </c>
      <c r="P464" t="e">
        <f t="shared" si="135"/>
        <v>#DIV/0!</v>
      </c>
      <c r="Q464" t="s">
        <v>8310</v>
      </c>
      <c r="R464" t="s">
        <v>8316</v>
      </c>
      <c r="S464" s="10">
        <f t="shared" si="136"/>
        <v>40705.126631944448</v>
      </c>
      <c r="T464" s="10">
        <f t="shared" si="137"/>
        <v>40765.126631944448</v>
      </c>
      <c r="U464">
        <f t="shared" ref="U464:U465" si="142">D464</f>
        <v>100000</v>
      </c>
      <c r="V464">
        <f t="shared" ref="V464:V465" si="143">E464</f>
        <v>0</v>
      </c>
    </row>
    <row r="465" spans="1:22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134"/>
        <v>2.2727272727272728E-2</v>
      </c>
      <c r="P465">
        <f t="shared" si="135"/>
        <v>113.63636363636364</v>
      </c>
      <c r="Q465" t="s">
        <v>8310</v>
      </c>
      <c r="R465" t="s">
        <v>8316</v>
      </c>
      <c r="S465" s="10">
        <f t="shared" si="136"/>
        <v>40750.710104166668</v>
      </c>
      <c r="T465" s="10">
        <f t="shared" si="137"/>
        <v>40810.710104166668</v>
      </c>
      <c r="U465">
        <f t="shared" si="142"/>
        <v>55000</v>
      </c>
      <c r="V465">
        <f t="shared" si="143"/>
        <v>1250</v>
      </c>
    </row>
    <row r="466" spans="1:22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134"/>
        <v>9.9009900990099011E-4</v>
      </c>
      <c r="P466">
        <f t="shared" si="135"/>
        <v>1</v>
      </c>
      <c r="Q466" t="s">
        <v>8310</v>
      </c>
      <c r="R466" t="s">
        <v>8316</v>
      </c>
      <c r="S466" s="10">
        <f t="shared" si="136"/>
        <v>42488.848784722228</v>
      </c>
      <c r="T466" s="10">
        <f t="shared" si="137"/>
        <v>42508.848784722228</v>
      </c>
      <c r="U466">
        <f>D466*1.19</f>
        <v>1201.8999999999999</v>
      </c>
      <c r="V466">
        <f>E466*1.19</f>
        <v>1.19</v>
      </c>
    </row>
    <row r="467" spans="1:22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134"/>
        <v>0.26953125</v>
      </c>
      <c r="P467">
        <f t="shared" si="135"/>
        <v>17.25</v>
      </c>
      <c r="Q467" t="s">
        <v>8310</v>
      </c>
      <c r="R467" t="s">
        <v>8316</v>
      </c>
      <c r="S467" s="10">
        <f t="shared" si="136"/>
        <v>41801.120069444441</v>
      </c>
      <c r="T467" s="10">
        <f t="shared" si="137"/>
        <v>41817.120069444441</v>
      </c>
      <c r="U467">
        <f t="shared" ref="U467:U470" si="144">D467</f>
        <v>512</v>
      </c>
      <c r="V467">
        <f t="shared" ref="V467:V470" si="145">E467</f>
        <v>138</v>
      </c>
    </row>
    <row r="468" spans="1:22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134"/>
        <v>7.6E-3</v>
      </c>
      <c r="P468">
        <f t="shared" si="135"/>
        <v>15.2</v>
      </c>
      <c r="Q468" t="s">
        <v>8310</v>
      </c>
      <c r="R468" t="s">
        <v>8316</v>
      </c>
      <c r="S468" s="10">
        <f t="shared" si="136"/>
        <v>41129.942870370374</v>
      </c>
      <c r="T468" s="10">
        <f t="shared" si="137"/>
        <v>41159.942870370374</v>
      </c>
      <c r="U468">
        <f t="shared" si="144"/>
        <v>10000</v>
      </c>
      <c r="V468">
        <f t="shared" si="145"/>
        <v>76</v>
      </c>
    </row>
    <row r="469" spans="1:22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134"/>
        <v>0.21575</v>
      </c>
      <c r="P469">
        <f t="shared" si="135"/>
        <v>110.64102564102564</v>
      </c>
      <c r="Q469" t="s">
        <v>8310</v>
      </c>
      <c r="R469" t="s">
        <v>8316</v>
      </c>
      <c r="S469" s="10">
        <f t="shared" si="136"/>
        <v>41135.679791666669</v>
      </c>
      <c r="T469" s="10">
        <f t="shared" si="137"/>
        <v>41180.679791666669</v>
      </c>
      <c r="U469">
        <f t="shared" si="144"/>
        <v>20000</v>
      </c>
      <c r="V469">
        <f t="shared" si="145"/>
        <v>4315</v>
      </c>
    </row>
    <row r="470" spans="1:22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134"/>
        <v>0</v>
      </c>
      <c r="P470" t="e">
        <f t="shared" si="135"/>
        <v>#DIV/0!</v>
      </c>
      <c r="Q470" t="s">
        <v>8310</v>
      </c>
      <c r="R470" t="s">
        <v>8316</v>
      </c>
      <c r="S470" s="10">
        <f t="shared" si="136"/>
        <v>41041.167627314811</v>
      </c>
      <c r="T470" s="10">
        <f t="shared" si="137"/>
        <v>41101.160474537035</v>
      </c>
      <c r="U470">
        <f t="shared" si="144"/>
        <v>7500</v>
      </c>
      <c r="V470">
        <f t="shared" si="145"/>
        <v>0</v>
      </c>
    </row>
    <row r="471" spans="1:22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134"/>
        <v>0</v>
      </c>
      <c r="P471" t="e">
        <f t="shared" si="135"/>
        <v>#DIV/0!</v>
      </c>
      <c r="Q471" t="s">
        <v>8310</v>
      </c>
      <c r="R471" t="s">
        <v>8316</v>
      </c>
      <c r="S471" s="10">
        <f t="shared" si="136"/>
        <v>41827.989861111113</v>
      </c>
      <c r="T471" s="10">
        <f t="shared" si="137"/>
        <v>41887.989861111113</v>
      </c>
      <c r="U471">
        <f>D471*1.39</f>
        <v>8340</v>
      </c>
      <c r="V471">
        <f>E471*1.39</f>
        <v>0</v>
      </c>
    </row>
    <row r="472" spans="1:22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134"/>
        <v>1.0200000000000001E-2</v>
      </c>
      <c r="P472">
        <f t="shared" si="135"/>
        <v>25.5</v>
      </c>
      <c r="Q472" t="s">
        <v>8310</v>
      </c>
      <c r="R472" t="s">
        <v>8316</v>
      </c>
      <c r="S472" s="10">
        <f t="shared" si="136"/>
        <v>41605.167696759258</v>
      </c>
      <c r="T472" s="10">
        <f t="shared" si="137"/>
        <v>41655.166666666664</v>
      </c>
      <c r="U472">
        <f t="shared" ref="U472:U484" si="146">D472</f>
        <v>5000</v>
      </c>
      <c r="V472">
        <f t="shared" ref="V472:V484" si="147">E472</f>
        <v>51</v>
      </c>
    </row>
    <row r="473" spans="1:22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134"/>
        <v>0.11892727272727273</v>
      </c>
      <c r="P473">
        <f t="shared" si="135"/>
        <v>38.476470588235294</v>
      </c>
      <c r="Q473" t="s">
        <v>8310</v>
      </c>
      <c r="R473" t="s">
        <v>8316</v>
      </c>
      <c r="S473" s="10">
        <f t="shared" si="136"/>
        <v>41703.721979166665</v>
      </c>
      <c r="T473" s="10">
        <f t="shared" si="137"/>
        <v>41748.680312500001</v>
      </c>
      <c r="U473">
        <f t="shared" si="146"/>
        <v>55000</v>
      </c>
      <c r="V473">
        <f t="shared" si="147"/>
        <v>6541</v>
      </c>
    </row>
    <row r="474" spans="1:22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134"/>
        <v>0.17624999999999999</v>
      </c>
      <c r="P474">
        <f t="shared" si="135"/>
        <v>28.2</v>
      </c>
      <c r="Q474" t="s">
        <v>8310</v>
      </c>
      <c r="R474" t="s">
        <v>8316</v>
      </c>
      <c r="S474" s="10">
        <f t="shared" si="136"/>
        <v>41844.922662037039</v>
      </c>
      <c r="T474" s="10">
        <f t="shared" si="137"/>
        <v>41874.922662037039</v>
      </c>
      <c r="U474">
        <f t="shared" si="146"/>
        <v>800</v>
      </c>
      <c r="V474">
        <f t="shared" si="147"/>
        <v>141</v>
      </c>
    </row>
    <row r="475" spans="1:22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134"/>
        <v>2.87E-2</v>
      </c>
      <c r="P475">
        <f t="shared" si="135"/>
        <v>61.5</v>
      </c>
      <c r="Q475" t="s">
        <v>8310</v>
      </c>
      <c r="R475" t="s">
        <v>8316</v>
      </c>
      <c r="S475" s="10">
        <f t="shared" si="136"/>
        <v>41869.698136574072</v>
      </c>
      <c r="T475" s="10">
        <f t="shared" si="137"/>
        <v>41899.698136574072</v>
      </c>
      <c r="U475">
        <f t="shared" si="146"/>
        <v>30000</v>
      </c>
      <c r="V475">
        <f t="shared" si="147"/>
        <v>861</v>
      </c>
    </row>
    <row r="476" spans="1:22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134"/>
        <v>3.0303030303030303E-4</v>
      </c>
      <c r="P476">
        <f t="shared" si="135"/>
        <v>1</v>
      </c>
      <c r="Q476" t="s">
        <v>8310</v>
      </c>
      <c r="R476" t="s">
        <v>8316</v>
      </c>
      <c r="S476" s="10">
        <f t="shared" si="136"/>
        <v>42753.329039351855</v>
      </c>
      <c r="T476" s="10">
        <f t="shared" si="137"/>
        <v>42783.329039351855</v>
      </c>
      <c r="U476">
        <f t="shared" si="146"/>
        <v>3300</v>
      </c>
      <c r="V476">
        <f t="shared" si="147"/>
        <v>1</v>
      </c>
    </row>
    <row r="477" spans="1:22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134"/>
        <v>0</v>
      </c>
      <c r="P477" t="e">
        <f t="shared" si="135"/>
        <v>#DIV/0!</v>
      </c>
      <c r="Q477" t="s">
        <v>8310</v>
      </c>
      <c r="R477" t="s">
        <v>8316</v>
      </c>
      <c r="S477" s="10">
        <f t="shared" si="136"/>
        <v>42100.086145833338</v>
      </c>
      <c r="T477" s="10">
        <f t="shared" si="137"/>
        <v>42130.086145833338</v>
      </c>
      <c r="U477">
        <f t="shared" si="146"/>
        <v>2000</v>
      </c>
      <c r="V477">
        <f t="shared" si="147"/>
        <v>0</v>
      </c>
    </row>
    <row r="478" spans="1:22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134"/>
        <v>2.2302681818181819E-2</v>
      </c>
      <c r="P478">
        <f t="shared" si="135"/>
        <v>39.569274193548388</v>
      </c>
      <c r="Q478" t="s">
        <v>8310</v>
      </c>
      <c r="R478" t="s">
        <v>8316</v>
      </c>
      <c r="S478" s="10">
        <f t="shared" si="136"/>
        <v>41757.975011574075</v>
      </c>
      <c r="T478" s="10">
        <f t="shared" si="137"/>
        <v>41793.165972222225</v>
      </c>
      <c r="U478">
        <f t="shared" si="146"/>
        <v>220000</v>
      </c>
      <c r="V478">
        <f t="shared" si="147"/>
        <v>4906.59</v>
      </c>
    </row>
    <row r="479" spans="1:22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134"/>
        <v>0</v>
      </c>
      <c r="P479" t="e">
        <f t="shared" si="135"/>
        <v>#DIV/0!</v>
      </c>
      <c r="Q479" t="s">
        <v>8310</v>
      </c>
      <c r="R479" t="s">
        <v>8316</v>
      </c>
      <c r="S479" s="10">
        <f t="shared" si="136"/>
        <v>40987.83488425926</v>
      </c>
      <c r="T479" s="10">
        <f t="shared" si="137"/>
        <v>41047.83488425926</v>
      </c>
      <c r="U479">
        <f t="shared" si="146"/>
        <v>1500</v>
      </c>
      <c r="V479">
        <f t="shared" si="147"/>
        <v>0</v>
      </c>
    </row>
    <row r="480" spans="1:22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134"/>
        <v>0</v>
      </c>
      <c r="P480" t="e">
        <f t="shared" si="135"/>
        <v>#DIV/0!</v>
      </c>
      <c r="Q480" t="s">
        <v>8310</v>
      </c>
      <c r="R480" t="s">
        <v>8316</v>
      </c>
      <c r="S480" s="10">
        <f t="shared" si="136"/>
        <v>42065.910983796297</v>
      </c>
      <c r="T480" s="10">
        <f t="shared" si="137"/>
        <v>42095.869317129633</v>
      </c>
      <c r="U480">
        <f t="shared" si="146"/>
        <v>10000</v>
      </c>
      <c r="V480">
        <f t="shared" si="147"/>
        <v>0</v>
      </c>
    </row>
    <row r="481" spans="1:22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134"/>
        <v>0.3256</v>
      </c>
      <c r="P481">
        <f t="shared" si="135"/>
        <v>88.8</v>
      </c>
      <c r="Q481" t="s">
        <v>8310</v>
      </c>
      <c r="R481" t="s">
        <v>8316</v>
      </c>
      <c r="S481" s="10">
        <f t="shared" si="136"/>
        <v>41904.407812500001</v>
      </c>
      <c r="T481" s="10">
        <f t="shared" si="137"/>
        <v>41964.449479166666</v>
      </c>
      <c r="U481">
        <f t="shared" si="146"/>
        <v>15000</v>
      </c>
      <c r="V481">
        <f t="shared" si="147"/>
        <v>4884</v>
      </c>
    </row>
    <row r="482" spans="1:22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134"/>
        <v>0.19409999999999999</v>
      </c>
      <c r="P482">
        <f t="shared" si="135"/>
        <v>55.457142857142856</v>
      </c>
      <c r="Q482" t="s">
        <v>8310</v>
      </c>
      <c r="R482" t="s">
        <v>8316</v>
      </c>
      <c r="S482" s="10">
        <f t="shared" si="136"/>
        <v>41465.500173611108</v>
      </c>
      <c r="T482" s="10">
        <f t="shared" si="137"/>
        <v>41495.500173611108</v>
      </c>
      <c r="U482">
        <f t="shared" si="146"/>
        <v>40000</v>
      </c>
      <c r="V482">
        <f t="shared" si="147"/>
        <v>7764</v>
      </c>
    </row>
    <row r="483" spans="1:22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134"/>
        <v>6.0999999999999999E-2</v>
      </c>
      <c r="P483">
        <f t="shared" si="135"/>
        <v>87.142857142857139</v>
      </c>
      <c r="Q483" t="s">
        <v>8310</v>
      </c>
      <c r="R483" t="s">
        <v>8316</v>
      </c>
      <c r="S483" s="10">
        <f t="shared" si="136"/>
        <v>41162.672326388885</v>
      </c>
      <c r="T483" s="10">
        <f t="shared" si="137"/>
        <v>41192.672326388885</v>
      </c>
      <c r="U483">
        <f t="shared" si="146"/>
        <v>30000</v>
      </c>
      <c r="V483">
        <f t="shared" si="147"/>
        <v>1830</v>
      </c>
    </row>
    <row r="484" spans="1:22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134"/>
        <v>1E-3</v>
      </c>
      <c r="P484">
        <f t="shared" si="135"/>
        <v>10</v>
      </c>
      <c r="Q484" t="s">
        <v>8310</v>
      </c>
      <c r="R484" t="s">
        <v>8316</v>
      </c>
      <c r="S484" s="10">
        <f t="shared" si="136"/>
        <v>42447.896875000006</v>
      </c>
      <c r="T484" s="10">
        <f t="shared" si="137"/>
        <v>42474.606944444444</v>
      </c>
      <c r="U484">
        <f t="shared" si="146"/>
        <v>10000</v>
      </c>
      <c r="V484">
        <f t="shared" si="147"/>
        <v>10</v>
      </c>
    </row>
    <row r="485" spans="1:22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134"/>
        <v>0.502</v>
      </c>
      <c r="P485">
        <f t="shared" si="135"/>
        <v>51.224489795918366</v>
      </c>
      <c r="Q485" t="s">
        <v>8310</v>
      </c>
      <c r="R485" t="s">
        <v>8316</v>
      </c>
      <c r="S485" s="10">
        <f t="shared" si="136"/>
        <v>41243.197592592594</v>
      </c>
      <c r="T485" s="10">
        <f t="shared" si="137"/>
        <v>41303.197592592594</v>
      </c>
      <c r="U485">
        <f t="shared" ref="U485:U487" si="148">D485*1.39</f>
        <v>20850</v>
      </c>
      <c r="V485">
        <f t="shared" ref="V485:V487" si="149">E485*1.39</f>
        <v>10466.699999999999</v>
      </c>
    </row>
    <row r="486" spans="1:22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134"/>
        <v>1.8625E-3</v>
      </c>
      <c r="P486">
        <f t="shared" si="135"/>
        <v>13.545454545454545</v>
      </c>
      <c r="Q486" t="s">
        <v>8310</v>
      </c>
      <c r="R486" t="s">
        <v>8316</v>
      </c>
      <c r="S486" s="10">
        <f t="shared" si="136"/>
        <v>42272.93949074074</v>
      </c>
      <c r="T486" s="10">
        <f t="shared" si="137"/>
        <v>42313.981157407412</v>
      </c>
      <c r="U486">
        <f t="shared" si="148"/>
        <v>111199.99999999999</v>
      </c>
      <c r="V486">
        <f t="shared" si="149"/>
        <v>207.10999999999999</v>
      </c>
    </row>
    <row r="487" spans="1:22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134"/>
        <v>0.21906971229845085</v>
      </c>
      <c r="P487">
        <f t="shared" si="135"/>
        <v>66.520080000000007</v>
      </c>
      <c r="Q487" t="s">
        <v>8310</v>
      </c>
      <c r="R487" t="s">
        <v>8316</v>
      </c>
      <c r="S487" s="10">
        <f t="shared" si="136"/>
        <v>41381.50577546296</v>
      </c>
      <c r="T487" s="10">
        <f t="shared" si="137"/>
        <v>41411.50577546296</v>
      </c>
      <c r="U487">
        <f t="shared" si="148"/>
        <v>52758.84</v>
      </c>
      <c r="V487">
        <f t="shared" si="149"/>
        <v>11557.8639</v>
      </c>
    </row>
    <row r="488" spans="1:22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134"/>
        <v>9.0909090909090904E-5</v>
      </c>
      <c r="P488">
        <f t="shared" si="135"/>
        <v>50</v>
      </c>
      <c r="Q488" t="s">
        <v>8310</v>
      </c>
      <c r="R488" t="s">
        <v>8316</v>
      </c>
      <c r="S488" s="10">
        <f t="shared" si="136"/>
        <v>41761.94258101852</v>
      </c>
      <c r="T488" s="10">
        <f t="shared" si="137"/>
        <v>41791.94258101852</v>
      </c>
      <c r="U488">
        <f>D488*0.75</f>
        <v>412500</v>
      </c>
      <c r="V488">
        <f>E488*0.75</f>
        <v>37.5</v>
      </c>
    </row>
    <row r="489" spans="1:22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134"/>
        <v>0</v>
      </c>
      <c r="P489" t="e">
        <f t="shared" si="135"/>
        <v>#DIV/0!</v>
      </c>
      <c r="Q489" t="s">
        <v>8310</v>
      </c>
      <c r="R489" t="s">
        <v>8316</v>
      </c>
      <c r="S489" s="10">
        <f t="shared" si="136"/>
        <v>42669.594837962963</v>
      </c>
      <c r="T489" s="10">
        <f t="shared" si="137"/>
        <v>42729.636504629627</v>
      </c>
      <c r="U489">
        <f>D489*0.81</f>
        <v>40500</v>
      </c>
      <c r="V489">
        <f>E489*0.81</f>
        <v>0</v>
      </c>
    </row>
    <row r="490" spans="1:22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134"/>
        <v>0</v>
      </c>
      <c r="P490" t="e">
        <f t="shared" si="135"/>
        <v>#DIV/0!</v>
      </c>
      <c r="Q490" t="s">
        <v>8310</v>
      </c>
      <c r="R490" t="s">
        <v>8316</v>
      </c>
      <c r="S490" s="10">
        <f t="shared" si="136"/>
        <v>42714.054398148146</v>
      </c>
      <c r="T490" s="10">
        <f t="shared" si="137"/>
        <v>42744.054398148146</v>
      </c>
      <c r="U490">
        <f t="shared" ref="U490:U493" si="150">D490</f>
        <v>12000</v>
      </c>
      <c r="V490">
        <f t="shared" ref="V490:V493" si="151">E490</f>
        <v>0</v>
      </c>
    </row>
    <row r="491" spans="1:22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134"/>
        <v>2.8667813379201833E-3</v>
      </c>
      <c r="P491">
        <f t="shared" si="135"/>
        <v>71.666666666666671</v>
      </c>
      <c r="Q491" t="s">
        <v>8310</v>
      </c>
      <c r="R491" t="s">
        <v>8316</v>
      </c>
      <c r="S491" s="10">
        <f t="shared" si="136"/>
        <v>40882.481666666667</v>
      </c>
      <c r="T491" s="10">
        <f t="shared" si="137"/>
        <v>40913.481249999997</v>
      </c>
      <c r="U491">
        <f t="shared" si="150"/>
        <v>74997</v>
      </c>
      <c r="V491">
        <f t="shared" si="151"/>
        <v>215</v>
      </c>
    </row>
    <row r="492" spans="1:22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134"/>
        <v>0</v>
      </c>
      <c r="P492" t="e">
        <f t="shared" si="135"/>
        <v>#DIV/0!</v>
      </c>
      <c r="Q492" t="s">
        <v>8310</v>
      </c>
      <c r="R492" t="s">
        <v>8316</v>
      </c>
      <c r="S492" s="10">
        <f t="shared" si="136"/>
        <v>41113.968576388892</v>
      </c>
      <c r="T492" s="10">
        <f t="shared" si="137"/>
        <v>41143.968576388892</v>
      </c>
      <c r="U492">
        <f t="shared" si="150"/>
        <v>1000</v>
      </c>
      <c r="V492">
        <f t="shared" si="151"/>
        <v>0</v>
      </c>
    </row>
    <row r="493" spans="1:22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134"/>
        <v>0</v>
      </c>
      <c r="P493" t="e">
        <f t="shared" si="135"/>
        <v>#DIV/0!</v>
      </c>
      <c r="Q493" t="s">
        <v>8310</v>
      </c>
      <c r="R493" t="s">
        <v>8316</v>
      </c>
      <c r="S493" s="10">
        <f t="shared" si="136"/>
        <v>42366.982627314821</v>
      </c>
      <c r="T493" s="10">
        <f t="shared" si="137"/>
        <v>42396.982627314821</v>
      </c>
      <c r="U493">
        <f t="shared" si="150"/>
        <v>10000</v>
      </c>
      <c r="V493">
        <f t="shared" si="151"/>
        <v>0</v>
      </c>
    </row>
    <row r="494" spans="1:22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134"/>
        <v>0</v>
      </c>
      <c r="P494" t="e">
        <f t="shared" si="135"/>
        <v>#DIV/0!</v>
      </c>
      <c r="Q494" t="s">
        <v>8310</v>
      </c>
      <c r="R494" t="s">
        <v>8316</v>
      </c>
      <c r="S494" s="10">
        <f t="shared" si="136"/>
        <v>42596.03506944445</v>
      </c>
      <c r="T494" s="10">
        <f t="shared" si="137"/>
        <v>42656.03506944445</v>
      </c>
      <c r="U494">
        <f>D494*0.12</f>
        <v>1200000</v>
      </c>
      <c r="V494">
        <f>E494*0.12</f>
        <v>0</v>
      </c>
    </row>
    <row r="495" spans="1:22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134"/>
        <v>0</v>
      </c>
      <c r="P495" t="e">
        <f t="shared" si="135"/>
        <v>#DIV/0!</v>
      </c>
      <c r="Q495" t="s">
        <v>8310</v>
      </c>
      <c r="R495" t="s">
        <v>8316</v>
      </c>
      <c r="S495" s="10">
        <f t="shared" si="136"/>
        <v>42114.726134259254</v>
      </c>
      <c r="T495" s="10">
        <f t="shared" si="137"/>
        <v>42144.726134259254</v>
      </c>
      <c r="U495">
        <f>D495*1.39</f>
        <v>41700</v>
      </c>
      <c r="V495">
        <f>E495*1.39</f>
        <v>0</v>
      </c>
    </row>
    <row r="496" spans="1:22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134"/>
        <v>1.5499999999999999E-3</v>
      </c>
      <c r="P496">
        <f t="shared" si="135"/>
        <v>10.333333333333334</v>
      </c>
      <c r="Q496" t="s">
        <v>8310</v>
      </c>
      <c r="R496" t="s">
        <v>8316</v>
      </c>
      <c r="S496" s="10">
        <f t="shared" si="136"/>
        <v>41799.830613425926</v>
      </c>
      <c r="T496" s="10">
        <f t="shared" si="137"/>
        <v>41823.125</v>
      </c>
      <c r="U496">
        <f t="shared" ref="U496:U504" si="152">D496</f>
        <v>20000</v>
      </c>
      <c r="V496">
        <f t="shared" ref="V496:V504" si="153">E496</f>
        <v>31</v>
      </c>
    </row>
    <row r="497" spans="1:22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134"/>
        <v>0</v>
      </c>
      <c r="P497" t="e">
        <f t="shared" si="135"/>
        <v>#DIV/0!</v>
      </c>
      <c r="Q497" t="s">
        <v>8310</v>
      </c>
      <c r="R497" t="s">
        <v>8316</v>
      </c>
      <c r="S497" s="10">
        <f t="shared" si="136"/>
        <v>42171.827604166669</v>
      </c>
      <c r="T497" s="10">
        <f t="shared" si="137"/>
        <v>42201.827604166669</v>
      </c>
      <c r="U497">
        <f t="shared" si="152"/>
        <v>7000</v>
      </c>
      <c r="V497">
        <f t="shared" si="153"/>
        <v>0</v>
      </c>
    </row>
    <row r="498" spans="1:22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134"/>
        <v>1.6666666666666667E-5</v>
      </c>
      <c r="P498">
        <f t="shared" si="135"/>
        <v>1</v>
      </c>
      <c r="Q498" t="s">
        <v>8310</v>
      </c>
      <c r="R498" t="s">
        <v>8316</v>
      </c>
      <c r="S498" s="10">
        <f t="shared" si="136"/>
        <v>41620.93141203704</v>
      </c>
      <c r="T498" s="10">
        <f t="shared" si="137"/>
        <v>41680.93141203704</v>
      </c>
      <c r="U498">
        <f t="shared" si="152"/>
        <v>60000</v>
      </c>
      <c r="V498">
        <f t="shared" si="153"/>
        <v>1</v>
      </c>
    </row>
    <row r="499" spans="1:22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134"/>
        <v>6.6964285714285711E-3</v>
      </c>
      <c r="P499">
        <f t="shared" si="135"/>
        <v>10</v>
      </c>
      <c r="Q499" t="s">
        <v>8310</v>
      </c>
      <c r="R499" t="s">
        <v>8316</v>
      </c>
      <c r="S499" s="10">
        <f t="shared" si="136"/>
        <v>41945.037789351853</v>
      </c>
      <c r="T499" s="10">
        <f t="shared" si="137"/>
        <v>41998.208333333328</v>
      </c>
      <c r="U499">
        <f t="shared" si="152"/>
        <v>4480</v>
      </c>
      <c r="V499">
        <f t="shared" si="153"/>
        <v>30</v>
      </c>
    </row>
    <row r="500" spans="1:22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134"/>
        <v>4.5985132395404561E-2</v>
      </c>
      <c r="P500">
        <f t="shared" si="135"/>
        <v>136.09090909090909</v>
      </c>
      <c r="Q500" t="s">
        <v>8310</v>
      </c>
      <c r="R500" t="s">
        <v>8316</v>
      </c>
      <c r="S500" s="10">
        <f t="shared" si="136"/>
        <v>40858.762141203704</v>
      </c>
      <c r="T500" s="10">
        <f t="shared" si="137"/>
        <v>40900.762141203704</v>
      </c>
      <c r="U500">
        <f t="shared" si="152"/>
        <v>65108</v>
      </c>
      <c r="V500">
        <f t="shared" si="153"/>
        <v>2994</v>
      </c>
    </row>
    <row r="501" spans="1:22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134"/>
        <v>9.5500000000000002E-2</v>
      </c>
      <c r="P501">
        <f t="shared" si="135"/>
        <v>73.461538461538467</v>
      </c>
      <c r="Q501" t="s">
        <v>8310</v>
      </c>
      <c r="R501" t="s">
        <v>8316</v>
      </c>
      <c r="S501" s="10">
        <f t="shared" si="136"/>
        <v>40043.895462962959</v>
      </c>
      <c r="T501" s="10">
        <f t="shared" si="137"/>
        <v>40098.874305555553</v>
      </c>
      <c r="U501">
        <f t="shared" si="152"/>
        <v>20000</v>
      </c>
      <c r="V501">
        <f t="shared" si="153"/>
        <v>1910</v>
      </c>
    </row>
    <row r="502" spans="1:22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134"/>
        <v>3.307692307692308E-2</v>
      </c>
      <c r="P502">
        <f t="shared" si="135"/>
        <v>53.75</v>
      </c>
      <c r="Q502" t="s">
        <v>8310</v>
      </c>
      <c r="R502" t="s">
        <v>8316</v>
      </c>
      <c r="S502" s="10">
        <f t="shared" si="136"/>
        <v>40247.886006944449</v>
      </c>
      <c r="T502" s="10">
        <f t="shared" si="137"/>
        <v>40306.927777777775</v>
      </c>
      <c r="U502">
        <f t="shared" si="152"/>
        <v>6500</v>
      </c>
      <c r="V502">
        <f t="shared" si="153"/>
        <v>215</v>
      </c>
    </row>
    <row r="503" spans="1:22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134"/>
        <v>0</v>
      </c>
      <c r="P503" t="e">
        <f t="shared" si="135"/>
        <v>#DIV/0!</v>
      </c>
      <c r="Q503" t="s">
        <v>8310</v>
      </c>
      <c r="R503" t="s">
        <v>8316</v>
      </c>
      <c r="S503" s="10">
        <f t="shared" si="136"/>
        <v>40703.234386574077</v>
      </c>
      <c r="T503" s="10">
        <f t="shared" si="137"/>
        <v>40733.234386574077</v>
      </c>
      <c r="U503">
        <f t="shared" si="152"/>
        <v>10000</v>
      </c>
      <c r="V503">
        <f t="shared" si="153"/>
        <v>0</v>
      </c>
    </row>
    <row r="504" spans="1:22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134"/>
        <v>1.15E-2</v>
      </c>
      <c r="P504">
        <f t="shared" si="135"/>
        <v>57.5</v>
      </c>
      <c r="Q504" t="s">
        <v>8310</v>
      </c>
      <c r="R504" t="s">
        <v>8316</v>
      </c>
      <c r="S504" s="10">
        <f t="shared" si="136"/>
        <v>40956.553530092591</v>
      </c>
      <c r="T504" s="10">
        <f t="shared" si="137"/>
        <v>40986.511863425927</v>
      </c>
      <c r="U504">
        <f t="shared" si="152"/>
        <v>20000</v>
      </c>
      <c r="V504">
        <f t="shared" si="153"/>
        <v>230</v>
      </c>
    </row>
    <row r="505" spans="1:22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134"/>
        <v>1.7538461538461537E-2</v>
      </c>
      <c r="P505">
        <f t="shared" si="135"/>
        <v>12.666666666666666</v>
      </c>
      <c r="Q505" t="s">
        <v>8310</v>
      </c>
      <c r="R505" t="s">
        <v>8316</v>
      </c>
      <c r="S505" s="10">
        <f t="shared" si="136"/>
        <v>41991.526655092588</v>
      </c>
      <c r="T505" s="10">
        <f t="shared" si="137"/>
        <v>42021.526655092588</v>
      </c>
      <c r="U505">
        <f>D505*1.39</f>
        <v>9035</v>
      </c>
      <c r="V505">
        <f>E505*1.39</f>
        <v>158.45999999999998</v>
      </c>
    </row>
    <row r="506" spans="1:22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134"/>
        <v>1.3673469387755101E-2</v>
      </c>
      <c r="P506">
        <f t="shared" si="135"/>
        <v>67</v>
      </c>
      <c r="Q506" t="s">
        <v>8310</v>
      </c>
      <c r="R506" t="s">
        <v>8316</v>
      </c>
      <c r="S506" s="10">
        <f t="shared" si="136"/>
        <v>40949.98364583333</v>
      </c>
      <c r="T506" s="10">
        <f t="shared" si="137"/>
        <v>41009.941979166666</v>
      </c>
      <c r="U506">
        <f t="shared" ref="U506:U510" si="154">D506</f>
        <v>24500</v>
      </c>
      <c r="V506">
        <f t="shared" ref="V506:V510" si="155">E506</f>
        <v>335</v>
      </c>
    </row>
    <row r="507" spans="1:22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134"/>
        <v>4.3333333333333331E-3</v>
      </c>
      <c r="P507">
        <f t="shared" si="135"/>
        <v>3.7142857142857144</v>
      </c>
      <c r="Q507" t="s">
        <v>8310</v>
      </c>
      <c r="R507" t="s">
        <v>8316</v>
      </c>
      <c r="S507" s="10">
        <f t="shared" si="136"/>
        <v>42318.098217592589</v>
      </c>
      <c r="T507" s="10">
        <f t="shared" si="137"/>
        <v>42363.098217592589</v>
      </c>
      <c r="U507">
        <f t="shared" si="154"/>
        <v>12000</v>
      </c>
      <c r="V507">
        <f t="shared" si="155"/>
        <v>52</v>
      </c>
    </row>
    <row r="508" spans="1:22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134"/>
        <v>1.25E-3</v>
      </c>
      <c r="P508">
        <f t="shared" si="135"/>
        <v>250</v>
      </c>
      <c r="Q508" t="s">
        <v>8310</v>
      </c>
      <c r="R508" t="s">
        <v>8316</v>
      </c>
      <c r="S508" s="10">
        <f t="shared" si="136"/>
        <v>41466.552314814813</v>
      </c>
      <c r="T508" s="10">
        <f t="shared" si="137"/>
        <v>41496.552314814813</v>
      </c>
      <c r="U508">
        <f t="shared" si="154"/>
        <v>200000</v>
      </c>
      <c r="V508">
        <f t="shared" si="155"/>
        <v>250</v>
      </c>
    </row>
    <row r="509" spans="1:22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134"/>
        <v>3.2000000000000001E-2</v>
      </c>
      <c r="P509">
        <f t="shared" si="135"/>
        <v>64</v>
      </c>
      <c r="Q509" t="s">
        <v>8310</v>
      </c>
      <c r="R509" t="s">
        <v>8316</v>
      </c>
      <c r="S509" s="10">
        <f t="shared" si="136"/>
        <v>41156.958993055552</v>
      </c>
      <c r="T509" s="10">
        <f t="shared" si="137"/>
        <v>41201.958993055552</v>
      </c>
      <c r="U509">
        <f t="shared" si="154"/>
        <v>20000</v>
      </c>
      <c r="V509">
        <f t="shared" si="155"/>
        <v>640</v>
      </c>
    </row>
    <row r="510" spans="1:22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134"/>
        <v>8.0000000000000002E-3</v>
      </c>
      <c r="P510">
        <f t="shared" si="135"/>
        <v>133.33333333333334</v>
      </c>
      <c r="Q510" t="s">
        <v>8310</v>
      </c>
      <c r="R510" t="s">
        <v>8316</v>
      </c>
      <c r="S510" s="10">
        <f t="shared" si="136"/>
        <v>40995.024317129632</v>
      </c>
      <c r="T510" s="10">
        <f t="shared" si="137"/>
        <v>41054.593055555553</v>
      </c>
      <c r="U510">
        <f t="shared" si="154"/>
        <v>50000</v>
      </c>
      <c r="V510">
        <f t="shared" si="155"/>
        <v>400</v>
      </c>
    </row>
    <row r="511" spans="1:22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134"/>
        <v>2E-3</v>
      </c>
      <c r="P511">
        <f t="shared" si="135"/>
        <v>10</v>
      </c>
      <c r="Q511" t="s">
        <v>8310</v>
      </c>
      <c r="R511" t="s">
        <v>8316</v>
      </c>
      <c r="S511" s="10">
        <f t="shared" si="136"/>
        <v>42153.631597222222</v>
      </c>
      <c r="T511" s="10">
        <f t="shared" si="137"/>
        <v>42183.631597222222</v>
      </c>
      <c r="U511">
        <f>D511*1.39</f>
        <v>6949.9999999999991</v>
      </c>
      <c r="V511">
        <f>E511*1.39</f>
        <v>13.899999999999999</v>
      </c>
    </row>
    <row r="512" spans="1:22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134"/>
        <v>0</v>
      </c>
      <c r="P512" t="e">
        <f t="shared" si="135"/>
        <v>#DIV/0!</v>
      </c>
      <c r="Q512" t="s">
        <v>8310</v>
      </c>
      <c r="R512" t="s">
        <v>8316</v>
      </c>
      <c r="S512" s="10">
        <f t="shared" si="136"/>
        <v>42400.176377314812</v>
      </c>
      <c r="T512" s="10">
        <f t="shared" si="137"/>
        <v>42430.176377314812</v>
      </c>
      <c r="U512">
        <f t="shared" ref="U512:U515" si="156">D512</f>
        <v>14000</v>
      </c>
      <c r="V512">
        <f t="shared" ref="V512:V515" si="157">E512</f>
        <v>0</v>
      </c>
    </row>
    <row r="513" spans="1:22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134"/>
        <v>0.03</v>
      </c>
      <c r="P513">
        <f t="shared" si="135"/>
        <v>30</v>
      </c>
      <c r="Q513" t="s">
        <v>8310</v>
      </c>
      <c r="R513" t="s">
        <v>8316</v>
      </c>
      <c r="S513" s="10">
        <f t="shared" si="136"/>
        <v>41340.303032407406</v>
      </c>
      <c r="T513" s="10">
        <f t="shared" si="137"/>
        <v>41370.261365740742</v>
      </c>
      <c r="U513">
        <f t="shared" si="156"/>
        <v>5000</v>
      </c>
      <c r="V513">
        <f t="shared" si="157"/>
        <v>150</v>
      </c>
    </row>
    <row r="514" spans="1:22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134"/>
        <v>1.3749999999999999E-3</v>
      </c>
      <c r="P514">
        <f t="shared" si="135"/>
        <v>5.5</v>
      </c>
      <c r="Q514" t="s">
        <v>8310</v>
      </c>
      <c r="R514" t="s">
        <v>8316</v>
      </c>
      <c r="S514" s="10">
        <f t="shared" si="136"/>
        <v>42649.742210648154</v>
      </c>
      <c r="T514" s="10">
        <f t="shared" si="137"/>
        <v>42694.783877314811</v>
      </c>
      <c r="U514">
        <f t="shared" si="156"/>
        <v>8000</v>
      </c>
      <c r="V514">
        <f t="shared" si="157"/>
        <v>11</v>
      </c>
    </row>
    <row r="515" spans="1:22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158">SUM(E515/D515)</f>
        <v>0.13924</v>
      </c>
      <c r="P515">
        <f t="shared" ref="P515:P578" si="159">SUM(E515/L515)</f>
        <v>102.38235294117646</v>
      </c>
      <c r="Q515" t="s">
        <v>8310</v>
      </c>
      <c r="R515" t="s">
        <v>8316</v>
      </c>
      <c r="S515" s="10">
        <f t="shared" ref="S515:S578" si="160">(((J515/60)/60)/24)+DATE(1970,1,1)</f>
        <v>42552.653993055559</v>
      </c>
      <c r="T515" s="10">
        <f t="shared" ref="T515:T578" si="161">(((I515/60)/60)/24)+DATE(1970,1,1)</f>
        <v>42597.291666666672</v>
      </c>
      <c r="U515">
        <f t="shared" si="156"/>
        <v>50000</v>
      </c>
      <c r="V515">
        <f t="shared" si="157"/>
        <v>6962</v>
      </c>
    </row>
    <row r="516" spans="1:22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158"/>
        <v>3.3333333333333333E-2</v>
      </c>
      <c r="P516">
        <f t="shared" si="159"/>
        <v>16.666666666666668</v>
      </c>
      <c r="Q516" t="s">
        <v>8310</v>
      </c>
      <c r="R516" t="s">
        <v>8316</v>
      </c>
      <c r="S516" s="10">
        <f t="shared" si="160"/>
        <v>41830.613969907405</v>
      </c>
      <c r="T516" s="10">
        <f t="shared" si="161"/>
        <v>41860.613969907405</v>
      </c>
      <c r="U516">
        <f>D516*0.81</f>
        <v>1215</v>
      </c>
      <c r="V516">
        <f>E516*0.81</f>
        <v>40.5</v>
      </c>
    </row>
    <row r="517" spans="1:22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158"/>
        <v>0.25413402061855672</v>
      </c>
      <c r="P517">
        <f t="shared" si="159"/>
        <v>725.02941176470586</v>
      </c>
      <c r="Q517" t="s">
        <v>8310</v>
      </c>
      <c r="R517" t="s">
        <v>8316</v>
      </c>
      <c r="S517" s="10">
        <f t="shared" si="160"/>
        <v>42327.490752314814</v>
      </c>
      <c r="T517" s="10">
        <f t="shared" si="161"/>
        <v>42367.490752314814</v>
      </c>
      <c r="U517">
        <f>D517</f>
        <v>97000</v>
      </c>
      <c r="V517">
        <f>E517</f>
        <v>24651</v>
      </c>
    </row>
    <row r="518" spans="1:22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158"/>
        <v>0</v>
      </c>
      <c r="P518" t="e">
        <f t="shared" si="159"/>
        <v>#DIV/0!</v>
      </c>
      <c r="Q518" t="s">
        <v>8310</v>
      </c>
      <c r="R518" t="s">
        <v>8316</v>
      </c>
      <c r="S518" s="10">
        <f t="shared" si="160"/>
        <v>42091.778703703705</v>
      </c>
      <c r="T518" s="10">
        <f t="shared" si="161"/>
        <v>42151.778703703705</v>
      </c>
      <c r="U518">
        <f>D518*1.39</f>
        <v>6949.9999999999991</v>
      </c>
      <c r="V518">
        <f>E518*1.39</f>
        <v>0</v>
      </c>
    </row>
    <row r="519" spans="1:22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158"/>
        <v>1.3666666666666667E-2</v>
      </c>
      <c r="P519">
        <f t="shared" si="159"/>
        <v>68.333333333333329</v>
      </c>
      <c r="Q519" t="s">
        <v>8310</v>
      </c>
      <c r="R519" t="s">
        <v>8316</v>
      </c>
      <c r="S519" s="10">
        <f t="shared" si="160"/>
        <v>42738.615289351852</v>
      </c>
      <c r="T519" s="10">
        <f t="shared" si="161"/>
        <v>42768.615289351852</v>
      </c>
      <c r="U519">
        <f t="shared" ref="U519:U521" si="162">D519</f>
        <v>15000</v>
      </c>
      <c r="V519">
        <f t="shared" ref="V519:V521" si="163">E519</f>
        <v>205</v>
      </c>
    </row>
    <row r="520" spans="1:22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158"/>
        <v>0</v>
      </c>
      <c r="P520" t="e">
        <f t="shared" si="159"/>
        <v>#DIV/0!</v>
      </c>
      <c r="Q520" t="s">
        <v>8310</v>
      </c>
      <c r="R520" t="s">
        <v>8316</v>
      </c>
      <c r="S520" s="10">
        <f t="shared" si="160"/>
        <v>42223.616018518514</v>
      </c>
      <c r="T520" s="10">
        <f t="shared" si="161"/>
        <v>42253.615277777775</v>
      </c>
      <c r="U520">
        <f t="shared" si="162"/>
        <v>7175</v>
      </c>
      <c r="V520">
        <f t="shared" si="163"/>
        <v>0</v>
      </c>
    </row>
    <row r="521" spans="1:22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158"/>
        <v>0.22881426547787684</v>
      </c>
      <c r="P521">
        <f t="shared" si="159"/>
        <v>39.228571428571428</v>
      </c>
      <c r="Q521" t="s">
        <v>8310</v>
      </c>
      <c r="R521" t="s">
        <v>8316</v>
      </c>
      <c r="S521" s="10">
        <f t="shared" si="160"/>
        <v>41218.391446759262</v>
      </c>
      <c r="T521" s="10">
        <f t="shared" si="161"/>
        <v>41248.391446759262</v>
      </c>
      <c r="U521">
        <f t="shared" si="162"/>
        <v>12001</v>
      </c>
      <c r="V521">
        <f t="shared" si="163"/>
        <v>2746</v>
      </c>
    </row>
    <row r="522" spans="1:22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158"/>
        <v>1.0209999999999999</v>
      </c>
      <c r="P522">
        <f t="shared" si="159"/>
        <v>150.14705882352942</v>
      </c>
      <c r="Q522" t="s">
        <v>8317</v>
      </c>
      <c r="R522" t="s">
        <v>8318</v>
      </c>
      <c r="S522" s="10">
        <f t="shared" si="160"/>
        <v>42318.702094907407</v>
      </c>
      <c r="T522" s="10">
        <f t="shared" si="161"/>
        <v>42348.702094907407</v>
      </c>
      <c r="U522">
        <f>D522*1.39</f>
        <v>6949.9999999999991</v>
      </c>
      <c r="V522">
        <f>E522*1.39</f>
        <v>7095.95</v>
      </c>
    </row>
    <row r="523" spans="1:22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158"/>
        <v>1.0464</v>
      </c>
      <c r="P523">
        <f t="shared" si="159"/>
        <v>93.428571428571431</v>
      </c>
      <c r="Q523" t="s">
        <v>8317</v>
      </c>
      <c r="R523" t="s">
        <v>8318</v>
      </c>
      <c r="S523" s="10">
        <f t="shared" si="160"/>
        <v>42646.092812499999</v>
      </c>
      <c r="T523" s="10">
        <f t="shared" si="161"/>
        <v>42675.207638888889</v>
      </c>
      <c r="U523">
        <f t="shared" ref="U523:U525" si="164">D523</f>
        <v>5000</v>
      </c>
      <c r="V523">
        <f t="shared" ref="V523:V525" si="165">E523</f>
        <v>5232</v>
      </c>
    </row>
    <row r="524" spans="1:22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158"/>
        <v>1.1466666666666667</v>
      </c>
      <c r="P524">
        <f t="shared" si="159"/>
        <v>110.96774193548387</v>
      </c>
      <c r="Q524" t="s">
        <v>8317</v>
      </c>
      <c r="R524" t="s">
        <v>8318</v>
      </c>
      <c r="S524" s="10">
        <f t="shared" si="160"/>
        <v>42430.040798611109</v>
      </c>
      <c r="T524" s="10">
        <f t="shared" si="161"/>
        <v>42449.999131944445</v>
      </c>
      <c r="U524">
        <f t="shared" si="164"/>
        <v>3000</v>
      </c>
      <c r="V524">
        <f t="shared" si="165"/>
        <v>3440</v>
      </c>
    </row>
    <row r="525" spans="1:22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158"/>
        <v>1.206</v>
      </c>
      <c r="P525">
        <f t="shared" si="159"/>
        <v>71.785714285714292</v>
      </c>
      <c r="Q525" t="s">
        <v>8317</v>
      </c>
      <c r="R525" t="s">
        <v>8318</v>
      </c>
      <c r="S525" s="10">
        <f t="shared" si="160"/>
        <v>42238.13282407407</v>
      </c>
      <c r="T525" s="10">
        <f t="shared" si="161"/>
        <v>42268.13282407407</v>
      </c>
      <c r="U525">
        <f t="shared" si="164"/>
        <v>5000</v>
      </c>
      <c r="V525">
        <f t="shared" si="165"/>
        <v>6030</v>
      </c>
    </row>
    <row r="526" spans="1:22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158"/>
        <v>1.0867285714285715</v>
      </c>
      <c r="P526">
        <f t="shared" si="159"/>
        <v>29.258076923076924</v>
      </c>
      <c r="Q526" t="s">
        <v>8317</v>
      </c>
      <c r="R526" t="s">
        <v>8318</v>
      </c>
      <c r="S526" s="10">
        <f t="shared" si="160"/>
        <v>42492.717233796298</v>
      </c>
      <c r="T526" s="10">
        <f t="shared" si="161"/>
        <v>42522.717233796298</v>
      </c>
      <c r="U526">
        <f>D526*1.39</f>
        <v>4865</v>
      </c>
      <c r="V526">
        <f>E526*1.39</f>
        <v>5286.9345000000003</v>
      </c>
    </row>
    <row r="527" spans="1:22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158"/>
        <v>1</v>
      </c>
      <c r="P527">
        <f t="shared" si="159"/>
        <v>1000</v>
      </c>
      <c r="Q527" t="s">
        <v>8317</v>
      </c>
      <c r="R527" t="s">
        <v>8318</v>
      </c>
      <c r="S527" s="10">
        <f t="shared" si="160"/>
        <v>41850.400937500002</v>
      </c>
      <c r="T527" s="10">
        <f t="shared" si="161"/>
        <v>41895.400937500002</v>
      </c>
      <c r="U527">
        <f>D527</f>
        <v>12000</v>
      </c>
      <c r="V527">
        <f>E527</f>
        <v>12000</v>
      </c>
    </row>
    <row r="528" spans="1:22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158"/>
        <v>1.1399999999999999</v>
      </c>
      <c r="P528">
        <f t="shared" si="159"/>
        <v>74.347826086956516</v>
      </c>
      <c r="Q528" t="s">
        <v>8317</v>
      </c>
      <c r="R528" t="s">
        <v>8318</v>
      </c>
      <c r="S528" s="10">
        <f t="shared" si="160"/>
        <v>42192.591944444444</v>
      </c>
      <c r="T528" s="10">
        <f t="shared" si="161"/>
        <v>42223.708333333328</v>
      </c>
      <c r="U528">
        <f>D528*1.39</f>
        <v>2085</v>
      </c>
      <c r="V528">
        <f>E528*1.39</f>
        <v>2376.8999999999996</v>
      </c>
    </row>
    <row r="529" spans="1:22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158"/>
        <v>1.0085</v>
      </c>
      <c r="P529">
        <f t="shared" si="159"/>
        <v>63.829113924050631</v>
      </c>
      <c r="Q529" t="s">
        <v>8317</v>
      </c>
      <c r="R529" t="s">
        <v>8318</v>
      </c>
      <c r="S529" s="10">
        <f t="shared" si="160"/>
        <v>42753.205625000002</v>
      </c>
      <c r="T529" s="10">
        <f t="shared" si="161"/>
        <v>42783.670138888891</v>
      </c>
      <c r="U529">
        <f t="shared" ref="U529:U530" si="166">D529</f>
        <v>10000</v>
      </c>
      <c r="V529">
        <f t="shared" ref="V529:V530" si="167">E529</f>
        <v>10085</v>
      </c>
    </row>
    <row r="530" spans="1:22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158"/>
        <v>1.1565217391304348</v>
      </c>
      <c r="P530">
        <f t="shared" si="159"/>
        <v>44.333333333333336</v>
      </c>
      <c r="Q530" t="s">
        <v>8317</v>
      </c>
      <c r="R530" t="s">
        <v>8318</v>
      </c>
      <c r="S530" s="10">
        <f t="shared" si="160"/>
        <v>42155.920219907406</v>
      </c>
      <c r="T530" s="10">
        <f t="shared" si="161"/>
        <v>42176.888888888891</v>
      </c>
      <c r="U530">
        <f t="shared" si="166"/>
        <v>1150</v>
      </c>
      <c r="V530">
        <f t="shared" si="167"/>
        <v>1330</v>
      </c>
    </row>
    <row r="531" spans="1:22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158"/>
        <v>1.3041666666666667</v>
      </c>
      <c r="P531">
        <f t="shared" si="159"/>
        <v>86.944444444444443</v>
      </c>
      <c r="Q531" t="s">
        <v>8317</v>
      </c>
      <c r="R531" t="s">
        <v>8318</v>
      </c>
      <c r="S531" s="10">
        <f t="shared" si="160"/>
        <v>42725.031180555554</v>
      </c>
      <c r="T531" s="10">
        <f t="shared" si="161"/>
        <v>42746.208333333328</v>
      </c>
      <c r="U531">
        <f>D531*0.81</f>
        <v>972.00000000000011</v>
      </c>
      <c r="V531">
        <f>E531*0.81</f>
        <v>1267.6500000000001</v>
      </c>
    </row>
    <row r="532" spans="1:22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158"/>
        <v>1.0778267254038179</v>
      </c>
      <c r="P532">
        <f t="shared" si="159"/>
        <v>126.55172413793103</v>
      </c>
      <c r="Q532" t="s">
        <v>8317</v>
      </c>
      <c r="R532" t="s">
        <v>8318</v>
      </c>
      <c r="S532" s="10">
        <f t="shared" si="160"/>
        <v>42157.591064814813</v>
      </c>
      <c r="T532" s="10">
        <f t="shared" si="161"/>
        <v>42179.083333333328</v>
      </c>
      <c r="U532">
        <f t="shared" ref="U532:U534" si="168">D532</f>
        <v>3405</v>
      </c>
      <c r="V532">
        <f t="shared" ref="V532:V534" si="169">E532</f>
        <v>3670</v>
      </c>
    </row>
    <row r="533" spans="1:22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158"/>
        <v>1</v>
      </c>
      <c r="P533">
        <f t="shared" si="159"/>
        <v>129.03225806451613</v>
      </c>
      <c r="Q533" t="s">
        <v>8317</v>
      </c>
      <c r="R533" t="s">
        <v>8318</v>
      </c>
      <c r="S533" s="10">
        <f t="shared" si="160"/>
        <v>42676.065150462964</v>
      </c>
      <c r="T533" s="10">
        <f t="shared" si="161"/>
        <v>42721.290972222225</v>
      </c>
      <c r="U533">
        <f t="shared" si="168"/>
        <v>4000</v>
      </c>
      <c r="V533">
        <f t="shared" si="169"/>
        <v>4000</v>
      </c>
    </row>
    <row r="534" spans="1:22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158"/>
        <v>1.2324999999999999</v>
      </c>
      <c r="P534">
        <f t="shared" si="159"/>
        <v>71.242774566473983</v>
      </c>
      <c r="Q534" t="s">
        <v>8317</v>
      </c>
      <c r="R534" t="s">
        <v>8318</v>
      </c>
      <c r="S534" s="10">
        <f t="shared" si="160"/>
        <v>42473.007037037038</v>
      </c>
      <c r="T534" s="10">
        <f t="shared" si="161"/>
        <v>42503.007037037038</v>
      </c>
      <c r="U534">
        <f t="shared" si="168"/>
        <v>10000</v>
      </c>
      <c r="V534">
        <f t="shared" si="169"/>
        <v>12325</v>
      </c>
    </row>
    <row r="535" spans="1:22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158"/>
        <v>1.002</v>
      </c>
      <c r="P535">
        <f t="shared" si="159"/>
        <v>117.88235294117646</v>
      </c>
      <c r="Q535" t="s">
        <v>8317</v>
      </c>
      <c r="R535" t="s">
        <v>8318</v>
      </c>
      <c r="S535" s="10">
        <f t="shared" si="160"/>
        <v>42482.43478009259</v>
      </c>
      <c r="T535" s="10">
        <f t="shared" si="161"/>
        <v>42506.43478009259</v>
      </c>
      <c r="U535">
        <f>D535*1.39</f>
        <v>2780</v>
      </c>
      <c r="V535">
        <f>E535*1.39</f>
        <v>2785.56</v>
      </c>
    </row>
    <row r="536" spans="1:22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158"/>
        <v>1.0466666666666666</v>
      </c>
      <c r="P536">
        <f t="shared" si="159"/>
        <v>327.08333333333331</v>
      </c>
      <c r="Q536" t="s">
        <v>8317</v>
      </c>
      <c r="R536" t="s">
        <v>8318</v>
      </c>
      <c r="S536" s="10">
        <f t="shared" si="160"/>
        <v>42270.810995370368</v>
      </c>
      <c r="T536" s="10">
        <f t="shared" si="161"/>
        <v>42309.958333333328</v>
      </c>
      <c r="U536">
        <f>D536*0.12</f>
        <v>1800</v>
      </c>
      <c r="V536">
        <f>E536*0.12</f>
        <v>1884</v>
      </c>
    </row>
    <row r="537" spans="1:22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158"/>
        <v>1.0249999999999999</v>
      </c>
      <c r="P537">
        <f t="shared" si="159"/>
        <v>34.745762711864408</v>
      </c>
      <c r="Q537" t="s">
        <v>8317</v>
      </c>
      <c r="R537" t="s">
        <v>8318</v>
      </c>
      <c r="S537" s="10">
        <f t="shared" si="160"/>
        <v>42711.545196759253</v>
      </c>
      <c r="T537" s="10">
        <f t="shared" si="161"/>
        <v>42741.545196759253</v>
      </c>
      <c r="U537">
        <f t="shared" ref="U537:U538" si="170">D537*1.39</f>
        <v>2780</v>
      </c>
      <c r="V537">
        <f t="shared" ref="V537:V538" si="171">E537*1.39</f>
        <v>2849.5</v>
      </c>
    </row>
    <row r="538" spans="1:22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158"/>
        <v>1.1825757575757576</v>
      </c>
      <c r="P538">
        <f t="shared" si="159"/>
        <v>100.06410256410257</v>
      </c>
      <c r="Q538" t="s">
        <v>8317</v>
      </c>
      <c r="R538" t="s">
        <v>8318</v>
      </c>
      <c r="S538" s="10">
        <f t="shared" si="160"/>
        <v>42179.344988425932</v>
      </c>
      <c r="T538" s="10">
        <f t="shared" si="161"/>
        <v>42219.75</v>
      </c>
      <c r="U538">
        <f t="shared" si="170"/>
        <v>4587</v>
      </c>
      <c r="V538">
        <f t="shared" si="171"/>
        <v>5424.4749999999995</v>
      </c>
    </row>
    <row r="539" spans="1:22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158"/>
        <v>1.2050000000000001</v>
      </c>
      <c r="P539">
        <f t="shared" si="159"/>
        <v>40.847457627118644</v>
      </c>
      <c r="Q539" t="s">
        <v>8317</v>
      </c>
      <c r="R539" t="s">
        <v>8318</v>
      </c>
      <c r="S539" s="10">
        <f t="shared" si="160"/>
        <v>42282.768414351856</v>
      </c>
      <c r="T539" s="10">
        <f t="shared" si="161"/>
        <v>42312.810081018513</v>
      </c>
      <c r="U539">
        <f t="shared" ref="U539:U540" si="172">D539</f>
        <v>2000</v>
      </c>
      <c r="V539">
        <f t="shared" ref="V539:V540" si="173">E539</f>
        <v>2410</v>
      </c>
    </row>
    <row r="540" spans="1:22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158"/>
        <v>3.0242</v>
      </c>
      <c r="P540">
        <f t="shared" si="159"/>
        <v>252.01666666666668</v>
      </c>
      <c r="Q540" t="s">
        <v>8317</v>
      </c>
      <c r="R540" t="s">
        <v>8318</v>
      </c>
      <c r="S540" s="10">
        <f t="shared" si="160"/>
        <v>42473.794710648144</v>
      </c>
      <c r="T540" s="10">
        <f t="shared" si="161"/>
        <v>42503.794710648144</v>
      </c>
      <c r="U540">
        <f t="shared" si="172"/>
        <v>5000</v>
      </c>
      <c r="V540">
        <f t="shared" si="173"/>
        <v>15121</v>
      </c>
    </row>
    <row r="541" spans="1:22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158"/>
        <v>1.00644</v>
      </c>
      <c r="P541">
        <f t="shared" si="159"/>
        <v>25.161000000000001</v>
      </c>
      <c r="Q541" t="s">
        <v>8317</v>
      </c>
      <c r="R541" t="s">
        <v>8318</v>
      </c>
      <c r="S541" s="10">
        <f t="shared" si="160"/>
        <v>42535.049849537041</v>
      </c>
      <c r="T541" s="10">
        <f t="shared" si="161"/>
        <v>42556.049849537041</v>
      </c>
      <c r="U541">
        <f>D541*1.39</f>
        <v>695</v>
      </c>
      <c r="V541">
        <f>E541*1.39</f>
        <v>699.47579999999994</v>
      </c>
    </row>
    <row r="542" spans="1:22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158"/>
        <v>6.666666666666667E-5</v>
      </c>
      <c r="P542">
        <f t="shared" si="159"/>
        <v>1</v>
      </c>
      <c r="Q542" t="s">
        <v>8319</v>
      </c>
      <c r="R542" t="s">
        <v>8320</v>
      </c>
      <c r="S542" s="10">
        <f t="shared" si="160"/>
        <v>42009.817199074074</v>
      </c>
      <c r="T542" s="10">
        <f t="shared" si="161"/>
        <v>42039.817199074074</v>
      </c>
      <c r="U542">
        <f t="shared" ref="U542:U544" si="174">D542</f>
        <v>15000</v>
      </c>
      <c r="V542">
        <f t="shared" ref="V542:V544" si="175">E542</f>
        <v>1</v>
      </c>
    </row>
    <row r="543" spans="1:22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158"/>
        <v>5.5555555555555558E-3</v>
      </c>
      <c r="P543">
        <f t="shared" si="159"/>
        <v>25</v>
      </c>
      <c r="Q543" t="s">
        <v>8319</v>
      </c>
      <c r="R543" t="s">
        <v>8320</v>
      </c>
      <c r="S543" s="10">
        <f t="shared" si="160"/>
        <v>42276.046689814815</v>
      </c>
      <c r="T543" s="10">
        <f t="shared" si="161"/>
        <v>42306.046689814815</v>
      </c>
      <c r="U543">
        <f t="shared" si="174"/>
        <v>4500</v>
      </c>
      <c r="V543">
        <f t="shared" si="175"/>
        <v>25</v>
      </c>
    </row>
    <row r="544" spans="1:22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158"/>
        <v>3.9999999999999998E-6</v>
      </c>
      <c r="P544">
        <f t="shared" si="159"/>
        <v>1</v>
      </c>
      <c r="Q544" t="s">
        <v>8319</v>
      </c>
      <c r="R544" t="s">
        <v>8320</v>
      </c>
      <c r="S544" s="10">
        <f t="shared" si="160"/>
        <v>42433.737453703703</v>
      </c>
      <c r="T544" s="10">
        <f t="shared" si="161"/>
        <v>42493.695787037039</v>
      </c>
      <c r="U544">
        <f t="shared" si="174"/>
        <v>250000</v>
      </c>
      <c r="V544">
        <f t="shared" si="175"/>
        <v>1</v>
      </c>
    </row>
    <row r="545" spans="1:22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158"/>
        <v>3.1818181818181819E-3</v>
      </c>
      <c r="P545">
        <f t="shared" si="159"/>
        <v>35</v>
      </c>
      <c r="Q545" t="s">
        <v>8319</v>
      </c>
      <c r="R545" t="s">
        <v>8320</v>
      </c>
      <c r="S545" s="10">
        <f t="shared" si="160"/>
        <v>41914.092152777775</v>
      </c>
      <c r="T545" s="10">
        <f t="shared" si="161"/>
        <v>41944.092152777775</v>
      </c>
      <c r="U545">
        <f>D545*0.75</f>
        <v>16500</v>
      </c>
      <c r="V545">
        <f>E545*0.75</f>
        <v>52.5</v>
      </c>
    </row>
    <row r="546" spans="1:22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158"/>
        <v>1.2E-2</v>
      </c>
      <c r="P546">
        <f t="shared" si="159"/>
        <v>3</v>
      </c>
      <c r="Q546" t="s">
        <v>8319</v>
      </c>
      <c r="R546" t="s">
        <v>8320</v>
      </c>
      <c r="S546" s="10">
        <f t="shared" si="160"/>
        <v>42525.656944444447</v>
      </c>
      <c r="T546" s="10">
        <f t="shared" si="161"/>
        <v>42555.656944444447</v>
      </c>
      <c r="U546">
        <f>D546</f>
        <v>500</v>
      </c>
      <c r="V546">
        <f>E546</f>
        <v>6</v>
      </c>
    </row>
    <row r="547" spans="1:22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158"/>
        <v>0.27383999999999997</v>
      </c>
      <c r="P547">
        <f t="shared" si="159"/>
        <v>402.70588235294116</v>
      </c>
      <c r="Q547" t="s">
        <v>8319</v>
      </c>
      <c r="R547" t="s">
        <v>8320</v>
      </c>
      <c r="S547" s="10">
        <f t="shared" si="160"/>
        <v>42283.592465277776</v>
      </c>
      <c r="T547" s="10">
        <f t="shared" si="161"/>
        <v>42323.634131944447</v>
      </c>
      <c r="U547">
        <f>D547*1.19</f>
        <v>59500</v>
      </c>
      <c r="V547">
        <f>E547*1.19</f>
        <v>16293.48</v>
      </c>
    </row>
    <row r="548" spans="1:22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158"/>
        <v>8.6666666666666663E-4</v>
      </c>
      <c r="P548">
        <f t="shared" si="159"/>
        <v>26</v>
      </c>
      <c r="Q548" t="s">
        <v>8319</v>
      </c>
      <c r="R548" t="s">
        <v>8320</v>
      </c>
      <c r="S548" s="10">
        <f t="shared" si="160"/>
        <v>42249.667997685188</v>
      </c>
      <c r="T548" s="10">
        <f t="shared" si="161"/>
        <v>42294.667997685188</v>
      </c>
      <c r="U548">
        <f>D548</f>
        <v>60000</v>
      </c>
      <c r="V548">
        <f>E548</f>
        <v>52</v>
      </c>
    </row>
    <row r="549" spans="1:22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158"/>
        <v>0</v>
      </c>
      <c r="P549" t="e">
        <f t="shared" si="159"/>
        <v>#DIV/0!</v>
      </c>
      <c r="Q549" t="s">
        <v>8319</v>
      </c>
      <c r="R549" t="s">
        <v>8320</v>
      </c>
      <c r="S549" s="10">
        <f t="shared" si="160"/>
        <v>42380.696342592593</v>
      </c>
      <c r="T549" s="10">
        <f t="shared" si="161"/>
        <v>42410.696342592593</v>
      </c>
      <c r="U549">
        <f t="shared" ref="U549:U551" si="176">D549*1.39</f>
        <v>10425</v>
      </c>
      <c r="V549">
        <f t="shared" ref="V549:V551" si="177">E549*1.39</f>
        <v>0</v>
      </c>
    </row>
    <row r="550" spans="1:22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158"/>
        <v>8.9999999999999998E-4</v>
      </c>
      <c r="P550">
        <f t="shared" si="159"/>
        <v>9</v>
      </c>
      <c r="Q550" t="s">
        <v>8319</v>
      </c>
      <c r="R550" t="s">
        <v>8320</v>
      </c>
      <c r="S550" s="10">
        <f t="shared" si="160"/>
        <v>42276.903333333335</v>
      </c>
      <c r="T550" s="10">
        <f t="shared" si="161"/>
        <v>42306.903333333335</v>
      </c>
      <c r="U550">
        <f t="shared" si="176"/>
        <v>13899.999999999998</v>
      </c>
      <c r="V550">
        <f t="shared" si="177"/>
        <v>12.51</v>
      </c>
    </row>
    <row r="551" spans="1:22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158"/>
        <v>2.7199999999999998E-2</v>
      </c>
      <c r="P551">
        <f t="shared" si="159"/>
        <v>8.5</v>
      </c>
      <c r="Q551" t="s">
        <v>8319</v>
      </c>
      <c r="R551" t="s">
        <v>8320</v>
      </c>
      <c r="S551" s="10">
        <f t="shared" si="160"/>
        <v>42163.636828703704</v>
      </c>
      <c r="T551" s="10">
        <f t="shared" si="161"/>
        <v>42193.636828703704</v>
      </c>
      <c r="U551">
        <f t="shared" si="176"/>
        <v>3474.9999999999995</v>
      </c>
      <c r="V551">
        <f t="shared" si="177"/>
        <v>94.52</v>
      </c>
    </row>
    <row r="552" spans="1:22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158"/>
        <v>7.0000000000000001E-3</v>
      </c>
      <c r="P552">
        <f t="shared" si="159"/>
        <v>8.75</v>
      </c>
      <c r="Q552" t="s">
        <v>8319</v>
      </c>
      <c r="R552" t="s">
        <v>8320</v>
      </c>
      <c r="S552" s="10">
        <f t="shared" si="160"/>
        <v>42753.678761574076</v>
      </c>
      <c r="T552" s="10">
        <f t="shared" si="161"/>
        <v>42766.208333333328</v>
      </c>
      <c r="U552">
        <f>D552*0.81</f>
        <v>4050.0000000000005</v>
      </c>
      <c r="V552">
        <f>E552*0.81</f>
        <v>28.35</v>
      </c>
    </row>
    <row r="553" spans="1:22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158"/>
        <v>5.0413333333333331E-2</v>
      </c>
      <c r="P553">
        <f t="shared" si="159"/>
        <v>135.03571428571428</v>
      </c>
      <c r="Q553" t="s">
        <v>8319</v>
      </c>
      <c r="R553" t="s">
        <v>8320</v>
      </c>
      <c r="S553" s="10">
        <f t="shared" si="160"/>
        <v>42173.275740740741</v>
      </c>
      <c r="T553" s="10">
        <f t="shared" si="161"/>
        <v>42217.745138888888</v>
      </c>
      <c r="U553">
        <f>D553</f>
        <v>75000</v>
      </c>
      <c r="V553">
        <f>E553</f>
        <v>3781</v>
      </c>
    </row>
    <row r="554" spans="1:22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158"/>
        <v>0</v>
      </c>
      <c r="P554" t="e">
        <f t="shared" si="159"/>
        <v>#DIV/0!</v>
      </c>
      <c r="Q554" t="s">
        <v>8319</v>
      </c>
      <c r="R554" t="s">
        <v>8320</v>
      </c>
      <c r="S554" s="10">
        <f t="shared" si="160"/>
        <v>42318.616851851853</v>
      </c>
      <c r="T554" s="10">
        <f t="shared" si="161"/>
        <v>42378.616851851853</v>
      </c>
      <c r="U554">
        <f>D554*0.81</f>
        <v>36450</v>
      </c>
      <c r="V554">
        <f>E554*0.81</f>
        <v>0</v>
      </c>
    </row>
    <row r="555" spans="1:22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158"/>
        <v>4.9199999999999999E-3</v>
      </c>
      <c r="P555">
        <f t="shared" si="159"/>
        <v>20.5</v>
      </c>
      <c r="Q555" t="s">
        <v>8319</v>
      </c>
      <c r="R555" t="s">
        <v>8320</v>
      </c>
      <c r="S555" s="10">
        <f t="shared" si="160"/>
        <v>41927.71980324074</v>
      </c>
      <c r="T555" s="10">
        <f t="shared" si="161"/>
        <v>41957.761469907404</v>
      </c>
      <c r="U555">
        <f t="shared" ref="U555:U556" si="178">D555</f>
        <v>25000</v>
      </c>
      <c r="V555">
        <f t="shared" ref="V555:V556" si="179">E555</f>
        <v>123</v>
      </c>
    </row>
    <row r="556" spans="1:22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158"/>
        <v>0.36589147286821705</v>
      </c>
      <c r="P556">
        <f t="shared" si="159"/>
        <v>64.36363636363636</v>
      </c>
      <c r="Q556" t="s">
        <v>8319</v>
      </c>
      <c r="R556" t="s">
        <v>8320</v>
      </c>
      <c r="S556" s="10">
        <f t="shared" si="160"/>
        <v>41901.684861111113</v>
      </c>
      <c r="T556" s="10">
        <f t="shared" si="161"/>
        <v>41931.684861111113</v>
      </c>
      <c r="U556">
        <f t="shared" si="178"/>
        <v>3870</v>
      </c>
      <c r="V556">
        <f t="shared" si="179"/>
        <v>1416</v>
      </c>
    </row>
    <row r="557" spans="1:22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158"/>
        <v>0</v>
      </c>
      <c r="P557" t="e">
        <f t="shared" si="159"/>
        <v>#DIV/0!</v>
      </c>
      <c r="Q557" t="s">
        <v>8319</v>
      </c>
      <c r="R557" t="s">
        <v>8320</v>
      </c>
      <c r="S557" s="10">
        <f t="shared" si="160"/>
        <v>42503.353506944448</v>
      </c>
      <c r="T557" s="10">
        <f t="shared" si="161"/>
        <v>42533.353506944448</v>
      </c>
      <c r="U557">
        <f>D557*1.39</f>
        <v>10425</v>
      </c>
      <c r="V557">
        <f>E557*1.39</f>
        <v>0</v>
      </c>
    </row>
    <row r="558" spans="1:22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158"/>
        <v>2.5000000000000001E-2</v>
      </c>
      <c r="P558">
        <f t="shared" si="159"/>
        <v>200</v>
      </c>
      <c r="Q558" t="s">
        <v>8319</v>
      </c>
      <c r="R558" t="s">
        <v>8320</v>
      </c>
      <c r="S558" s="10">
        <f t="shared" si="160"/>
        <v>42345.860150462962</v>
      </c>
      <c r="T558" s="10">
        <f t="shared" si="161"/>
        <v>42375.860150462962</v>
      </c>
      <c r="U558">
        <f>D558</f>
        <v>8000</v>
      </c>
      <c r="V558">
        <f>E558</f>
        <v>200</v>
      </c>
    </row>
    <row r="559" spans="1:22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158"/>
        <v>9.1066666666666674E-3</v>
      </c>
      <c r="P559">
        <f t="shared" si="159"/>
        <v>68.3</v>
      </c>
      <c r="Q559" t="s">
        <v>8319</v>
      </c>
      <c r="R559" t="s">
        <v>8320</v>
      </c>
      <c r="S559" s="10">
        <f t="shared" si="160"/>
        <v>42676.942164351851</v>
      </c>
      <c r="T559" s="10">
        <f t="shared" si="161"/>
        <v>42706.983831018515</v>
      </c>
      <c r="U559">
        <f>D559*1.19</f>
        <v>178500</v>
      </c>
      <c r="V559">
        <f>E559*1.19</f>
        <v>1625.54</v>
      </c>
    </row>
    <row r="560" spans="1:22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158"/>
        <v>0</v>
      </c>
      <c r="P560" t="e">
        <f t="shared" si="159"/>
        <v>#DIV/0!</v>
      </c>
      <c r="Q560" t="s">
        <v>8319</v>
      </c>
      <c r="R560" t="s">
        <v>8320</v>
      </c>
      <c r="S560" s="10">
        <f t="shared" si="160"/>
        <v>42057.883159722223</v>
      </c>
      <c r="T560" s="10">
        <f t="shared" si="161"/>
        <v>42087.841493055559</v>
      </c>
      <c r="U560">
        <f t="shared" ref="U560:U561" si="180">D560</f>
        <v>750</v>
      </c>
      <c r="V560">
        <f t="shared" ref="V560:V561" si="181">E560</f>
        <v>0</v>
      </c>
    </row>
    <row r="561" spans="1:22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158"/>
        <v>2.0833333333333335E-4</v>
      </c>
      <c r="P561">
        <f t="shared" si="159"/>
        <v>50</v>
      </c>
      <c r="Q561" t="s">
        <v>8319</v>
      </c>
      <c r="R561" t="s">
        <v>8320</v>
      </c>
      <c r="S561" s="10">
        <f t="shared" si="160"/>
        <v>42321.283101851848</v>
      </c>
      <c r="T561" s="10">
        <f t="shared" si="161"/>
        <v>42351.283101851848</v>
      </c>
      <c r="U561">
        <f t="shared" si="180"/>
        <v>240000</v>
      </c>
      <c r="V561">
        <f t="shared" si="181"/>
        <v>50</v>
      </c>
    </row>
    <row r="562" spans="1:22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158"/>
        <v>1.2E-4</v>
      </c>
      <c r="P562">
        <f t="shared" si="159"/>
        <v>4</v>
      </c>
      <c r="Q562" t="s">
        <v>8319</v>
      </c>
      <c r="R562" t="s">
        <v>8320</v>
      </c>
      <c r="S562" s="10">
        <f t="shared" si="160"/>
        <v>41960.771354166667</v>
      </c>
      <c r="T562" s="10">
        <f t="shared" si="161"/>
        <v>41990.771354166667</v>
      </c>
      <c r="U562">
        <f>D562*0.81</f>
        <v>81000</v>
      </c>
      <c r="V562">
        <f>E562*0.81</f>
        <v>9.7200000000000006</v>
      </c>
    </row>
    <row r="563" spans="1:22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158"/>
        <v>3.6666666666666666E-3</v>
      </c>
      <c r="P563">
        <f t="shared" si="159"/>
        <v>27.5</v>
      </c>
      <c r="Q563" t="s">
        <v>8319</v>
      </c>
      <c r="R563" t="s">
        <v>8320</v>
      </c>
      <c r="S563" s="10">
        <f t="shared" si="160"/>
        <v>42268.658715277779</v>
      </c>
      <c r="T563" s="10">
        <f t="shared" si="161"/>
        <v>42303.658715277779</v>
      </c>
      <c r="U563">
        <f>D563</f>
        <v>15000</v>
      </c>
      <c r="V563">
        <f>E563</f>
        <v>55</v>
      </c>
    </row>
    <row r="564" spans="1:22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158"/>
        <v>0</v>
      </c>
      <c r="P564" t="e">
        <f t="shared" si="159"/>
        <v>#DIV/0!</v>
      </c>
      <c r="Q564" t="s">
        <v>8319</v>
      </c>
      <c r="R564" t="s">
        <v>8320</v>
      </c>
      <c r="S564" s="10">
        <f t="shared" si="160"/>
        <v>42692.389062500006</v>
      </c>
      <c r="T564" s="10">
        <f t="shared" si="161"/>
        <v>42722.389062500006</v>
      </c>
      <c r="U564">
        <f>D564*1.19</f>
        <v>59500</v>
      </c>
      <c r="V564">
        <f>E564*1.19</f>
        <v>0</v>
      </c>
    </row>
    <row r="565" spans="1:22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158"/>
        <v>9.0666666666666662E-4</v>
      </c>
      <c r="P565">
        <f t="shared" si="159"/>
        <v>34</v>
      </c>
      <c r="Q565" t="s">
        <v>8319</v>
      </c>
      <c r="R565" t="s">
        <v>8320</v>
      </c>
      <c r="S565" s="10">
        <f t="shared" si="160"/>
        <v>42022.069988425923</v>
      </c>
      <c r="T565" s="10">
        <f t="shared" si="161"/>
        <v>42052.069988425923</v>
      </c>
      <c r="U565">
        <f>D565*0.75</f>
        <v>56250</v>
      </c>
      <c r="V565">
        <f>E565*0.75</f>
        <v>51</v>
      </c>
    </row>
    <row r="566" spans="1:22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158"/>
        <v>5.5555555555555558E-5</v>
      </c>
      <c r="P566">
        <f t="shared" si="159"/>
        <v>1</v>
      </c>
      <c r="Q566" t="s">
        <v>8319</v>
      </c>
      <c r="R566" t="s">
        <v>8320</v>
      </c>
      <c r="S566" s="10">
        <f t="shared" si="160"/>
        <v>42411.942997685182</v>
      </c>
      <c r="T566" s="10">
        <f t="shared" si="161"/>
        <v>42441.942997685182</v>
      </c>
      <c r="U566">
        <f>D566*1.19</f>
        <v>21420</v>
      </c>
      <c r="V566">
        <f>E566*1.19</f>
        <v>1.19</v>
      </c>
    </row>
    <row r="567" spans="1:22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158"/>
        <v>0</v>
      </c>
      <c r="P567" t="e">
        <f t="shared" si="159"/>
        <v>#DIV/0!</v>
      </c>
      <c r="Q567" t="s">
        <v>8319</v>
      </c>
      <c r="R567" t="s">
        <v>8320</v>
      </c>
      <c r="S567" s="10">
        <f t="shared" si="160"/>
        <v>42165.785289351858</v>
      </c>
      <c r="T567" s="10">
        <f t="shared" si="161"/>
        <v>42195.785289351858</v>
      </c>
      <c r="U567">
        <f>D567*1.39</f>
        <v>34750</v>
      </c>
      <c r="V567">
        <f>E567*1.39</f>
        <v>0</v>
      </c>
    </row>
    <row r="568" spans="1:22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158"/>
        <v>2.0000000000000001E-4</v>
      </c>
      <c r="P568">
        <f t="shared" si="159"/>
        <v>1</v>
      </c>
      <c r="Q568" t="s">
        <v>8319</v>
      </c>
      <c r="R568" t="s">
        <v>8320</v>
      </c>
      <c r="S568" s="10">
        <f t="shared" si="160"/>
        <v>42535.68440972222</v>
      </c>
      <c r="T568" s="10">
        <f t="shared" si="161"/>
        <v>42565.68440972222</v>
      </c>
      <c r="U568">
        <f t="shared" ref="U568:U569" si="182">D568</f>
        <v>5000</v>
      </c>
      <c r="V568">
        <f t="shared" ref="V568:V569" si="183">E568</f>
        <v>1</v>
      </c>
    </row>
    <row r="569" spans="1:22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158"/>
        <v>0</v>
      </c>
      <c r="P569" t="e">
        <f t="shared" si="159"/>
        <v>#DIV/0!</v>
      </c>
      <c r="Q569" t="s">
        <v>8319</v>
      </c>
      <c r="R569" t="s">
        <v>8320</v>
      </c>
      <c r="S569" s="10">
        <f t="shared" si="160"/>
        <v>41975.842523148152</v>
      </c>
      <c r="T569" s="10">
        <f t="shared" si="161"/>
        <v>42005.842523148152</v>
      </c>
      <c r="U569">
        <f t="shared" si="182"/>
        <v>10000</v>
      </c>
      <c r="V569">
        <f t="shared" si="183"/>
        <v>0</v>
      </c>
    </row>
    <row r="570" spans="1:22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158"/>
        <v>0.01</v>
      </c>
      <c r="P570">
        <f t="shared" si="159"/>
        <v>49</v>
      </c>
      <c r="Q570" t="s">
        <v>8319</v>
      </c>
      <c r="R570" t="s">
        <v>8320</v>
      </c>
      <c r="S570" s="10">
        <f t="shared" si="160"/>
        <v>42348.9215625</v>
      </c>
      <c r="T570" s="10">
        <f t="shared" si="161"/>
        <v>42385.458333333328</v>
      </c>
      <c r="U570">
        <f>D570*0.7</f>
        <v>17150</v>
      </c>
      <c r="V570">
        <f>E570*0.7</f>
        <v>171.5</v>
      </c>
    </row>
    <row r="571" spans="1:22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158"/>
        <v>8.0000000000000002E-3</v>
      </c>
      <c r="P571">
        <f t="shared" si="159"/>
        <v>20</v>
      </c>
      <c r="Q571" t="s">
        <v>8319</v>
      </c>
      <c r="R571" t="s">
        <v>8320</v>
      </c>
      <c r="S571" s="10">
        <f t="shared" si="160"/>
        <v>42340.847361111111</v>
      </c>
      <c r="T571" s="10">
        <f t="shared" si="161"/>
        <v>42370.847361111111</v>
      </c>
      <c r="U571">
        <f>D571*0.81</f>
        <v>2025.0000000000002</v>
      </c>
      <c r="V571">
        <f>E571*0.81</f>
        <v>16.200000000000003</v>
      </c>
    </row>
    <row r="572" spans="1:22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158"/>
        <v>1.6705882352941177E-3</v>
      </c>
      <c r="P572">
        <f t="shared" si="159"/>
        <v>142</v>
      </c>
      <c r="Q572" t="s">
        <v>8319</v>
      </c>
      <c r="R572" t="s">
        <v>8320</v>
      </c>
      <c r="S572" s="10">
        <f t="shared" si="160"/>
        <v>42388.798252314817</v>
      </c>
      <c r="T572" s="10">
        <f t="shared" si="161"/>
        <v>42418.798252314817</v>
      </c>
      <c r="U572">
        <f t="shared" ref="U572:U575" si="184">D572</f>
        <v>85000</v>
      </c>
      <c r="V572">
        <f t="shared" ref="V572:V575" si="185">E572</f>
        <v>142</v>
      </c>
    </row>
    <row r="573" spans="1:22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158"/>
        <v>4.2399999999999998E-3</v>
      </c>
      <c r="P573">
        <f t="shared" si="159"/>
        <v>53</v>
      </c>
      <c r="Q573" t="s">
        <v>8319</v>
      </c>
      <c r="R573" t="s">
        <v>8320</v>
      </c>
      <c r="S573" s="10">
        <f t="shared" si="160"/>
        <v>42192.816238425927</v>
      </c>
      <c r="T573" s="10">
        <f t="shared" si="161"/>
        <v>42212.165972222225</v>
      </c>
      <c r="U573">
        <f t="shared" si="184"/>
        <v>25000</v>
      </c>
      <c r="V573">
        <f t="shared" si="185"/>
        <v>106</v>
      </c>
    </row>
    <row r="574" spans="1:22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158"/>
        <v>0</v>
      </c>
      <c r="P574" t="e">
        <f t="shared" si="159"/>
        <v>#DIV/0!</v>
      </c>
      <c r="Q574" t="s">
        <v>8319</v>
      </c>
      <c r="R574" t="s">
        <v>8320</v>
      </c>
      <c r="S574" s="10">
        <f t="shared" si="160"/>
        <v>42282.71629629629</v>
      </c>
      <c r="T574" s="10">
        <f t="shared" si="161"/>
        <v>42312.757962962962</v>
      </c>
      <c r="U574">
        <f t="shared" si="184"/>
        <v>2500</v>
      </c>
      <c r="V574">
        <f t="shared" si="185"/>
        <v>0</v>
      </c>
    </row>
    <row r="575" spans="1:22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158"/>
        <v>3.892538925389254E-3</v>
      </c>
      <c r="P575">
        <f t="shared" si="159"/>
        <v>38.444444444444443</v>
      </c>
      <c r="Q575" t="s">
        <v>8319</v>
      </c>
      <c r="R575" t="s">
        <v>8320</v>
      </c>
      <c r="S575" s="10">
        <f t="shared" si="160"/>
        <v>41963.050127314811</v>
      </c>
      <c r="T575" s="10">
        <f t="shared" si="161"/>
        <v>42022.05</v>
      </c>
      <c r="U575">
        <f t="shared" si="184"/>
        <v>88888</v>
      </c>
      <c r="V575">
        <f t="shared" si="185"/>
        <v>346</v>
      </c>
    </row>
    <row r="576" spans="1:22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158"/>
        <v>7.1556350626118068E-3</v>
      </c>
      <c r="P576">
        <f t="shared" si="159"/>
        <v>20</v>
      </c>
      <c r="Q576" t="s">
        <v>8319</v>
      </c>
      <c r="R576" t="s">
        <v>8320</v>
      </c>
      <c r="S576" s="10">
        <f t="shared" si="160"/>
        <v>42632.443368055552</v>
      </c>
      <c r="T576" s="10">
        <f t="shared" si="161"/>
        <v>42662.443368055552</v>
      </c>
      <c r="U576">
        <f>D576*1.39</f>
        <v>15540.199999999999</v>
      </c>
      <c r="V576">
        <f>E576*1.39</f>
        <v>111.19999999999999</v>
      </c>
    </row>
    <row r="577" spans="1:22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158"/>
        <v>4.3166666666666666E-3</v>
      </c>
      <c r="P577">
        <f t="shared" si="159"/>
        <v>64.75</v>
      </c>
      <c r="Q577" t="s">
        <v>8319</v>
      </c>
      <c r="R577" t="s">
        <v>8320</v>
      </c>
      <c r="S577" s="10">
        <f t="shared" si="160"/>
        <v>42138.692627314813</v>
      </c>
      <c r="T577" s="10">
        <f t="shared" si="161"/>
        <v>42168.692627314813</v>
      </c>
      <c r="U577">
        <f>D577*1.19</f>
        <v>71400</v>
      </c>
      <c r="V577">
        <f>E577*1.19</f>
        <v>308.20999999999998</v>
      </c>
    </row>
    <row r="578" spans="1:22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158"/>
        <v>1.2500000000000001E-5</v>
      </c>
      <c r="P578">
        <f t="shared" si="159"/>
        <v>1</v>
      </c>
      <c r="Q578" t="s">
        <v>8319</v>
      </c>
      <c r="R578" t="s">
        <v>8320</v>
      </c>
      <c r="S578" s="10">
        <f t="shared" si="160"/>
        <v>42031.471666666665</v>
      </c>
      <c r="T578" s="10">
        <f t="shared" si="161"/>
        <v>42091.43</v>
      </c>
      <c r="U578">
        <f t="shared" ref="U578:U579" si="186">D578</f>
        <v>80000</v>
      </c>
      <c r="V578">
        <f t="shared" ref="V578:V579" si="187">E578</f>
        <v>1</v>
      </c>
    </row>
    <row r="579" spans="1:22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188">SUM(E579/D579)</f>
        <v>2E-3</v>
      </c>
      <c r="P579">
        <f t="shared" ref="P579:P642" si="189">SUM(E579/L579)</f>
        <v>10</v>
      </c>
      <c r="Q579" t="s">
        <v>8319</v>
      </c>
      <c r="R579" t="s">
        <v>8320</v>
      </c>
      <c r="S579" s="10">
        <f t="shared" ref="S579:S642" si="190">(((J579/60)/60)/24)+DATE(1970,1,1)</f>
        <v>42450.589143518519</v>
      </c>
      <c r="T579" s="10">
        <f t="shared" ref="T579:T642" si="191">(((I579/60)/60)/24)+DATE(1970,1,1)</f>
        <v>42510.589143518519</v>
      </c>
      <c r="U579">
        <f t="shared" si="186"/>
        <v>5000</v>
      </c>
      <c r="V579">
        <f t="shared" si="187"/>
        <v>10</v>
      </c>
    </row>
    <row r="580" spans="1:22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188"/>
        <v>1.12E-4</v>
      </c>
      <c r="P580">
        <f t="shared" si="189"/>
        <v>2</v>
      </c>
      <c r="Q580" t="s">
        <v>8319</v>
      </c>
      <c r="R580" t="s">
        <v>8320</v>
      </c>
      <c r="S580" s="10">
        <f t="shared" si="190"/>
        <v>42230.578622685185</v>
      </c>
      <c r="T580" s="10">
        <f t="shared" si="191"/>
        <v>42254.578622685185</v>
      </c>
      <c r="U580">
        <f>D580*1.39</f>
        <v>173750</v>
      </c>
      <c r="V580">
        <f>E580*1.39</f>
        <v>19.459999999999997</v>
      </c>
    </row>
    <row r="581" spans="1:22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188"/>
        <v>1.4583333333333334E-2</v>
      </c>
      <c r="P581">
        <f t="shared" si="189"/>
        <v>35</v>
      </c>
      <c r="Q581" t="s">
        <v>8319</v>
      </c>
      <c r="R581" t="s">
        <v>8320</v>
      </c>
      <c r="S581" s="10">
        <f t="shared" si="190"/>
        <v>41968.852118055554</v>
      </c>
      <c r="T581" s="10">
        <f t="shared" si="191"/>
        <v>41998.852118055554</v>
      </c>
      <c r="U581">
        <f t="shared" ref="U581:U586" si="192">D581</f>
        <v>12000</v>
      </c>
      <c r="V581">
        <f t="shared" ref="V581:V586" si="193">E581</f>
        <v>175</v>
      </c>
    </row>
    <row r="582" spans="1:22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188"/>
        <v>3.3333333333333332E-4</v>
      </c>
      <c r="P582">
        <f t="shared" si="189"/>
        <v>1</v>
      </c>
      <c r="Q582" t="s">
        <v>8319</v>
      </c>
      <c r="R582" t="s">
        <v>8320</v>
      </c>
      <c r="S582" s="10">
        <f t="shared" si="190"/>
        <v>42605.908182870371</v>
      </c>
      <c r="T582" s="10">
        <f t="shared" si="191"/>
        <v>42635.908182870371</v>
      </c>
      <c r="U582">
        <f t="shared" si="192"/>
        <v>3000</v>
      </c>
      <c r="V582">
        <f t="shared" si="193"/>
        <v>1</v>
      </c>
    </row>
    <row r="583" spans="1:22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188"/>
        <v>0</v>
      </c>
      <c r="P583" t="e">
        <f t="shared" si="189"/>
        <v>#DIV/0!</v>
      </c>
      <c r="Q583" t="s">
        <v>8319</v>
      </c>
      <c r="R583" t="s">
        <v>8320</v>
      </c>
      <c r="S583" s="10">
        <f t="shared" si="190"/>
        <v>42188.012777777782</v>
      </c>
      <c r="T583" s="10">
        <f t="shared" si="191"/>
        <v>42218.012777777782</v>
      </c>
      <c r="U583">
        <f t="shared" si="192"/>
        <v>400</v>
      </c>
      <c r="V583">
        <f t="shared" si="193"/>
        <v>0</v>
      </c>
    </row>
    <row r="584" spans="1:22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188"/>
        <v>0</v>
      </c>
      <c r="P584" t="e">
        <f t="shared" si="189"/>
        <v>#DIV/0!</v>
      </c>
      <c r="Q584" t="s">
        <v>8319</v>
      </c>
      <c r="R584" t="s">
        <v>8320</v>
      </c>
      <c r="S584" s="10">
        <f t="shared" si="190"/>
        <v>42055.739803240736</v>
      </c>
      <c r="T584" s="10">
        <f t="shared" si="191"/>
        <v>42078.75</v>
      </c>
      <c r="U584">
        <f t="shared" si="192"/>
        <v>100000</v>
      </c>
      <c r="V584">
        <f t="shared" si="193"/>
        <v>0</v>
      </c>
    </row>
    <row r="585" spans="1:22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188"/>
        <v>1.1111111111111112E-4</v>
      </c>
      <c r="P585">
        <f t="shared" si="189"/>
        <v>1</v>
      </c>
      <c r="Q585" t="s">
        <v>8319</v>
      </c>
      <c r="R585" t="s">
        <v>8320</v>
      </c>
      <c r="S585" s="10">
        <f t="shared" si="190"/>
        <v>42052.93850694444</v>
      </c>
      <c r="T585" s="10">
        <f t="shared" si="191"/>
        <v>42082.896840277783</v>
      </c>
      <c r="U585">
        <f t="shared" si="192"/>
        <v>9000</v>
      </c>
      <c r="V585">
        <f t="shared" si="193"/>
        <v>1</v>
      </c>
    </row>
    <row r="586" spans="1:22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188"/>
        <v>0.01</v>
      </c>
      <c r="P586">
        <f t="shared" si="189"/>
        <v>5</v>
      </c>
      <c r="Q586" t="s">
        <v>8319</v>
      </c>
      <c r="R586" t="s">
        <v>8320</v>
      </c>
      <c r="S586" s="10">
        <f t="shared" si="190"/>
        <v>42049.716620370367</v>
      </c>
      <c r="T586" s="10">
        <f t="shared" si="191"/>
        <v>42079.674953703703</v>
      </c>
      <c r="U586">
        <f t="shared" si="192"/>
        <v>1000</v>
      </c>
      <c r="V586">
        <f t="shared" si="193"/>
        <v>10</v>
      </c>
    </row>
    <row r="587" spans="1:22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188"/>
        <v>0</v>
      </c>
      <c r="P587" t="e">
        <f t="shared" si="189"/>
        <v>#DIV/0!</v>
      </c>
      <c r="Q587" t="s">
        <v>8319</v>
      </c>
      <c r="R587" t="s">
        <v>8320</v>
      </c>
      <c r="S587" s="10">
        <f t="shared" si="190"/>
        <v>42283.3909375</v>
      </c>
      <c r="T587" s="10">
        <f t="shared" si="191"/>
        <v>42339</v>
      </c>
      <c r="U587">
        <f>D587*1.39</f>
        <v>12510</v>
      </c>
      <c r="V587">
        <f>E587*1.39</f>
        <v>0</v>
      </c>
    </row>
    <row r="588" spans="1:22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188"/>
        <v>5.5999999999999999E-3</v>
      </c>
      <c r="P588">
        <f t="shared" si="189"/>
        <v>14</v>
      </c>
      <c r="Q588" t="s">
        <v>8319</v>
      </c>
      <c r="R588" t="s">
        <v>8320</v>
      </c>
      <c r="S588" s="10">
        <f t="shared" si="190"/>
        <v>42020.854247685187</v>
      </c>
      <c r="T588" s="10">
        <f t="shared" si="191"/>
        <v>42050.854247685187</v>
      </c>
      <c r="U588">
        <f>D588</f>
        <v>10000</v>
      </c>
      <c r="V588">
        <f>E588</f>
        <v>56</v>
      </c>
    </row>
    <row r="589" spans="1:22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188"/>
        <v>9.0833333333333335E-2</v>
      </c>
      <c r="P589">
        <f t="shared" si="189"/>
        <v>389.28571428571428</v>
      </c>
      <c r="Q589" t="s">
        <v>8319</v>
      </c>
      <c r="R589" t="s">
        <v>8320</v>
      </c>
      <c r="S589" s="10">
        <f t="shared" si="190"/>
        <v>42080.757326388892</v>
      </c>
      <c r="T589" s="10">
        <f t="shared" si="191"/>
        <v>42110.757326388892</v>
      </c>
      <c r="U589">
        <f>D589*0.81</f>
        <v>24300</v>
      </c>
      <c r="V589">
        <f>E589*0.81</f>
        <v>2207.25</v>
      </c>
    </row>
    <row r="590" spans="1:22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188"/>
        <v>3.3444444444444443E-2</v>
      </c>
      <c r="P590">
        <f t="shared" si="189"/>
        <v>150.5</v>
      </c>
      <c r="Q590" t="s">
        <v>8319</v>
      </c>
      <c r="R590" t="s">
        <v>8320</v>
      </c>
      <c r="S590" s="10">
        <f t="shared" si="190"/>
        <v>42631.769513888896</v>
      </c>
      <c r="T590" s="10">
        <f t="shared" si="191"/>
        <v>42691.811180555553</v>
      </c>
      <c r="U590">
        <f>D590*1.19</f>
        <v>10710</v>
      </c>
      <c r="V590">
        <f>E590*1.19</f>
        <v>358.19</v>
      </c>
    </row>
    <row r="591" spans="1:22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188"/>
        <v>1.3333333333333334E-4</v>
      </c>
      <c r="P591">
        <f t="shared" si="189"/>
        <v>1</v>
      </c>
      <c r="Q591" t="s">
        <v>8319</v>
      </c>
      <c r="R591" t="s">
        <v>8320</v>
      </c>
      <c r="S591" s="10">
        <f t="shared" si="190"/>
        <v>42178.614571759259</v>
      </c>
      <c r="T591" s="10">
        <f t="shared" si="191"/>
        <v>42193.614571759259</v>
      </c>
      <c r="U591">
        <f>D591</f>
        <v>7500</v>
      </c>
      <c r="V591">
        <f>E591</f>
        <v>1</v>
      </c>
    </row>
    <row r="592" spans="1:22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188"/>
        <v>4.4600000000000001E-2</v>
      </c>
      <c r="P592">
        <f t="shared" si="189"/>
        <v>24.777777777777779</v>
      </c>
      <c r="Q592" t="s">
        <v>8319</v>
      </c>
      <c r="R592" t="s">
        <v>8320</v>
      </c>
      <c r="S592" s="10">
        <f t="shared" si="190"/>
        <v>42377.554756944446</v>
      </c>
      <c r="T592" s="10">
        <f t="shared" si="191"/>
        <v>42408.542361111111</v>
      </c>
      <c r="U592">
        <f>D592*1.39</f>
        <v>6949.9999999999991</v>
      </c>
      <c r="V592">
        <f>E592*1.39</f>
        <v>309.96999999999997</v>
      </c>
    </row>
    <row r="593" spans="1:22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188"/>
        <v>6.0999999999999997E-4</v>
      </c>
      <c r="P593">
        <f t="shared" si="189"/>
        <v>30.5</v>
      </c>
      <c r="Q593" t="s">
        <v>8319</v>
      </c>
      <c r="R593" t="s">
        <v>8320</v>
      </c>
      <c r="S593" s="10">
        <f t="shared" si="190"/>
        <v>42177.543171296296</v>
      </c>
      <c r="T593" s="10">
        <f t="shared" si="191"/>
        <v>42207.543171296296</v>
      </c>
      <c r="U593">
        <f t="shared" ref="U593:U594" si="194">D593</f>
        <v>100000</v>
      </c>
      <c r="V593">
        <f t="shared" ref="V593:V594" si="195">E593</f>
        <v>61</v>
      </c>
    </row>
    <row r="594" spans="1:22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188"/>
        <v>3.3333333333333333E-2</v>
      </c>
      <c r="P594">
        <f t="shared" si="189"/>
        <v>250</v>
      </c>
      <c r="Q594" t="s">
        <v>8319</v>
      </c>
      <c r="R594" t="s">
        <v>8320</v>
      </c>
      <c r="S594" s="10">
        <f t="shared" si="190"/>
        <v>41946.232175925928</v>
      </c>
      <c r="T594" s="10">
        <f t="shared" si="191"/>
        <v>41976.232175925921</v>
      </c>
      <c r="U594">
        <f t="shared" si="194"/>
        <v>7500</v>
      </c>
      <c r="V594">
        <f t="shared" si="195"/>
        <v>250</v>
      </c>
    </row>
    <row r="595" spans="1:22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188"/>
        <v>0.23</v>
      </c>
      <c r="P595">
        <f t="shared" si="189"/>
        <v>16.428571428571427</v>
      </c>
      <c r="Q595" t="s">
        <v>8319</v>
      </c>
      <c r="R595" t="s">
        <v>8320</v>
      </c>
      <c r="S595" s="10">
        <f t="shared" si="190"/>
        <v>42070.677604166667</v>
      </c>
      <c r="T595" s="10">
        <f t="shared" si="191"/>
        <v>42100.635937500003</v>
      </c>
      <c r="U595">
        <f>D595*1.39</f>
        <v>695</v>
      </c>
      <c r="V595">
        <f>E595*1.39</f>
        <v>159.85</v>
      </c>
    </row>
    <row r="596" spans="1:22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188"/>
        <v>1.0399999999999999E-3</v>
      </c>
      <c r="P596">
        <f t="shared" si="189"/>
        <v>13</v>
      </c>
      <c r="Q596" t="s">
        <v>8319</v>
      </c>
      <c r="R596" t="s">
        <v>8320</v>
      </c>
      <c r="S596" s="10">
        <f t="shared" si="190"/>
        <v>42446.780162037037</v>
      </c>
      <c r="T596" s="10">
        <f t="shared" si="191"/>
        <v>42476.780162037037</v>
      </c>
      <c r="U596">
        <f t="shared" ref="U596:U602" si="196">D596</f>
        <v>25000</v>
      </c>
      <c r="V596">
        <f t="shared" ref="V596:V602" si="197">E596</f>
        <v>26</v>
      </c>
    </row>
    <row r="597" spans="1:22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188"/>
        <v>4.2599999999999999E-3</v>
      </c>
      <c r="P597">
        <f t="shared" si="189"/>
        <v>53.25</v>
      </c>
      <c r="Q597" t="s">
        <v>8319</v>
      </c>
      <c r="R597" t="s">
        <v>8320</v>
      </c>
      <c r="S597" s="10">
        <f t="shared" si="190"/>
        <v>42083.069884259254</v>
      </c>
      <c r="T597" s="10">
        <f t="shared" si="191"/>
        <v>42128.069884259254</v>
      </c>
      <c r="U597">
        <f t="shared" si="196"/>
        <v>100000</v>
      </c>
      <c r="V597">
        <f t="shared" si="197"/>
        <v>426</v>
      </c>
    </row>
    <row r="598" spans="1:22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188"/>
        <v>2.9999999999999997E-4</v>
      </c>
      <c r="P598">
        <f t="shared" si="189"/>
        <v>3</v>
      </c>
      <c r="Q598" t="s">
        <v>8319</v>
      </c>
      <c r="R598" t="s">
        <v>8320</v>
      </c>
      <c r="S598" s="10">
        <f t="shared" si="190"/>
        <v>42646.896898148145</v>
      </c>
      <c r="T598" s="10">
        <f t="shared" si="191"/>
        <v>42676.896898148145</v>
      </c>
      <c r="U598">
        <f t="shared" si="196"/>
        <v>20000</v>
      </c>
      <c r="V598">
        <f t="shared" si="197"/>
        <v>6</v>
      </c>
    </row>
    <row r="599" spans="1:22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188"/>
        <v>2.6666666666666666E-3</v>
      </c>
      <c r="P599">
        <f t="shared" si="189"/>
        <v>10</v>
      </c>
      <c r="Q599" t="s">
        <v>8319</v>
      </c>
      <c r="R599" t="s">
        <v>8320</v>
      </c>
      <c r="S599" s="10">
        <f t="shared" si="190"/>
        <v>42545.705266203702</v>
      </c>
      <c r="T599" s="10">
        <f t="shared" si="191"/>
        <v>42582.666666666672</v>
      </c>
      <c r="U599">
        <f t="shared" si="196"/>
        <v>7500</v>
      </c>
      <c r="V599">
        <f t="shared" si="197"/>
        <v>20</v>
      </c>
    </row>
    <row r="600" spans="1:22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188"/>
        <v>0.34</v>
      </c>
      <c r="P600">
        <f t="shared" si="189"/>
        <v>121.42857142857143</v>
      </c>
      <c r="Q600" t="s">
        <v>8319</v>
      </c>
      <c r="R600" t="s">
        <v>8320</v>
      </c>
      <c r="S600" s="10">
        <f t="shared" si="190"/>
        <v>41948.00209490741</v>
      </c>
      <c r="T600" s="10">
        <f t="shared" si="191"/>
        <v>41978.00209490741</v>
      </c>
      <c r="U600">
        <f t="shared" si="196"/>
        <v>2500</v>
      </c>
      <c r="V600">
        <f t="shared" si="197"/>
        <v>850</v>
      </c>
    </row>
    <row r="601" spans="1:22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188"/>
        <v>6.2E-4</v>
      </c>
      <c r="P601">
        <f t="shared" si="189"/>
        <v>15.5</v>
      </c>
      <c r="Q601" t="s">
        <v>8319</v>
      </c>
      <c r="R601" t="s">
        <v>8320</v>
      </c>
      <c r="S601" s="10">
        <f t="shared" si="190"/>
        <v>42047.812523148154</v>
      </c>
      <c r="T601" s="10">
        <f t="shared" si="191"/>
        <v>42071.636111111111</v>
      </c>
      <c r="U601">
        <f t="shared" si="196"/>
        <v>50000</v>
      </c>
      <c r="V601">
        <f t="shared" si="197"/>
        <v>31</v>
      </c>
    </row>
    <row r="602" spans="1:22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188"/>
        <v>0.02</v>
      </c>
      <c r="P602">
        <f t="shared" si="189"/>
        <v>100</v>
      </c>
      <c r="Q602" t="s">
        <v>8319</v>
      </c>
      <c r="R602" t="s">
        <v>8320</v>
      </c>
      <c r="S602" s="10">
        <f t="shared" si="190"/>
        <v>42073.798171296294</v>
      </c>
      <c r="T602" s="10">
        <f t="shared" si="191"/>
        <v>42133.798171296294</v>
      </c>
      <c r="U602">
        <f t="shared" si="196"/>
        <v>5000</v>
      </c>
      <c r="V602">
        <f t="shared" si="197"/>
        <v>100</v>
      </c>
    </row>
    <row r="603" spans="1:22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188"/>
        <v>1.4E-2</v>
      </c>
      <c r="P603">
        <f t="shared" si="189"/>
        <v>23.333333333333332</v>
      </c>
      <c r="Q603" t="s">
        <v>8319</v>
      </c>
      <c r="R603" t="s">
        <v>8320</v>
      </c>
      <c r="S603" s="10">
        <f t="shared" si="190"/>
        <v>41969.858090277776</v>
      </c>
      <c r="T603" s="10">
        <f t="shared" si="191"/>
        <v>41999.858090277776</v>
      </c>
      <c r="U603">
        <f>D603*0.81</f>
        <v>8100.0000000000009</v>
      </c>
      <c r="V603">
        <f>E603*0.81</f>
        <v>113.4</v>
      </c>
    </row>
    <row r="604" spans="1:22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188"/>
        <v>0</v>
      </c>
      <c r="P604" t="e">
        <f t="shared" si="189"/>
        <v>#DIV/0!</v>
      </c>
      <c r="Q604" t="s">
        <v>8319</v>
      </c>
      <c r="R604" t="s">
        <v>8320</v>
      </c>
      <c r="S604" s="10">
        <f t="shared" si="190"/>
        <v>42143.79415509259</v>
      </c>
      <c r="T604" s="10">
        <f t="shared" si="191"/>
        <v>42173.79415509259</v>
      </c>
      <c r="U604">
        <f t="shared" ref="U604:U607" si="198">D604</f>
        <v>70000</v>
      </c>
      <c r="V604">
        <f t="shared" ref="V604:V607" si="199">E604</f>
        <v>0</v>
      </c>
    </row>
    <row r="605" spans="1:22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188"/>
        <v>3.9334666666666664E-2</v>
      </c>
      <c r="P605">
        <f t="shared" si="189"/>
        <v>45.386153846153846</v>
      </c>
      <c r="Q605" t="s">
        <v>8319</v>
      </c>
      <c r="R605" t="s">
        <v>8320</v>
      </c>
      <c r="S605" s="10">
        <f t="shared" si="190"/>
        <v>41835.639155092591</v>
      </c>
      <c r="T605" s="10">
        <f t="shared" si="191"/>
        <v>41865.639155092591</v>
      </c>
      <c r="U605">
        <f t="shared" si="198"/>
        <v>15000</v>
      </c>
      <c r="V605">
        <f t="shared" si="199"/>
        <v>590.02</v>
      </c>
    </row>
    <row r="606" spans="1:22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188"/>
        <v>0</v>
      </c>
      <c r="P606" t="e">
        <f t="shared" si="189"/>
        <v>#DIV/0!</v>
      </c>
      <c r="Q606" t="s">
        <v>8319</v>
      </c>
      <c r="R606" t="s">
        <v>8320</v>
      </c>
      <c r="S606" s="10">
        <f t="shared" si="190"/>
        <v>41849.035370370373</v>
      </c>
      <c r="T606" s="10">
        <f t="shared" si="191"/>
        <v>41879.035370370373</v>
      </c>
      <c r="U606">
        <f t="shared" si="198"/>
        <v>1500</v>
      </c>
      <c r="V606">
        <f t="shared" si="199"/>
        <v>0</v>
      </c>
    </row>
    <row r="607" spans="1:22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188"/>
        <v>2.6200000000000001E-2</v>
      </c>
      <c r="P607">
        <f t="shared" si="189"/>
        <v>16.375</v>
      </c>
      <c r="Q607" t="s">
        <v>8319</v>
      </c>
      <c r="R607" t="s">
        <v>8320</v>
      </c>
      <c r="S607" s="10">
        <f t="shared" si="190"/>
        <v>42194.357731481476</v>
      </c>
      <c r="T607" s="10">
        <f t="shared" si="191"/>
        <v>42239.357731481476</v>
      </c>
      <c r="U607">
        <f t="shared" si="198"/>
        <v>5000</v>
      </c>
      <c r="V607">
        <f t="shared" si="199"/>
        <v>131</v>
      </c>
    </row>
    <row r="608" spans="1:22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188"/>
        <v>2E-3</v>
      </c>
      <c r="P608">
        <f t="shared" si="189"/>
        <v>10</v>
      </c>
      <c r="Q608" t="s">
        <v>8319</v>
      </c>
      <c r="R608" t="s">
        <v>8320</v>
      </c>
      <c r="S608" s="10">
        <f t="shared" si="190"/>
        <v>42102.650567129633</v>
      </c>
      <c r="T608" s="10">
        <f t="shared" si="191"/>
        <v>42148.625</v>
      </c>
      <c r="U608">
        <f>D608*1.19</f>
        <v>5950</v>
      </c>
      <c r="V608">
        <f>E608*1.19</f>
        <v>11.899999999999999</v>
      </c>
    </row>
    <row r="609" spans="1:22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188"/>
        <v>0</v>
      </c>
      <c r="P609" t="e">
        <f t="shared" si="189"/>
        <v>#DIV/0!</v>
      </c>
      <c r="Q609" t="s">
        <v>8319</v>
      </c>
      <c r="R609" t="s">
        <v>8320</v>
      </c>
      <c r="S609" s="10">
        <f t="shared" si="190"/>
        <v>42300.825648148151</v>
      </c>
      <c r="T609" s="10">
        <f t="shared" si="191"/>
        <v>42330.867314814815</v>
      </c>
      <c r="U609">
        <f t="shared" ref="U609:U610" si="200">D609</f>
        <v>250</v>
      </c>
      <c r="V609">
        <f t="shared" ref="V609:V610" si="201">E609</f>
        <v>0</v>
      </c>
    </row>
    <row r="610" spans="1:22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188"/>
        <v>9.7400000000000004E-3</v>
      </c>
      <c r="P610">
        <f t="shared" si="189"/>
        <v>292.2</v>
      </c>
      <c r="Q610" t="s">
        <v>8319</v>
      </c>
      <c r="R610" t="s">
        <v>8320</v>
      </c>
      <c r="S610" s="10">
        <f t="shared" si="190"/>
        <v>42140.921064814815</v>
      </c>
      <c r="T610" s="10">
        <f t="shared" si="191"/>
        <v>42170.921064814815</v>
      </c>
      <c r="U610">
        <f t="shared" si="200"/>
        <v>150000</v>
      </c>
      <c r="V610">
        <f t="shared" si="201"/>
        <v>1461</v>
      </c>
    </row>
    <row r="611" spans="1:22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188"/>
        <v>6.41025641025641E-3</v>
      </c>
      <c r="P611">
        <f t="shared" si="189"/>
        <v>5</v>
      </c>
      <c r="Q611" t="s">
        <v>8319</v>
      </c>
      <c r="R611" t="s">
        <v>8320</v>
      </c>
      <c r="S611" s="10">
        <f t="shared" si="190"/>
        <v>42307.034074074079</v>
      </c>
      <c r="T611" s="10">
        <f t="shared" si="191"/>
        <v>42337.075740740736</v>
      </c>
      <c r="U611">
        <f>D611*1.39</f>
        <v>1084.1999999999998</v>
      </c>
      <c r="V611">
        <f>E611*1.39</f>
        <v>6.9499999999999993</v>
      </c>
    </row>
    <row r="612" spans="1:22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188"/>
        <v>0</v>
      </c>
      <c r="P612" t="e">
        <f t="shared" si="189"/>
        <v>#DIV/0!</v>
      </c>
      <c r="Q612" t="s">
        <v>8319</v>
      </c>
      <c r="R612" t="s">
        <v>8320</v>
      </c>
      <c r="S612" s="10">
        <f t="shared" si="190"/>
        <v>42086.83085648148</v>
      </c>
      <c r="T612" s="10">
        <f t="shared" si="191"/>
        <v>42116.83085648148</v>
      </c>
      <c r="U612">
        <f>D612</f>
        <v>13803</v>
      </c>
      <c r="V612">
        <f>E612</f>
        <v>0</v>
      </c>
    </row>
    <row r="613" spans="1:22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188"/>
        <v>0</v>
      </c>
      <c r="P613" t="e">
        <f t="shared" si="189"/>
        <v>#DIV/0!</v>
      </c>
      <c r="Q613" t="s">
        <v>8319</v>
      </c>
      <c r="R613" t="s">
        <v>8320</v>
      </c>
      <c r="S613" s="10">
        <f t="shared" si="190"/>
        <v>42328.560613425929</v>
      </c>
      <c r="T613" s="10">
        <f t="shared" si="191"/>
        <v>42388.560613425929</v>
      </c>
      <c r="U613">
        <f t="shared" ref="U613:U614" si="202">D613*1.19</f>
        <v>95200</v>
      </c>
      <c r="V613">
        <f t="shared" ref="V613:V614" si="203">E613*1.19</f>
        <v>0</v>
      </c>
    </row>
    <row r="614" spans="1:22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188"/>
        <v>0</v>
      </c>
      <c r="P614" t="e">
        <f t="shared" si="189"/>
        <v>#DIV/0!</v>
      </c>
      <c r="Q614" t="s">
        <v>8319</v>
      </c>
      <c r="R614" t="s">
        <v>8320</v>
      </c>
      <c r="S614" s="10">
        <f t="shared" si="190"/>
        <v>42585.031782407401</v>
      </c>
      <c r="T614" s="10">
        <f t="shared" si="191"/>
        <v>42615.031782407401</v>
      </c>
      <c r="U614">
        <f t="shared" si="202"/>
        <v>11900</v>
      </c>
      <c r="V614">
        <f t="shared" si="203"/>
        <v>0</v>
      </c>
    </row>
    <row r="615" spans="1:22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188"/>
        <v>0.21363333333333334</v>
      </c>
      <c r="P615">
        <f t="shared" si="189"/>
        <v>105.93388429752066</v>
      </c>
      <c r="Q615" t="s">
        <v>8319</v>
      </c>
      <c r="R615" t="s">
        <v>8320</v>
      </c>
      <c r="S615" s="10">
        <f t="shared" si="190"/>
        <v>42247.496759259258</v>
      </c>
      <c r="T615" s="10">
        <f t="shared" si="191"/>
        <v>42278.207638888889</v>
      </c>
      <c r="U615">
        <f t="shared" ref="U615:U616" si="204">D615</f>
        <v>60000</v>
      </c>
      <c r="V615">
        <f t="shared" ref="V615:V616" si="205">E615</f>
        <v>12818</v>
      </c>
    </row>
    <row r="616" spans="1:22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188"/>
        <v>0</v>
      </c>
      <c r="P616" t="e">
        <f t="shared" si="189"/>
        <v>#DIV/0!</v>
      </c>
      <c r="Q616" t="s">
        <v>8319</v>
      </c>
      <c r="R616" t="s">
        <v>8320</v>
      </c>
      <c r="S616" s="10">
        <f t="shared" si="190"/>
        <v>42515.061805555553</v>
      </c>
      <c r="T616" s="10">
        <f t="shared" si="191"/>
        <v>42545.061805555553</v>
      </c>
      <c r="U616">
        <f t="shared" si="204"/>
        <v>10000</v>
      </c>
      <c r="V616">
        <f t="shared" si="205"/>
        <v>0</v>
      </c>
    </row>
    <row r="617" spans="1:22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188"/>
        <v>0</v>
      </c>
      <c r="P617" t="e">
        <f t="shared" si="189"/>
        <v>#DIV/0!</v>
      </c>
      <c r="Q617" t="s">
        <v>8319</v>
      </c>
      <c r="R617" t="s">
        <v>8320</v>
      </c>
      <c r="S617" s="10">
        <f t="shared" si="190"/>
        <v>42242.122210648144</v>
      </c>
      <c r="T617" s="10">
        <f t="shared" si="191"/>
        <v>42272.122210648144</v>
      </c>
      <c r="U617">
        <f>D617*0.7</f>
        <v>360.5</v>
      </c>
      <c r="V617">
        <f>E617*0.7</f>
        <v>0</v>
      </c>
    </row>
    <row r="618" spans="1:22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188"/>
        <v>0</v>
      </c>
      <c r="P618" t="e">
        <f t="shared" si="189"/>
        <v>#DIV/0!</v>
      </c>
      <c r="Q618" t="s">
        <v>8319</v>
      </c>
      <c r="R618" t="s">
        <v>8320</v>
      </c>
      <c r="S618" s="10">
        <f t="shared" si="190"/>
        <v>42761.376238425932</v>
      </c>
      <c r="T618" s="10">
        <f t="shared" si="191"/>
        <v>42791.376238425932</v>
      </c>
      <c r="U618">
        <f>D618*1.19</f>
        <v>5950</v>
      </c>
      <c r="V618">
        <f>E618*1.19</f>
        <v>0</v>
      </c>
    </row>
    <row r="619" spans="1:22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188"/>
        <v>0.03</v>
      </c>
      <c r="P619">
        <f t="shared" si="189"/>
        <v>20</v>
      </c>
      <c r="Q619" t="s">
        <v>8319</v>
      </c>
      <c r="R619" t="s">
        <v>8320</v>
      </c>
      <c r="S619" s="10">
        <f t="shared" si="190"/>
        <v>42087.343090277776</v>
      </c>
      <c r="T619" s="10">
        <f t="shared" si="191"/>
        <v>42132.343090277776</v>
      </c>
      <c r="U619">
        <f>D619*1.39</f>
        <v>2780</v>
      </c>
      <c r="V619">
        <f>E619*1.39</f>
        <v>83.399999999999991</v>
      </c>
    </row>
    <row r="620" spans="1:22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188"/>
        <v>0</v>
      </c>
      <c r="P620" t="e">
        <f t="shared" si="189"/>
        <v>#DIV/0!</v>
      </c>
      <c r="Q620" t="s">
        <v>8319</v>
      </c>
      <c r="R620" t="s">
        <v>8320</v>
      </c>
      <c r="S620" s="10">
        <f t="shared" si="190"/>
        <v>42317.810219907406</v>
      </c>
      <c r="T620" s="10">
        <f t="shared" si="191"/>
        <v>42347.810219907406</v>
      </c>
      <c r="U620">
        <f t="shared" ref="U620:U621" si="206">D620</f>
        <v>400</v>
      </c>
      <c r="V620">
        <f t="shared" ref="V620:V621" si="207">E620</f>
        <v>0</v>
      </c>
    </row>
    <row r="621" spans="1:22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188"/>
        <v>3.9999999999999998E-7</v>
      </c>
      <c r="P621">
        <f t="shared" si="189"/>
        <v>1</v>
      </c>
      <c r="Q621" t="s">
        <v>8319</v>
      </c>
      <c r="R621" t="s">
        <v>8320</v>
      </c>
      <c r="S621" s="10">
        <f t="shared" si="190"/>
        <v>41908.650347222225</v>
      </c>
      <c r="T621" s="10">
        <f t="shared" si="191"/>
        <v>41968.692013888889</v>
      </c>
      <c r="U621">
        <f t="shared" si="206"/>
        <v>2500000</v>
      </c>
      <c r="V621">
        <f t="shared" si="207"/>
        <v>1</v>
      </c>
    </row>
    <row r="622" spans="1:22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188"/>
        <v>0.01</v>
      </c>
      <c r="P622">
        <f t="shared" si="189"/>
        <v>300</v>
      </c>
      <c r="Q622" t="s">
        <v>8319</v>
      </c>
      <c r="R622" t="s">
        <v>8320</v>
      </c>
      <c r="S622" s="10">
        <f t="shared" si="190"/>
        <v>41831.716874999998</v>
      </c>
      <c r="T622" s="10">
        <f t="shared" si="191"/>
        <v>41876.716874999998</v>
      </c>
      <c r="U622">
        <f>D622*0.81</f>
        <v>24300</v>
      </c>
      <c r="V622">
        <f>E622*0.81</f>
        <v>243.00000000000003</v>
      </c>
    </row>
    <row r="623" spans="1:22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188"/>
        <v>1.044E-2</v>
      </c>
      <c r="P623">
        <f t="shared" si="189"/>
        <v>87</v>
      </c>
      <c r="Q623" t="s">
        <v>8319</v>
      </c>
      <c r="R623" t="s">
        <v>8320</v>
      </c>
      <c r="S623" s="10">
        <f t="shared" si="190"/>
        <v>42528.987696759257</v>
      </c>
      <c r="T623" s="10">
        <f t="shared" si="191"/>
        <v>42558.987696759257</v>
      </c>
      <c r="U623">
        <f t="shared" ref="U623:U624" si="208">D623</f>
        <v>25000</v>
      </c>
      <c r="V623">
        <f t="shared" ref="V623:V624" si="209">E623</f>
        <v>261</v>
      </c>
    </row>
    <row r="624" spans="1:22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188"/>
        <v>5.6833333333333333E-2</v>
      </c>
      <c r="P624">
        <f t="shared" si="189"/>
        <v>37.888888888888886</v>
      </c>
      <c r="Q624" t="s">
        <v>8319</v>
      </c>
      <c r="R624" t="s">
        <v>8320</v>
      </c>
      <c r="S624" s="10">
        <f t="shared" si="190"/>
        <v>42532.774745370371</v>
      </c>
      <c r="T624" s="10">
        <f t="shared" si="191"/>
        <v>42552.774745370371</v>
      </c>
      <c r="U624">
        <f t="shared" si="208"/>
        <v>6000</v>
      </c>
      <c r="V624">
        <f t="shared" si="209"/>
        <v>341</v>
      </c>
    </row>
    <row r="625" spans="1:22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188"/>
        <v>0</v>
      </c>
      <c r="P625" t="e">
        <f t="shared" si="189"/>
        <v>#DIV/0!</v>
      </c>
      <c r="Q625" t="s">
        <v>8319</v>
      </c>
      <c r="R625" t="s">
        <v>8320</v>
      </c>
      <c r="S625" s="10">
        <f t="shared" si="190"/>
        <v>42122.009224537032</v>
      </c>
      <c r="T625" s="10">
        <f t="shared" si="191"/>
        <v>42152.009224537032</v>
      </c>
      <c r="U625">
        <f>D625*0.75</f>
        <v>56250</v>
      </c>
      <c r="V625">
        <f>E625*0.75</f>
        <v>0</v>
      </c>
    </row>
    <row r="626" spans="1:22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188"/>
        <v>0</v>
      </c>
      <c r="P626" t="e">
        <f t="shared" si="189"/>
        <v>#DIV/0!</v>
      </c>
      <c r="Q626" t="s">
        <v>8319</v>
      </c>
      <c r="R626" t="s">
        <v>8320</v>
      </c>
      <c r="S626" s="10">
        <f t="shared" si="190"/>
        <v>42108.988900462966</v>
      </c>
      <c r="T626" s="10">
        <f t="shared" si="191"/>
        <v>42138.988900462966</v>
      </c>
      <c r="U626">
        <f>D626</f>
        <v>5000</v>
      </c>
      <c r="V626">
        <f>E626</f>
        <v>0</v>
      </c>
    </row>
    <row r="627" spans="1:22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188"/>
        <v>0</v>
      </c>
      <c r="P627" t="e">
        <f t="shared" si="189"/>
        <v>#DIV/0!</v>
      </c>
      <c r="Q627" t="s">
        <v>8319</v>
      </c>
      <c r="R627" t="s">
        <v>8320</v>
      </c>
      <c r="S627" s="10">
        <f t="shared" si="190"/>
        <v>42790.895567129628</v>
      </c>
      <c r="T627" s="10">
        <f t="shared" si="191"/>
        <v>42820.853900462964</v>
      </c>
      <c r="U627">
        <f>D627*0.81</f>
        <v>20250</v>
      </c>
      <c r="V627">
        <f>E627*0.81</f>
        <v>0</v>
      </c>
    </row>
    <row r="628" spans="1:22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188"/>
        <v>0.17380000000000001</v>
      </c>
      <c r="P628">
        <f t="shared" si="189"/>
        <v>111.41025641025641</v>
      </c>
      <c r="Q628" t="s">
        <v>8319</v>
      </c>
      <c r="R628" t="s">
        <v>8320</v>
      </c>
      <c r="S628" s="10">
        <f t="shared" si="190"/>
        <v>42198.559479166666</v>
      </c>
      <c r="T628" s="10">
        <f t="shared" si="191"/>
        <v>42231.556944444441</v>
      </c>
      <c r="U628">
        <f>D628</f>
        <v>25000</v>
      </c>
      <c r="V628">
        <f>E628</f>
        <v>4345</v>
      </c>
    </row>
    <row r="629" spans="1:22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188"/>
        <v>2.0000000000000001E-4</v>
      </c>
      <c r="P629">
        <f t="shared" si="189"/>
        <v>90</v>
      </c>
      <c r="Q629" t="s">
        <v>8319</v>
      </c>
      <c r="R629" t="s">
        <v>8320</v>
      </c>
      <c r="S629" s="10">
        <f t="shared" si="190"/>
        <v>42384.306840277779</v>
      </c>
      <c r="T629" s="10">
        <f t="shared" si="191"/>
        <v>42443.958333333328</v>
      </c>
      <c r="U629">
        <f>D629*0.12</f>
        <v>54000</v>
      </c>
      <c r="V629">
        <f>E629*0.12</f>
        <v>10.799999999999999</v>
      </c>
    </row>
    <row r="630" spans="1:22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188"/>
        <v>0</v>
      </c>
      <c r="P630" t="e">
        <f t="shared" si="189"/>
        <v>#DIV/0!</v>
      </c>
      <c r="Q630" t="s">
        <v>8319</v>
      </c>
      <c r="R630" t="s">
        <v>8320</v>
      </c>
      <c r="S630" s="10">
        <f t="shared" si="190"/>
        <v>41803.692789351851</v>
      </c>
      <c r="T630" s="10">
        <f t="shared" si="191"/>
        <v>41833.692789351851</v>
      </c>
      <c r="U630">
        <f>D630</f>
        <v>5000</v>
      </c>
      <c r="V630">
        <f>E630</f>
        <v>0</v>
      </c>
    </row>
    <row r="631" spans="1:22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188"/>
        <v>1.75E-3</v>
      </c>
      <c r="P631">
        <f t="shared" si="189"/>
        <v>116.66666666666667</v>
      </c>
      <c r="Q631" t="s">
        <v>8319</v>
      </c>
      <c r="R631" t="s">
        <v>8320</v>
      </c>
      <c r="S631" s="10">
        <f t="shared" si="190"/>
        <v>42474.637824074074</v>
      </c>
      <c r="T631" s="10">
        <f t="shared" si="191"/>
        <v>42504.637824074074</v>
      </c>
      <c r="U631">
        <f>D631*0.75</f>
        <v>150000</v>
      </c>
      <c r="V631">
        <f>E631*0.75</f>
        <v>262.5</v>
      </c>
    </row>
    <row r="632" spans="1:22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188"/>
        <v>8.3340278356529708E-4</v>
      </c>
      <c r="P632">
        <f t="shared" si="189"/>
        <v>10</v>
      </c>
      <c r="Q632" t="s">
        <v>8319</v>
      </c>
      <c r="R632" t="s">
        <v>8320</v>
      </c>
      <c r="S632" s="10">
        <f t="shared" si="190"/>
        <v>42223.619456018518</v>
      </c>
      <c r="T632" s="10">
        <f t="shared" si="191"/>
        <v>42253.215277777781</v>
      </c>
      <c r="U632">
        <f>D632</f>
        <v>11999</v>
      </c>
      <c r="V632">
        <f>E632</f>
        <v>10</v>
      </c>
    </row>
    <row r="633" spans="1:22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188"/>
        <v>1.38E-2</v>
      </c>
      <c r="P633">
        <f t="shared" si="189"/>
        <v>76.666666666666671</v>
      </c>
      <c r="Q633" t="s">
        <v>8319</v>
      </c>
      <c r="R633" t="s">
        <v>8320</v>
      </c>
      <c r="S633" s="10">
        <f t="shared" si="190"/>
        <v>42489.772326388891</v>
      </c>
      <c r="T633" s="10">
        <f t="shared" si="191"/>
        <v>42518.772326388891</v>
      </c>
      <c r="U633">
        <f>D633*0.81</f>
        <v>40500</v>
      </c>
      <c r="V633">
        <f>E633*0.81</f>
        <v>558.90000000000009</v>
      </c>
    </row>
    <row r="634" spans="1:22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188"/>
        <v>0</v>
      </c>
      <c r="P634" t="e">
        <f t="shared" si="189"/>
        <v>#DIV/0!</v>
      </c>
      <c r="Q634" t="s">
        <v>8319</v>
      </c>
      <c r="R634" t="s">
        <v>8320</v>
      </c>
      <c r="S634" s="10">
        <f t="shared" si="190"/>
        <v>42303.659317129626</v>
      </c>
      <c r="T634" s="10">
        <f t="shared" si="191"/>
        <v>42333.700983796298</v>
      </c>
      <c r="U634">
        <f>D634*1.19</f>
        <v>23800</v>
      </c>
      <c r="V634">
        <f>E634*1.19</f>
        <v>0</v>
      </c>
    </row>
    <row r="635" spans="1:22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188"/>
        <v>0.1245</v>
      </c>
      <c r="P635">
        <f t="shared" si="189"/>
        <v>49.8</v>
      </c>
      <c r="Q635" t="s">
        <v>8319</v>
      </c>
      <c r="R635" t="s">
        <v>8320</v>
      </c>
      <c r="S635" s="10">
        <f t="shared" si="190"/>
        <v>42507.29932870371</v>
      </c>
      <c r="T635" s="10">
        <f t="shared" si="191"/>
        <v>42538.958333333328</v>
      </c>
      <c r="U635">
        <f t="shared" ref="U635:U637" si="210">D635</f>
        <v>10000</v>
      </c>
      <c r="V635">
        <f t="shared" ref="V635:V637" si="211">E635</f>
        <v>1245</v>
      </c>
    </row>
    <row r="636" spans="1:22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188"/>
        <v>2.0000000000000001E-4</v>
      </c>
      <c r="P636">
        <f t="shared" si="189"/>
        <v>1</v>
      </c>
      <c r="Q636" t="s">
        <v>8319</v>
      </c>
      <c r="R636" t="s">
        <v>8320</v>
      </c>
      <c r="S636" s="10">
        <f t="shared" si="190"/>
        <v>42031.928576388891</v>
      </c>
      <c r="T636" s="10">
        <f t="shared" si="191"/>
        <v>42061.928576388891</v>
      </c>
      <c r="U636">
        <f t="shared" si="210"/>
        <v>5000</v>
      </c>
      <c r="V636">
        <f t="shared" si="211"/>
        <v>1</v>
      </c>
    </row>
    <row r="637" spans="1:22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188"/>
        <v>8.0000000000000007E-5</v>
      </c>
      <c r="P637">
        <f t="shared" si="189"/>
        <v>2</v>
      </c>
      <c r="Q637" t="s">
        <v>8319</v>
      </c>
      <c r="R637" t="s">
        <v>8320</v>
      </c>
      <c r="S637" s="10">
        <f t="shared" si="190"/>
        <v>42076.092152777783</v>
      </c>
      <c r="T637" s="10">
        <f t="shared" si="191"/>
        <v>42106.092152777783</v>
      </c>
      <c r="U637">
        <f t="shared" si="210"/>
        <v>25000</v>
      </c>
      <c r="V637">
        <f t="shared" si="211"/>
        <v>2</v>
      </c>
    </row>
    <row r="638" spans="1:22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188"/>
        <v>2E-3</v>
      </c>
      <c r="P638">
        <f t="shared" si="189"/>
        <v>4</v>
      </c>
      <c r="Q638" t="s">
        <v>8319</v>
      </c>
      <c r="R638" t="s">
        <v>8320</v>
      </c>
      <c r="S638" s="10">
        <f t="shared" si="190"/>
        <v>42131.455439814818</v>
      </c>
      <c r="T638" s="10">
        <f t="shared" si="191"/>
        <v>42161.44930555555</v>
      </c>
      <c r="U638">
        <f t="shared" ref="U638:U639" si="212">D638*1.39</f>
        <v>2780</v>
      </c>
      <c r="V638">
        <f t="shared" ref="V638:V639" si="213">E638*1.39</f>
        <v>5.56</v>
      </c>
    </row>
    <row r="639" spans="1:22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188"/>
        <v>0</v>
      </c>
      <c r="P639" t="e">
        <f t="shared" si="189"/>
        <v>#DIV/0!</v>
      </c>
      <c r="Q639" t="s">
        <v>8319</v>
      </c>
      <c r="R639" t="s">
        <v>8320</v>
      </c>
      <c r="S639" s="10">
        <f t="shared" si="190"/>
        <v>42762.962013888886</v>
      </c>
      <c r="T639" s="10">
        <f t="shared" si="191"/>
        <v>42791.961111111115</v>
      </c>
      <c r="U639">
        <f t="shared" si="212"/>
        <v>139000</v>
      </c>
      <c r="V639">
        <f t="shared" si="213"/>
        <v>0</v>
      </c>
    </row>
    <row r="640" spans="1:22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188"/>
        <v>9.0000000000000006E-5</v>
      </c>
      <c r="P640">
        <f t="shared" si="189"/>
        <v>3</v>
      </c>
      <c r="Q640" t="s">
        <v>8319</v>
      </c>
      <c r="R640" t="s">
        <v>8320</v>
      </c>
      <c r="S640" s="10">
        <f t="shared" si="190"/>
        <v>42759.593310185184</v>
      </c>
      <c r="T640" s="10">
        <f t="shared" si="191"/>
        <v>42819.55164351852</v>
      </c>
      <c r="U640">
        <f>D640*1.19</f>
        <v>238000</v>
      </c>
      <c r="V640">
        <f>E640*1.19</f>
        <v>21.419999999999998</v>
      </c>
    </row>
    <row r="641" spans="1:22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188"/>
        <v>9.9999999999999995E-7</v>
      </c>
      <c r="P641">
        <f t="shared" si="189"/>
        <v>1</v>
      </c>
      <c r="Q641" t="s">
        <v>8319</v>
      </c>
      <c r="R641" t="s">
        <v>8320</v>
      </c>
      <c r="S641" s="10">
        <f t="shared" si="190"/>
        <v>41865.583275462966</v>
      </c>
      <c r="T641" s="10">
        <f t="shared" si="191"/>
        <v>41925.583275462966</v>
      </c>
      <c r="U641">
        <f>D641</f>
        <v>1000000</v>
      </c>
      <c r="V641">
        <f>E641</f>
        <v>1</v>
      </c>
    </row>
    <row r="642" spans="1:22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188"/>
        <v>1.4428571428571428</v>
      </c>
      <c r="P642">
        <f t="shared" si="189"/>
        <v>50.5</v>
      </c>
      <c r="Q642" t="s">
        <v>8319</v>
      </c>
      <c r="R642" t="s">
        <v>8321</v>
      </c>
      <c r="S642" s="10">
        <f t="shared" si="190"/>
        <v>42683.420312500006</v>
      </c>
      <c r="T642" s="10">
        <f t="shared" si="191"/>
        <v>42698.958333333328</v>
      </c>
      <c r="U642">
        <f>D642*1.19</f>
        <v>83.3</v>
      </c>
      <c r="V642">
        <f>E642*1.19</f>
        <v>120.19</v>
      </c>
    </row>
    <row r="643" spans="1:22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214">SUM(E643/D643)</f>
        <v>1.1916249999999999</v>
      </c>
      <c r="P643">
        <f t="shared" ref="P643:P706" si="215">SUM(E643/L643)</f>
        <v>151.31746031746033</v>
      </c>
      <c r="Q643" t="s">
        <v>8319</v>
      </c>
      <c r="R643" t="s">
        <v>8321</v>
      </c>
      <c r="S643" s="10">
        <f t="shared" ref="S643:S706" si="216">(((J643/60)/60)/24)+DATE(1970,1,1)</f>
        <v>42199.57</v>
      </c>
      <c r="T643" s="10">
        <f t="shared" ref="T643:T706" si="217">(((I643/60)/60)/24)+DATE(1970,1,1)</f>
        <v>42229.57</v>
      </c>
      <c r="U643">
        <f>D643</f>
        <v>40000</v>
      </c>
      <c r="V643">
        <f>E643</f>
        <v>47665</v>
      </c>
    </row>
    <row r="644" spans="1:22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214"/>
        <v>14.604850000000001</v>
      </c>
      <c r="P644">
        <f t="shared" si="215"/>
        <v>134.3592456301748</v>
      </c>
      <c r="Q644" t="s">
        <v>8319</v>
      </c>
      <c r="R644" t="s">
        <v>8321</v>
      </c>
      <c r="S644" s="10">
        <f t="shared" si="216"/>
        <v>42199.651319444441</v>
      </c>
      <c r="T644" s="10">
        <f t="shared" si="217"/>
        <v>42235.651319444441</v>
      </c>
      <c r="U644">
        <f>D644*1.19</f>
        <v>23800</v>
      </c>
      <c r="V644">
        <f>E644*1.19</f>
        <v>347595.43</v>
      </c>
    </row>
    <row r="645" spans="1:22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214"/>
        <v>1.0580799999999999</v>
      </c>
      <c r="P645">
        <f t="shared" si="215"/>
        <v>174.02631578947367</v>
      </c>
      <c r="Q645" t="s">
        <v>8319</v>
      </c>
      <c r="R645" t="s">
        <v>8321</v>
      </c>
      <c r="S645" s="10">
        <f t="shared" si="216"/>
        <v>42100.642071759255</v>
      </c>
      <c r="T645" s="10">
        <f t="shared" si="217"/>
        <v>42155.642071759255</v>
      </c>
      <c r="U645">
        <f t="shared" ref="U645:U648" si="218">D645</f>
        <v>25000</v>
      </c>
      <c r="V645">
        <f t="shared" ref="V645:V648" si="219">E645</f>
        <v>26452</v>
      </c>
    </row>
    <row r="646" spans="1:22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214"/>
        <v>3.0011791999999997</v>
      </c>
      <c r="P646">
        <f t="shared" si="215"/>
        <v>73.486268364348675</v>
      </c>
      <c r="Q646" t="s">
        <v>8319</v>
      </c>
      <c r="R646" t="s">
        <v>8321</v>
      </c>
      <c r="S646" s="10">
        <f t="shared" si="216"/>
        <v>41898.665960648148</v>
      </c>
      <c r="T646" s="10">
        <f t="shared" si="217"/>
        <v>41941.041666666664</v>
      </c>
      <c r="U646">
        <f t="shared" si="218"/>
        <v>25000</v>
      </c>
      <c r="V646">
        <f t="shared" si="219"/>
        <v>75029.48</v>
      </c>
    </row>
    <row r="647" spans="1:22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214"/>
        <v>2.7869999999999999</v>
      </c>
      <c r="P647">
        <f t="shared" si="215"/>
        <v>23.518987341772153</v>
      </c>
      <c r="Q647" t="s">
        <v>8319</v>
      </c>
      <c r="R647" t="s">
        <v>8321</v>
      </c>
      <c r="S647" s="10">
        <f t="shared" si="216"/>
        <v>42564.026319444441</v>
      </c>
      <c r="T647" s="10">
        <f t="shared" si="217"/>
        <v>42594.026319444441</v>
      </c>
      <c r="U647">
        <f t="shared" si="218"/>
        <v>2000</v>
      </c>
      <c r="V647">
        <f t="shared" si="219"/>
        <v>5574</v>
      </c>
    </row>
    <row r="648" spans="1:22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214"/>
        <v>1.3187625000000001</v>
      </c>
      <c r="P648">
        <f t="shared" si="215"/>
        <v>39.074444444444445</v>
      </c>
      <c r="Q648" t="s">
        <v>8319</v>
      </c>
      <c r="R648" t="s">
        <v>8321</v>
      </c>
      <c r="S648" s="10">
        <f t="shared" si="216"/>
        <v>41832.852627314816</v>
      </c>
      <c r="T648" s="10">
        <f t="shared" si="217"/>
        <v>41862.852627314816</v>
      </c>
      <c r="U648">
        <f t="shared" si="218"/>
        <v>800</v>
      </c>
      <c r="V648">
        <f t="shared" si="219"/>
        <v>1055.01</v>
      </c>
    </row>
    <row r="649" spans="1:22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214"/>
        <v>1.0705</v>
      </c>
      <c r="P649">
        <f t="shared" si="215"/>
        <v>125.94117647058823</v>
      </c>
      <c r="Q649" t="s">
        <v>8319</v>
      </c>
      <c r="R649" t="s">
        <v>8321</v>
      </c>
      <c r="S649" s="10">
        <f t="shared" si="216"/>
        <v>42416.767928240741</v>
      </c>
      <c r="T649" s="10">
        <f t="shared" si="217"/>
        <v>42446.726261574076</v>
      </c>
      <c r="U649">
        <f>D649*0.81</f>
        <v>1620</v>
      </c>
      <c r="V649">
        <f>E649*0.81</f>
        <v>1734.21</v>
      </c>
    </row>
    <row r="650" spans="1:22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214"/>
        <v>1.2682285714285715</v>
      </c>
      <c r="P650">
        <f t="shared" si="215"/>
        <v>1644</v>
      </c>
      <c r="Q650" t="s">
        <v>8319</v>
      </c>
      <c r="R650" t="s">
        <v>8321</v>
      </c>
      <c r="S650" s="10">
        <f t="shared" si="216"/>
        <v>41891.693379629629</v>
      </c>
      <c r="T650" s="10">
        <f t="shared" si="217"/>
        <v>41926.693379629629</v>
      </c>
      <c r="U650">
        <f t="shared" ref="U650:U664" si="220">D650</f>
        <v>35000</v>
      </c>
      <c r="V650">
        <f t="shared" ref="V650:V664" si="221">E650</f>
        <v>44388</v>
      </c>
    </row>
    <row r="651" spans="1:22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214"/>
        <v>1.3996</v>
      </c>
      <c r="P651">
        <f t="shared" si="215"/>
        <v>42.670731707317074</v>
      </c>
      <c r="Q651" t="s">
        <v>8319</v>
      </c>
      <c r="R651" t="s">
        <v>8321</v>
      </c>
      <c r="S651" s="10">
        <f t="shared" si="216"/>
        <v>41877.912187499998</v>
      </c>
      <c r="T651" s="10">
        <f t="shared" si="217"/>
        <v>41898.912187499998</v>
      </c>
      <c r="U651">
        <f t="shared" si="220"/>
        <v>2500</v>
      </c>
      <c r="V651">
        <f t="shared" si="221"/>
        <v>3499</v>
      </c>
    </row>
    <row r="652" spans="1:22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214"/>
        <v>1.1240000000000001</v>
      </c>
      <c r="P652">
        <f t="shared" si="215"/>
        <v>35.125</v>
      </c>
      <c r="Q652" t="s">
        <v>8319</v>
      </c>
      <c r="R652" t="s">
        <v>8321</v>
      </c>
      <c r="S652" s="10">
        <f t="shared" si="216"/>
        <v>41932.036851851852</v>
      </c>
      <c r="T652" s="10">
        <f t="shared" si="217"/>
        <v>41992.078518518523</v>
      </c>
      <c r="U652">
        <f t="shared" si="220"/>
        <v>1500</v>
      </c>
      <c r="V652">
        <f t="shared" si="221"/>
        <v>1686</v>
      </c>
    </row>
    <row r="653" spans="1:22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214"/>
        <v>1.00528</v>
      </c>
      <c r="P653">
        <f t="shared" si="215"/>
        <v>239.35238095238094</v>
      </c>
      <c r="Q653" t="s">
        <v>8319</v>
      </c>
      <c r="R653" t="s">
        <v>8321</v>
      </c>
      <c r="S653" s="10">
        <f t="shared" si="216"/>
        <v>41956.017488425925</v>
      </c>
      <c r="T653" s="10">
        <f t="shared" si="217"/>
        <v>41986.017488425925</v>
      </c>
      <c r="U653">
        <f t="shared" si="220"/>
        <v>25000</v>
      </c>
      <c r="V653">
        <f t="shared" si="221"/>
        <v>25132</v>
      </c>
    </row>
    <row r="654" spans="1:22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214"/>
        <v>1.0046666666666666</v>
      </c>
      <c r="P654">
        <f t="shared" si="215"/>
        <v>107.64285714285714</v>
      </c>
      <c r="Q654" t="s">
        <v>8319</v>
      </c>
      <c r="R654" t="s">
        <v>8321</v>
      </c>
      <c r="S654" s="10">
        <f t="shared" si="216"/>
        <v>42675.690393518518</v>
      </c>
      <c r="T654" s="10">
        <f t="shared" si="217"/>
        <v>42705.732060185182</v>
      </c>
      <c r="U654">
        <f t="shared" si="220"/>
        <v>3000</v>
      </c>
      <c r="V654">
        <f t="shared" si="221"/>
        <v>3014</v>
      </c>
    </row>
    <row r="655" spans="1:22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214"/>
        <v>1.4144600000000001</v>
      </c>
      <c r="P655">
        <f t="shared" si="215"/>
        <v>95.830623306233065</v>
      </c>
      <c r="Q655" t="s">
        <v>8319</v>
      </c>
      <c r="R655" t="s">
        <v>8321</v>
      </c>
      <c r="S655" s="10">
        <f t="shared" si="216"/>
        <v>42199.618518518517</v>
      </c>
      <c r="T655" s="10">
        <f t="shared" si="217"/>
        <v>42236.618518518517</v>
      </c>
      <c r="U655">
        <f t="shared" si="220"/>
        <v>75000</v>
      </c>
      <c r="V655">
        <f t="shared" si="221"/>
        <v>106084.5</v>
      </c>
    </row>
    <row r="656" spans="1:22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214"/>
        <v>2.6729166666666666</v>
      </c>
      <c r="P656">
        <f t="shared" si="215"/>
        <v>31.663376110562684</v>
      </c>
      <c r="Q656" t="s">
        <v>8319</v>
      </c>
      <c r="R656" t="s">
        <v>8321</v>
      </c>
      <c r="S656" s="10">
        <f t="shared" si="216"/>
        <v>42163.957326388889</v>
      </c>
      <c r="T656" s="10">
        <f t="shared" si="217"/>
        <v>42193.957326388889</v>
      </c>
      <c r="U656">
        <f t="shared" si="220"/>
        <v>12000</v>
      </c>
      <c r="V656">
        <f t="shared" si="221"/>
        <v>32075</v>
      </c>
    </row>
    <row r="657" spans="1:22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214"/>
        <v>1.4688749999999999</v>
      </c>
      <c r="P657">
        <f t="shared" si="215"/>
        <v>42.886861313868614</v>
      </c>
      <c r="Q657" t="s">
        <v>8319</v>
      </c>
      <c r="R657" t="s">
        <v>8321</v>
      </c>
      <c r="S657" s="10">
        <f t="shared" si="216"/>
        <v>42045.957314814819</v>
      </c>
      <c r="T657" s="10">
        <f t="shared" si="217"/>
        <v>42075.915648148148</v>
      </c>
      <c r="U657">
        <f t="shared" si="220"/>
        <v>8000</v>
      </c>
      <c r="V657">
        <f t="shared" si="221"/>
        <v>11751</v>
      </c>
    </row>
    <row r="658" spans="1:22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214"/>
        <v>2.1356000000000002</v>
      </c>
      <c r="P658">
        <f t="shared" si="215"/>
        <v>122.73563218390805</v>
      </c>
      <c r="Q658" t="s">
        <v>8319</v>
      </c>
      <c r="R658" t="s">
        <v>8321</v>
      </c>
      <c r="S658" s="10">
        <f t="shared" si="216"/>
        <v>42417.804618055554</v>
      </c>
      <c r="T658" s="10">
        <f t="shared" si="217"/>
        <v>42477.762951388882</v>
      </c>
      <c r="U658">
        <f t="shared" si="220"/>
        <v>5000</v>
      </c>
      <c r="V658">
        <f t="shared" si="221"/>
        <v>10678</v>
      </c>
    </row>
    <row r="659" spans="1:22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214"/>
        <v>1.2569999999999999</v>
      </c>
      <c r="P659">
        <f t="shared" si="215"/>
        <v>190.45454545454547</v>
      </c>
      <c r="Q659" t="s">
        <v>8319</v>
      </c>
      <c r="R659" t="s">
        <v>8321</v>
      </c>
      <c r="S659" s="10">
        <f t="shared" si="216"/>
        <v>42331.84574074074</v>
      </c>
      <c r="T659" s="10">
        <f t="shared" si="217"/>
        <v>42361.84574074074</v>
      </c>
      <c r="U659">
        <f t="shared" si="220"/>
        <v>15000</v>
      </c>
      <c r="V659">
        <f t="shared" si="221"/>
        <v>18855</v>
      </c>
    </row>
    <row r="660" spans="1:22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214"/>
        <v>1.0446206037108834</v>
      </c>
      <c r="P660">
        <f t="shared" si="215"/>
        <v>109.33695652173913</v>
      </c>
      <c r="Q660" t="s">
        <v>8319</v>
      </c>
      <c r="R660" t="s">
        <v>8321</v>
      </c>
      <c r="S660" s="10">
        <f t="shared" si="216"/>
        <v>42179.160752314812</v>
      </c>
      <c r="T660" s="10">
        <f t="shared" si="217"/>
        <v>42211.75</v>
      </c>
      <c r="U660">
        <f t="shared" si="220"/>
        <v>28888</v>
      </c>
      <c r="V660">
        <f t="shared" si="221"/>
        <v>30177</v>
      </c>
    </row>
    <row r="661" spans="1:22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214"/>
        <v>1.0056666666666667</v>
      </c>
      <c r="P661">
        <f t="shared" si="215"/>
        <v>143.66666666666666</v>
      </c>
      <c r="Q661" t="s">
        <v>8319</v>
      </c>
      <c r="R661" t="s">
        <v>8321</v>
      </c>
      <c r="S661" s="10">
        <f t="shared" si="216"/>
        <v>42209.593692129631</v>
      </c>
      <c r="T661" s="10">
        <f t="shared" si="217"/>
        <v>42239.593692129631</v>
      </c>
      <c r="U661">
        <f t="shared" si="220"/>
        <v>3000</v>
      </c>
      <c r="V661">
        <f t="shared" si="221"/>
        <v>3017</v>
      </c>
    </row>
    <row r="662" spans="1:22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214"/>
        <v>3.058E-2</v>
      </c>
      <c r="P662">
        <f t="shared" si="215"/>
        <v>84.944444444444443</v>
      </c>
      <c r="Q662" t="s">
        <v>8319</v>
      </c>
      <c r="R662" t="s">
        <v>8321</v>
      </c>
      <c r="S662" s="10">
        <f t="shared" si="216"/>
        <v>41922.741655092592</v>
      </c>
      <c r="T662" s="10">
        <f t="shared" si="217"/>
        <v>41952.783321759263</v>
      </c>
      <c r="U662">
        <f t="shared" si="220"/>
        <v>50000</v>
      </c>
      <c r="V662">
        <f t="shared" si="221"/>
        <v>1529</v>
      </c>
    </row>
    <row r="663" spans="1:22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214"/>
        <v>9.4999999999999998E-3</v>
      </c>
      <c r="P663">
        <f t="shared" si="215"/>
        <v>10.555555555555555</v>
      </c>
      <c r="Q663" t="s">
        <v>8319</v>
      </c>
      <c r="R663" t="s">
        <v>8321</v>
      </c>
      <c r="S663" s="10">
        <f t="shared" si="216"/>
        <v>42636.645358796297</v>
      </c>
      <c r="T663" s="10">
        <f t="shared" si="217"/>
        <v>42666.645358796297</v>
      </c>
      <c r="U663">
        <f t="shared" si="220"/>
        <v>10000</v>
      </c>
      <c r="V663">
        <f t="shared" si="221"/>
        <v>95</v>
      </c>
    </row>
    <row r="664" spans="1:22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214"/>
        <v>4.0000000000000001E-3</v>
      </c>
      <c r="P664">
        <f t="shared" si="215"/>
        <v>39</v>
      </c>
      <c r="Q664" t="s">
        <v>8319</v>
      </c>
      <c r="R664" t="s">
        <v>8321</v>
      </c>
      <c r="S664" s="10">
        <f t="shared" si="216"/>
        <v>41990.438043981485</v>
      </c>
      <c r="T664" s="10">
        <f t="shared" si="217"/>
        <v>42020.438043981485</v>
      </c>
      <c r="U664">
        <f t="shared" si="220"/>
        <v>39000</v>
      </c>
      <c r="V664">
        <f t="shared" si="221"/>
        <v>156</v>
      </c>
    </row>
    <row r="665" spans="1:22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214"/>
        <v>3.5000000000000001E-3</v>
      </c>
      <c r="P665">
        <f t="shared" si="215"/>
        <v>100</v>
      </c>
      <c r="Q665" t="s">
        <v>8319</v>
      </c>
      <c r="R665" t="s">
        <v>8321</v>
      </c>
      <c r="S665" s="10">
        <f t="shared" si="216"/>
        <v>42173.843240740738</v>
      </c>
      <c r="T665" s="10">
        <f t="shared" si="217"/>
        <v>42203.843240740738</v>
      </c>
      <c r="U665">
        <f>D665*0.16</f>
        <v>32000</v>
      </c>
      <c r="V665">
        <f>E665*0.16</f>
        <v>112</v>
      </c>
    </row>
    <row r="666" spans="1:22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214"/>
        <v>7.5333333333333335E-2</v>
      </c>
      <c r="P666">
        <f t="shared" si="215"/>
        <v>31.172413793103448</v>
      </c>
      <c r="Q666" t="s">
        <v>8319</v>
      </c>
      <c r="R666" t="s">
        <v>8321</v>
      </c>
      <c r="S666" s="10">
        <f t="shared" si="216"/>
        <v>42077.666377314818</v>
      </c>
      <c r="T666" s="10">
        <f t="shared" si="217"/>
        <v>42107.666377314818</v>
      </c>
      <c r="U666">
        <f t="shared" ref="U666:U668" si="222">D666</f>
        <v>12000</v>
      </c>
      <c r="V666">
        <f t="shared" ref="V666:V668" si="223">E666</f>
        <v>904</v>
      </c>
    </row>
    <row r="667" spans="1:22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214"/>
        <v>0.18640000000000001</v>
      </c>
      <c r="P667">
        <f t="shared" si="215"/>
        <v>155.33333333333334</v>
      </c>
      <c r="Q667" t="s">
        <v>8319</v>
      </c>
      <c r="R667" t="s">
        <v>8321</v>
      </c>
      <c r="S667" s="10">
        <f t="shared" si="216"/>
        <v>42688.711354166662</v>
      </c>
      <c r="T667" s="10">
        <f t="shared" si="217"/>
        <v>42748.711354166662</v>
      </c>
      <c r="U667">
        <f t="shared" si="222"/>
        <v>10000</v>
      </c>
      <c r="V667">
        <f t="shared" si="223"/>
        <v>1864</v>
      </c>
    </row>
    <row r="668" spans="1:22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214"/>
        <v>4.0000000000000003E-5</v>
      </c>
      <c r="P668">
        <f t="shared" si="215"/>
        <v>2</v>
      </c>
      <c r="Q668" t="s">
        <v>8319</v>
      </c>
      <c r="R668" t="s">
        <v>8321</v>
      </c>
      <c r="S668" s="10">
        <f t="shared" si="216"/>
        <v>41838.832152777781</v>
      </c>
      <c r="T668" s="10">
        <f t="shared" si="217"/>
        <v>41868.832152777781</v>
      </c>
      <c r="U668">
        <f t="shared" si="222"/>
        <v>200000</v>
      </c>
      <c r="V668">
        <f t="shared" si="223"/>
        <v>8</v>
      </c>
    </row>
    <row r="669" spans="1:22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214"/>
        <v>0.1002</v>
      </c>
      <c r="P669">
        <f t="shared" si="215"/>
        <v>178.92857142857142</v>
      </c>
      <c r="Q669" t="s">
        <v>8319</v>
      </c>
      <c r="R669" t="s">
        <v>8321</v>
      </c>
      <c r="S669" s="10">
        <f t="shared" si="216"/>
        <v>42632.373414351852</v>
      </c>
      <c r="T669" s="10">
        <f t="shared" si="217"/>
        <v>42672.373414351852</v>
      </c>
      <c r="U669">
        <f>D669*1.19</f>
        <v>59500</v>
      </c>
      <c r="V669">
        <f>E669*1.19</f>
        <v>5961.9</v>
      </c>
    </row>
    <row r="670" spans="1:22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214"/>
        <v>4.5600000000000002E-2</v>
      </c>
      <c r="P670">
        <f t="shared" si="215"/>
        <v>27.36</v>
      </c>
      <c r="Q670" t="s">
        <v>8319</v>
      </c>
      <c r="R670" t="s">
        <v>8321</v>
      </c>
      <c r="S670" s="10">
        <f t="shared" si="216"/>
        <v>42090.831273148149</v>
      </c>
      <c r="T670" s="10">
        <f t="shared" si="217"/>
        <v>42135.831273148149</v>
      </c>
      <c r="U670">
        <f>D670</f>
        <v>15000</v>
      </c>
      <c r="V670">
        <f>E670</f>
        <v>684</v>
      </c>
    </row>
    <row r="671" spans="1:22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214"/>
        <v>0.21507499999999999</v>
      </c>
      <c r="P671">
        <f t="shared" si="215"/>
        <v>1536.25</v>
      </c>
      <c r="Q671" t="s">
        <v>8319</v>
      </c>
      <c r="R671" t="s">
        <v>8321</v>
      </c>
      <c r="S671" s="10">
        <f t="shared" si="216"/>
        <v>42527.625671296293</v>
      </c>
      <c r="T671" s="10">
        <f t="shared" si="217"/>
        <v>42557.625671296293</v>
      </c>
      <c r="U671">
        <f>D671*0.12</f>
        <v>24000</v>
      </c>
      <c r="V671">
        <f>E671*0.12</f>
        <v>5161.8</v>
      </c>
    </row>
    <row r="672" spans="1:22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214"/>
        <v>0.29276666666666668</v>
      </c>
      <c r="P672">
        <f t="shared" si="215"/>
        <v>84.99677419354839</v>
      </c>
      <c r="Q672" t="s">
        <v>8319</v>
      </c>
      <c r="R672" t="s">
        <v>8321</v>
      </c>
      <c r="S672" s="10">
        <f t="shared" si="216"/>
        <v>42506.709722222222</v>
      </c>
      <c r="T672" s="10">
        <f t="shared" si="217"/>
        <v>42540.340277777781</v>
      </c>
      <c r="U672">
        <f>D672*1.19</f>
        <v>107100</v>
      </c>
      <c r="V672">
        <f>E672*1.19</f>
        <v>31355.309999999998</v>
      </c>
    </row>
    <row r="673" spans="1:22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214"/>
        <v>0.39426666666666665</v>
      </c>
      <c r="P673">
        <f t="shared" si="215"/>
        <v>788.5333333333333</v>
      </c>
      <c r="Q673" t="s">
        <v>8319</v>
      </c>
      <c r="R673" t="s">
        <v>8321</v>
      </c>
      <c r="S673" s="10">
        <f t="shared" si="216"/>
        <v>41984.692731481482</v>
      </c>
      <c r="T673" s="10">
        <f t="shared" si="217"/>
        <v>42018.166666666672</v>
      </c>
      <c r="U673">
        <f t="shared" ref="U673:U677" si="224">D673</f>
        <v>30000</v>
      </c>
      <c r="V673">
        <f t="shared" ref="V673:V677" si="225">E673</f>
        <v>11828</v>
      </c>
    </row>
    <row r="674" spans="1:22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214"/>
        <v>0.21628</v>
      </c>
      <c r="P674">
        <f t="shared" si="215"/>
        <v>50.29767441860465</v>
      </c>
      <c r="Q674" t="s">
        <v>8319</v>
      </c>
      <c r="R674" t="s">
        <v>8321</v>
      </c>
      <c r="S674" s="10">
        <f t="shared" si="216"/>
        <v>41974.219490740739</v>
      </c>
      <c r="T674" s="10">
        <f t="shared" si="217"/>
        <v>42005.207638888889</v>
      </c>
      <c r="U674">
        <f t="shared" si="224"/>
        <v>50000</v>
      </c>
      <c r="V674">
        <f t="shared" si="225"/>
        <v>10814</v>
      </c>
    </row>
    <row r="675" spans="1:22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214"/>
        <v>2.0500000000000002E-3</v>
      </c>
      <c r="P675">
        <f t="shared" si="215"/>
        <v>68.333333333333329</v>
      </c>
      <c r="Q675" t="s">
        <v>8319</v>
      </c>
      <c r="R675" t="s">
        <v>8321</v>
      </c>
      <c r="S675" s="10">
        <f t="shared" si="216"/>
        <v>41838.840474537035</v>
      </c>
      <c r="T675" s="10">
        <f t="shared" si="217"/>
        <v>41883.840474537035</v>
      </c>
      <c r="U675">
        <f t="shared" si="224"/>
        <v>100000</v>
      </c>
      <c r="V675">
        <f t="shared" si="225"/>
        <v>205</v>
      </c>
    </row>
    <row r="676" spans="1:22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214"/>
        <v>2.9999999999999997E-4</v>
      </c>
      <c r="P676">
        <f t="shared" si="215"/>
        <v>7.5</v>
      </c>
      <c r="Q676" t="s">
        <v>8319</v>
      </c>
      <c r="R676" t="s">
        <v>8321</v>
      </c>
      <c r="S676" s="10">
        <f t="shared" si="216"/>
        <v>41803.116053240738</v>
      </c>
      <c r="T676" s="10">
        <f t="shared" si="217"/>
        <v>41863.116053240738</v>
      </c>
      <c r="U676">
        <f t="shared" si="224"/>
        <v>50000</v>
      </c>
      <c r="V676">
        <f t="shared" si="225"/>
        <v>15</v>
      </c>
    </row>
    <row r="677" spans="1:22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214"/>
        <v>0.14849999999999999</v>
      </c>
      <c r="P677">
        <f t="shared" si="215"/>
        <v>34.269230769230766</v>
      </c>
      <c r="Q677" t="s">
        <v>8319</v>
      </c>
      <c r="R677" t="s">
        <v>8321</v>
      </c>
      <c r="S677" s="10">
        <f t="shared" si="216"/>
        <v>41975.930601851855</v>
      </c>
      <c r="T677" s="10">
        <f t="shared" si="217"/>
        <v>42005.290972222225</v>
      </c>
      <c r="U677">
        <f t="shared" si="224"/>
        <v>6000</v>
      </c>
      <c r="V677">
        <f t="shared" si="225"/>
        <v>891</v>
      </c>
    </row>
    <row r="678" spans="1:22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214"/>
        <v>1.4710000000000001E-2</v>
      </c>
      <c r="P678">
        <f t="shared" si="215"/>
        <v>61.291666666666664</v>
      </c>
      <c r="Q678" t="s">
        <v>8319</v>
      </c>
      <c r="R678" t="s">
        <v>8321</v>
      </c>
      <c r="S678" s="10">
        <f t="shared" si="216"/>
        <v>42012.768298611118</v>
      </c>
      <c r="T678" s="10">
        <f t="shared" si="217"/>
        <v>42042.768298611118</v>
      </c>
      <c r="U678">
        <f>D678*0.81</f>
        <v>81000</v>
      </c>
      <c r="V678">
        <f>E678*0.81</f>
        <v>1191.51</v>
      </c>
    </row>
    <row r="679" spans="1:22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214"/>
        <v>0.25584000000000001</v>
      </c>
      <c r="P679">
        <f t="shared" si="215"/>
        <v>133.25</v>
      </c>
      <c r="Q679" t="s">
        <v>8319</v>
      </c>
      <c r="R679" t="s">
        <v>8321</v>
      </c>
      <c r="S679" s="10">
        <f t="shared" si="216"/>
        <v>42504.403877314813</v>
      </c>
      <c r="T679" s="10">
        <f t="shared" si="217"/>
        <v>42549.403877314813</v>
      </c>
      <c r="U679">
        <f>D679*1.19</f>
        <v>59500</v>
      </c>
      <c r="V679">
        <f>E679*1.19</f>
        <v>15222.48</v>
      </c>
    </row>
    <row r="680" spans="1:22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214"/>
        <v>3.8206896551724136E-2</v>
      </c>
      <c r="P680">
        <f t="shared" si="215"/>
        <v>65.17647058823529</v>
      </c>
      <c r="Q680" t="s">
        <v>8319</v>
      </c>
      <c r="R680" t="s">
        <v>8321</v>
      </c>
      <c r="S680" s="10">
        <f t="shared" si="216"/>
        <v>42481.376597222217</v>
      </c>
      <c r="T680" s="10">
        <f t="shared" si="217"/>
        <v>42511.376597222217</v>
      </c>
      <c r="U680">
        <f t="shared" ref="U680:U687" si="226">D680</f>
        <v>29000</v>
      </c>
      <c r="V680">
        <f t="shared" ref="V680:V687" si="227">E680</f>
        <v>1108</v>
      </c>
    </row>
    <row r="681" spans="1:22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214"/>
        <v>0.15485964912280703</v>
      </c>
      <c r="P681">
        <f t="shared" si="215"/>
        <v>93.90425531914893</v>
      </c>
      <c r="Q681" t="s">
        <v>8319</v>
      </c>
      <c r="R681" t="s">
        <v>8321</v>
      </c>
      <c r="S681" s="10">
        <f t="shared" si="216"/>
        <v>42556.695706018523</v>
      </c>
      <c r="T681" s="10">
        <f t="shared" si="217"/>
        <v>42616.695706018523</v>
      </c>
      <c r="U681">
        <f t="shared" si="226"/>
        <v>57000</v>
      </c>
      <c r="V681">
        <f t="shared" si="227"/>
        <v>8827</v>
      </c>
    </row>
    <row r="682" spans="1:22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214"/>
        <v>0.25912000000000002</v>
      </c>
      <c r="P682">
        <f t="shared" si="215"/>
        <v>150.65116279069767</v>
      </c>
      <c r="Q682" t="s">
        <v>8319</v>
      </c>
      <c r="R682" t="s">
        <v>8321</v>
      </c>
      <c r="S682" s="10">
        <f t="shared" si="216"/>
        <v>41864.501516203702</v>
      </c>
      <c r="T682" s="10">
        <f t="shared" si="217"/>
        <v>41899.501516203702</v>
      </c>
      <c r="U682">
        <f t="shared" si="226"/>
        <v>75000</v>
      </c>
      <c r="V682">
        <f t="shared" si="227"/>
        <v>19434</v>
      </c>
    </row>
    <row r="683" spans="1:22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214"/>
        <v>4.0000000000000002E-4</v>
      </c>
      <c r="P683">
        <f t="shared" si="215"/>
        <v>1</v>
      </c>
      <c r="Q683" t="s">
        <v>8319</v>
      </c>
      <c r="R683" t="s">
        <v>8321</v>
      </c>
      <c r="S683" s="10">
        <f t="shared" si="216"/>
        <v>42639.805601851855</v>
      </c>
      <c r="T683" s="10">
        <f t="shared" si="217"/>
        <v>42669.805601851855</v>
      </c>
      <c r="U683">
        <f t="shared" si="226"/>
        <v>2500</v>
      </c>
      <c r="V683">
        <f t="shared" si="227"/>
        <v>1</v>
      </c>
    </row>
    <row r="684" spans="1:22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214"/>
        <v>1.06E-3</v>
      </c>
      <c r="P684">
        <f t="shared" si="215"/>
        <v>13.25</v>
      </c>
      <c r="Q684" t="s">
        <v>8319</v>
      </c>
      <c r="R684" t="s">
        <v>8321</v>
      </c>
      <c r="S684" s="10">
        <f t="shared" si="216"/>
        <v>42778.765300925923</v>
      </c>
      <c r="T684" s="10">
        <f t="shared" si="217"/>
        <v>42808.723634259266</v>
      </c>
      <c r="U684">
        <f t="shared" si="226"/>
        <v>50000</v>
      </c>
      <c r="V684">
        <f t="shared" si="227"/>
        <v>53</v>
      </c>
    </row>
    <row r="685" spans="1:22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214"/>
        <v>8.5142857142857138E-3</v>
      </c>
      <c r="P685">
        <f t="shared" si="215"/>
        <v>99.333333333333329</v>
      </c>
      <c r="Q685" t="s">
        <v>8319</v>
      </c>
      <c r="R685" t="s">
        <v>8321</v>
      </c>
      <c r="S685" s="10">
        <f t="shared" si="216"/>
        <v>42634.900046296301</v>
      </c>
      <c r="T685" s="10">
        <f t="shared" si="217"/>
        <v>42674.900046296301</v>
      </c>
      <c r="U685">
        <f t="shared" si="226"/>
        <v>35000</v>
      </c>
      <c r="V685">
        <f t="shared" si="227"/>
        <v>298</v>
      </c>
    </row>
    <row r="686" spans="1:22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214"/>
        <v>7.4837500000000001E-2</v>
      </c>
      <c r="P686">
        <f t="shared" si="215"/>
        <v>177.39259259259259</v>
      </c>
      <c r="Q686" t="s">
        <v>8319</v>
      </c>
      <c r="R686" t="s">
        <v>8321</v>
      </c>
      <c r="S686" s="10">
        <f t="shared" si="216"/>
        <v>41809.473275462966</v>
      </c>
      <c r="T686" s="10">
        <f t="shared" si="217"/>
        <v>41845.125</v>
      </c>
      <c r="U686">
        <f t="shared" si="226"/>
        <v>320000</v>
      </c>
      <c r="V686">
        <f t="shared" si="227"/>
        <v>23948</v>
      </c>
    </row>
    <row r="687" spans="1:22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214"/>
        <v>0.27650000000000002</v>
      </c>
      <c r="P687">
        <f t="shared" si="215"/>
        <v>55.3</v>
      </c>
      <c r="Q687" t="s">
        <v>8319</v>
      </c>
      <c r="R687" t="s">
        <v>8321</v>
      </c>
      <c r="S687" s="10">
        <f t="shared" si="216"/>
        <v>41971.866574074069</v>
      </c>
      <c r="T687" s="10">
        <f t="shared" si="217"/>
        <v>42016.866574074069</v>
      </c>
      <c r="U687">
        <f t="shared" si="226"/>
        <v>2000</v>
      </c>
      <c r="V687">
        <f t="shared" si="227"/>
        <v>553</v>
      </c>
    </row>
    <row r="688" spans="1:22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214"/>
        <v>0</v>
      </c>
      <c r="P688" t="e">
        <f t="shared" si="215"/>
        <v>#DIV/0!</v>
      </c>
      <c r="Q688" t="s">
        <v>8319</v>
      </c>
      <c r="R688" t="s">
        <v>8321</v>
      </c>
      <c r="S688" s="10">
        <f t="shared" si="216"/>
        <v>42189.673263888893</v>
      </c>
      <c r="T688" s="10">
        <f t="shared" si="217"/>
        <v>42219.673263888893</v>
      </c>
      <c r="U688">
        <f>D688*1.19</f>
        <v>595000</v>
      </c>
      <c r="V688">
        <f>E688*1.19</f>
        <v>0</v>
      </c>
    </row>
    <row r="689" spans="1:22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214"/>
        <v>3.5499999999999997E-2</v>
      </c>
      <c r="P689">
        <f t="shared" si="215"/>
        <v>591.66666666666663</v>
      </c>
      <c r="Q689" t="s">
        <v>8319</v>
      </c>
      <c r="R689" t="s">
        <v>8321</v>
      </c>
      <c r="S689" s="10">
        <f t="shared" si="216"/>
        <v>42711.750613425931</v>
      </c>
      <c r="T689" s="10">
        <f t="shared" si="217"/>
        <v>42771.750613425931</v>
      </c>
      <c r="U689">
        <f>D689*0.048</f>
        <v>4800</v>
      </c>
      <c r="V689">
        <f>E689*0.048</f>
        <v>170.4</v>
      </c>
    </row>
    <row r="690" spans="1:22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214"/>
        <v>0.72989999999999999</v>
      </c>
      <c r="P690">
        <f t="shared" si="215"/>
        <v>405.5</v>
      </c>
      <c r="Q690" t="s">
        <v>8319</v>
      </c>
      <c r="R690" t="s">
        <v>8321</v>
      </c>
      <c r="S690" s="10">
        <f t="shared" si="216"/>
        <v>42262.104780092588</v>
      </c>
      <c r="T690" s="10">
        <f t="shared" si="217"/>
        <v>42292.104780092588</v>
      </c>
      <c r="U690">
        <f t="shared" ref="U690:U693" si="228">D690</f>
        <v>20000</v>
      </c>
      <c r="V690">
        <f t="shared" ref="V690:V693" si="229">E690</f>
        <v>14598</v>
      </c>
    </row>
    <row r="691" spans="1:22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214"/>
        <v>0.57648750000000004</v>
      </c>
      <c r="P691">
        <f t="shared" si="215"/>
        <v>343.14732142857144</v>
      </c>
      <c r="Q691" t="s">
        <v>8319</v>
      </c>
      <c r="R691" t="s">
        <v>8321</v>
      </c>
      <c r="S691" s="10">
        <f t="shared" si="216"/>
        <v>42675.66778935185</v>
      </c>
      <c r="T691" s="10">
        <f t="shared" si="217"/>
        <v>42712.207638888889</v>
      </c>
      <c r="U691">
        <f t="shared" si="228"/>
        <v>200000</v>
      </c>
      <c r="V691">
        <f t="shared" si="229"/>
        <v>115297.5</v>
      </c>
    </row>
    <row r="692" spans="1:22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214"/>
        <v>0.1234</v>
      </c>
      <c r="P692">
        <f t="shared" si="215"/>
        <v>72.588235294117652</v>
      </c>
      <c r="Q692" t="s">
        <v>8319</v>
      </c>
      <c r="R692" t="s">
        <v>8321</v>
      </c>
      <c r="S692" s="10">
        <f t="shared" si="216"/>
        <v>42579.634733796294</v>
      </c>
      <c r="T692" s="10">
        <f t="shared" si="217"/>
        <v>42622.25</v>
      </c>
      <c r="U692">
        <f t="shared" si="228"/>
        <v>20000</v>
      </c>
      <c r="V692">
        <f t="shared" si="229"/>
        <v>2468</v>
      </c>
    </row>
    <row r="693" spans="1:22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214"/>
        <v>5.1999999999999998E-3</v>
      </c>
      <c r="P693">
        <f t="shared" si="215"/>
        <v>26</v>
      </c>
      <c r="Q693" t="s">
        <v>8319</v>
      </c>
      <c r="R693" t="s">
        <v>8321</v>
      </c>
      <c r="S693" s="10">
        <f t="shared" si="216"/>
        <v>42158.028310185182</v>
      </c>
      <c r="T693" s="10">
        <f t="shared" si="217"/>
        <v>42186.028310185182</v>
      </c>
      <c r="U693">
        <f t="shared" si="228"/>
        <v>50000</v>
      </c>
      <c r="V693">
        <f t="shared" si="229"/>
        <v>260</v>
      </c>
    </row>
    <row r="694" spans="1:22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214"/>
        <v>6.5299999999999997E-2</v>
      </c>
      <c r="P694">
        <f t="shared" si="215"/>
        <v>6.4975124378109452</v>
      </c>
      <c r="Q694" t="s">
        <v>8319</v>
      </c>
      <c r="R694" t="s">
        <v>8321</v>
      </c>
      <c r="S694" s="10">
        <f t="shared" si="216"/>
        <v>42696.37572916667</v>
      </c>
      <c r="T694" s="10">
        <f t="shared" si="217"/>
        <v>42726.37572916667</v>
      </c>
      <c r="U694">
        <f>D694*1.39</f>
        <v>27799.999999999996</v>
      </c>
      <c r="V694">
        <f>E694*1.39</f>
        <v>1815.34</v>
      </c>
    </row>
    <row r="695" spans="1:22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214"/>
        <v>0.35338000000000003</v>
      </c>
      <c r="P695">
        <f t="shared" si="215"/>
        <v>119.38513513513513</v>
      </c>
      <c r="Q695" t="s">
        <v>8319</v>
      </c>
      <c r="R695" t="s">
        <v>8321</v>
      </c>
      <c r="S695" s="10">
        <f t="shared" si="216"/>
        <v>42094.808182870373</v>
      </c>
      <c r="T695" s="10">
        <f t="shared" si="217"/>
        <v>42124.808182870373</v>
      </c>
      <c r="U695">
        <f t="shared" ref="U695:U697" si="230">D695</f>
        <v>100000</v>
      </c>
      <c r="V695">
        <f t="shared" ref="V695:V697" si="231">E695</f>
        <v>35338</v>
      </c>
    </row>
    <row r="696" spans="1:22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214"/>
        <v>3.933333333333333E-3</v>
      </c>
      <c r="P696">
        <f t="shared" si="215"/>
        <v>84.285714285714292</v>
      </c>
      <c r="Q696" t="s">
        <v>8319</v>
      </c>
      <c r="R696" t="s">
        <v>8321</v>
      </c>
      <c r="S696" s="10">
        <f t="shared" si="216"/>
        <v>42737.663877314815</v>
      </c>
      <c r="T696" s="10">
        <f t="shared" si="217"/>
        <v>42767.663877314815</v>
      </c>
      <c r="U696">
        <f t="shared" si="230"/>
        <v>150000</v>
      </c>
      <c r="V696">
        <f t="shared" si="231"/>
        <v>590</v>
      </c>
    </row>
    <row r="697" spans="1:22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214"/>
        <v>1.06E-2</v>
      </c>
      <c r="P697">
        <f t="shared" si="215"/>
        <v>90.857142857142861</v>
      </c>
      <c r="Q697" t="s">
        <v>8319</v>
      </c>
      <c r="R697" t="s">
        <v>8321</v>
      </c>
      <c r="S697" s="10">
        <f t="shared" si="216"/>
        <v>41913.521064814813</v>
      </c>
      <c r="T697" s="10">
        <f t="shared" si="217"/>
        <v>41943.521064814813</v>
      </c>
      <c r="U697">
        <f t="shared" si="230"/>
        <v>60000</v>
      </c>
      <c r="V697">
        <f t="shared" si="231"/>
        <v>636</v>
      </c>
    </row>
    <row r="698" spans="1:22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214"/>
        <v>5.7142857142857145E-6</v>
      </c>
      <c r="P698">
        <f t="shared" si="215"/>
        <v>1</v>
      </c>
      <c r="Q698" t="s">
        <v>8319</v>
      </c>
      <c r="R698" t="s">
        <v>8321</v>
      </c>
      <c r="S698" s="10">
        <f t="shared" si="216"/>
        <v>41815.927106481482</v>
      </c>
      <c r="T698" s="10">
        <f t="shared" si="217"/>
        <v>41845.927106481482</v>
      </c>
      <c r="U698">
        <f t="shared" ref="U698:U699" si="232">D698*1.19</f>
        <v>208250</v>
      </c>
      <c r="V698">
        <f t="shared" ref="V698:V699" si="233">E698*1.19</f>
        <v>1.19</v>
      </c>
    </row>
    <row r="699" spans="1:22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214"/>
        <v>0.46379999999999999</v>
      </c>
      <c r="P699">
        <f t="shared" si="215"/>
        <v>20.342105263157894</v>
      </c>
      <c r="Q699" t="s">
        <v>8319</v>
      </c>
      <c r="R699" t="s">
        <v>8321</v>
      </c>
      <c r="S699" s="10">
        <f t="shared" si="216"/>
        <v>42388.523020833338</v>
      </c>
      <c r="T699" s="10">
        <f t="shared" si="217"/>
        <v>42403.523020833338</v>
      </c>
      <c r="U699">
        <f t="shared" si="232"/>
        <v>5950</v>
      </c>
      <c r="V699">
        <f t="shared" si="233"/>
        <v>2759.6099999999997</v>
      </c>
    </row>
    <row r="700" spans="1:22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214"/>
        <v>0.15390000000000001</v>
      </c>
      <c r="P700">
        <f t="shared" si="215"/>
        <v>530.68965517241384</v>
      </c>
      <c r="Q700" t="s">
        <v>8319</v>
      </c>
      <c r="R700" t="s">
        <v>8321</v>
      </c>
      <c r="S700" s="10">
        <f t="shared" si="216"/>
        <v>41866.931076388886</v>
      </c>
      <c r="T700" s="10">
        <f t="shared" si="217"/>
        <v>41900.083333333336</v>
      </c>
      <c r="U700">
        <f t="shared" ref="U700:U701" si="234">D700</f>
        <v>100000</v>
      </c>
      <c r="V700">
        <f t="shared" ref="V700:V701" si="235">E700</f>
        <v>15390</v>
      </c>
    </row>
    <row r="701" spans="1:22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214"/>
        <v>0.824221076923077</v>
      </c>
      <c r="P701">
        <f t="shared" si="215"/>
        <v>120.39184269662923</v>
      </c>
      <c r="Q701" t="s">
        <v>8319</v>
      </c>
      <c r="R701" t="s">
        <v>8321</v>
      </c>
      <c r="S701" s="10">
        <f t="shared" si="216"/>
        <v>41563.485509259262</v>
      </c>
      <c r="T701" s="10">
        <f t="shared" si="217"/>
        <v>41600.666666666664</v>
      </c>
      <c r="U701">
        <f t="shared" si="234"/>
        <v>130000</v>
      </c>
      <c r="V701">
        <f t="shared" si="235"/>
        <v>107148.74</v>
      </c>
    </row>
    <row r="702" spans="1:22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214"/>
        <v>2.6866666666666667E-2</v>
      </c>
      <c r="P702">
        <f t="shared" si="215"/>
        <v>13</v>
      </c>
      <c r="Q702" t="s">
        <v>8319</v>
      </c>
      <c r="R702" t="s">
        <v>8321</v>
      </c>
      <c r="S702" s="10">
        <f t="shared" si="216"/>
        <v>42715.688437500001</v>
      </c>
      <c r="T702" s="10">
        <f t="shared" si="217"/>
        <v>42745.688437500001</v>
      </c>
      <c r="U702">
        <f>D702*1.19</f>
        <v>17850</v>
      </c>
      <c r="V702">
        <f>E702*1.19</f>
        <v>479.57</v>
      </c>
    </row>
    <row r="703" spans="1:22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214"/>
        <v>0.26600000000000001</v>
      </c>
      <c r="P703">
        <f t="shared" si="215"/>
        <v>291.33333333333331</v>
      </c>
      <c r="Q703" t="s">
        <v>8319</v>
      </c>
      <c r="R703" t="s">
        <v>8321</v>
      </c>
      <c r="S703" s="10">
        <f t="shared" si="216"/>
        <v>41813.662962962961</v>
      </c>
      <c r="T703" s="10">
        <f t="shared" si="217"/>
        <v>41843.662962962961</v>
      </c>
      <c r="U703">
        <f>D703*1.39</f>
        <v>31969.999999999996</v>
      </c>
      <c r="V703">
        <f>E703*1.39</f>
        <v>8504.0199999999986</v>
      </c>
    </row>
    <row r="704" spans="1:22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214"/>
        <v>0.30813400000000002</v>
      </c>
      <c r="P704">
        <f t="shared" si="215"/>
        <v>124.9191891891892</v>
      </c>
      <c r="Q704" t="s">
        <v>8319</v>
      </c>
      <c r="R704" t="s">
        <v>8321</v>
      </c>
      <c r="S704" s="10">
        <f t="shared" si="216"/>
        <v>42668.726701388892</v>
      </c>
      <c r="T704" s="10">
        <f t="shared" si="217"/>
        <v>42698.768368055549</v>
      </c>
      <c r="U704">
        <f t="shared" ref="U704:U705" si="236">D704</f>
        <v>15000</v>
      </c>
      <c r="V704">
        <f t="shared" ref="V704:V705" si="237">E704</f>
        <v>4622.01</v>
      </c>
    </row>
    <row r="705" spans="1:22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214"/>
        <v>5.5800000000000002E-2</v>
      </c>
      <c r="P705">
        <f t="shared" si="215"/>
        <v>119.57142857142857</v>
      </c>
      <c r="Q705" t="s">
        <v>8319</v>
      </c>
      <c r="R705" t="s">
        <v>8321</v>
      </c>
      <c r="S705" s="10">
        <f t="shared" si="216"/>
        <v>42711.950798611113</v>
      </c>
      <c r="T705" s="10">
        <f t="shared" si="217"/>
        <v>42766.98055555555</v>
      </c>
      <c r="U705">
        <f t="shared" si="236"/>
        <v>15000</v>
      </c>
      <c r="V705">
        <f t="shared" si="237"/>
        <v>837</v>
      </c>
    </row>
    <row r="706" spans="1:22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214"/>
        <v>8.7454545454545458E-3</v>
      </c>
      <c r="P706">
        <f t="shared" si="215"/>
        <v>120.25</v>
      </c>
      <c r="Q706" t="s">
        <v>8319</v>
      </c>
      <c r="R706" t="s">
        <v>8321</v>
      </c>
      <c r="S706" s="10">
        <f t="shared" si="216"/>
        <v>42726.192916666667</v>
      </c>
      <c r="T706" s="10">
        <f t="shared" si="217"/>
        <v>42786.192916666667</v>
      </c>
      <c r="U706">
        <f>D706*0.81</f>
        <v>44550</v>
      </c>
      <c r="V706">
        <f>E706*0.81</f>
        <v>389.61</v>
      </c>
    </row>
    <row r="707" spans="1:22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238">SUM(E707/D707)</f>
        <v>9.7699999999999992E-3</v>
      </c>
      <c r="P707">
        <f t="shared" ref="P707:P770" si="239">SUM(E707/L707)</f>
        <v>195.4</v>
      </c>
      <c r="Q707" t="s">
        <v>8319</v>
      </c>
      <c r="R707" t="s">
        <v>8321</v>
      </c>
      <c r="S707" s="10">
        <f t="shared" ref="S707:S770" si="240">(((J707/60)/60)/24)+DATE(1970,1,1)</f>
        <v>42726.491643518515</v>
      </c>
      <c r="T707" s="10">
        <f t="shared" ref="T707:T770" si="241">(((I707/60)/60)/24)+DATE(1970,1,1)</f>
        <v>42756.491643518515</v>
      </c>
      <c r="U707">
        <f t="shared" ref="U707:U708" si="242">D707*1.19</f>
        <v>119000</v>
      </c>
      <c r="V707">
        <f t="shared" ref="V707:V708" si="243">E707*1.19</f>
        <v>1162.6299999999999</v>
      </c>
    </row>
    <row r="708" spans="1:22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238"/>
        <v>0</v>
      </c>
      <c r="P708" t="e">
        <f t="shared" si="239"/>
        <v>#DIV/0!</v>
      </c>
      <c r="Q708" t="s">
        <v>8319</v>
      </c>
      <c r="R708" t="s">
        <v>8321</v>
      </c>
      <c r="S708" s="10">
        <f t="shared" si="240"/>
        <v>42676.995173611111</v>
      </c>
      <c r="T708" s="10">
        <f t="shared" si="241"/>
        <v>42718.777083333334</v>
      </c>
      <c r="U708">
        <f t="shared" si="242"/>
        <v>119000</v>
      </c>
      <c r="V708">
        <f t="shared" si="243"/>
        <v>0</v>
      </c>
    </row>
    <row r="709" spans="1:22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238"/>
        <v>0.78927352941176465</v>
      </c>
      <c r="P709">
        <f t="shared" si="239"/>
        <v>117.69868421052631</v>
      </c>
      <c r="Q709" t="s">
        <v>8319</v>
      </c>
      <c r="R709" t="s">
        <v>8321</v>
      </c>
      <c r="S709" s="10">
        <f t="shared" si="240"/>
        <v>42696.663506944446</v>
      </c>
      <c r="T709" s="10">
        <f t="shared" si="241"/>
        <v>42736.663506944446</v>
      </c>
      <c r="U709">
        <f t="shared" ref="U709:U710" si="244">D709*1.39</f>
        <v>94520</v>
      </c>
      <c r="V709">
        <f t="shared" ref="V709:V710" si="245">E709*1.39</f>
        <v>74602.133999999991</v>
      </c>
    </row>
    <row r="710" spans="1:22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238"/>
        <v>0.22092500000000001</v>
      </c>
      <c r="P710">
        <f t="shared" si="239"/>
        <v>23.948509485094849</v>
      </c>
      <c r="Q710" t="s">
        <v>8319</v>
      </c>
      <c r="R710" t="s">
        <v>8321</v>
      </c>
      <c r="S710" s="10">
        <f t="shared" si="240"/>
        <v>41835.581018518518</v>
      </c>
      <c r="T710" s="10">
        <f t="shared" si="241"/>
        <v>41895.581018518518</v>
      </c>
      <c r="U710">
        <f t="shared" si="244"/>
        <v>55599.999999999993</v>
      </c>
      <c r="V710">
        <f t="shared" si="245"/>
        <v>12283.429999999998</v>
      </c>
    </row>
    <row r="711" spans="1:22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238"/>
        <v>4.0666666666666663E-3</v>
      </c>
      <c r="P711">
        <f t="shared" si="239"/>
        <v>30.5</v>
      </c>
      <c r="Q711" t="s">
        <v>8319</v>
      </c>
      <c r="R711" t="s">
        <v>8321</v>
      </c>
      <c r="S711" s="10">
        <f t="shared" si="240"/>
        <v>41948.041192129633</v>
      </c>
      <c r="T711" s="10">
        <f t="shared" si="241"/>
        <v>41978.041192129633</v>
      </c>
      <c r="U711">
        <f>D711</f>
        <v>15000</v>
      </c>
      <c r="V711">
        <f>E711</f>
        <v>61</v>
      </c>
    </row>
    <row r="712" spans="1:22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238"/>
        <v>0</v>
      </c>
      <c r="P712" t="e">
        <f t="shared" si="239"/>
        <v>#DIV/0!</v>
      </c>
      <c r="Q712" t="s">
        <v>8319</v>
      </c>
      <c r="R712" t="s">
        <v>8321</v>
      </c>
      <c r="S712" s="10">
        <f t="shared" si="240"/>
        <v>41837.984976851854</v>
      </c>
      <c r="T712" s="10">
        <f t="shared" si="241"/>
        <v>41871.030555555553</v>
      </c>
      <c r="U712">
        <f>D712*0.81</f>
        <v>972.00000000000011</v>
      </c>
      <c r="V712">
        <f>E712*0.81</f>
        <v>0</v>
      </c>
    </row>
    <row r="713" spans="1:22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238"/>
        <v>0.33790999999999999</v>
      </c>
      <c r="P713">
        <f t="shared" si="239"/>
        <v>99.973372781065095</v>
      </c>
      <c r="Q713" t="s">
        <v>8319</v>
      </c>
      <c r="R713" t="s">
        <v>8321</v>
      </c>
      <c r="S713" s="10">
        <f t="shared" si="240"/>
        <v>42678.459120370375</v>
      </c>
      <c r="T713" s="10">
        <f t="shared" si="241"/>
        <v>42718.500787037032</v>
      </c>
      <c r="U713">
        <f>D713*1.19</f>
        <v>119000</v>
      </c>
      <c r="V713">
        <f>E713*1.19</f>
        <v>40211.29</v>
      </c>
    </row>
    <row r="714" spans="1:22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238"/>
        <v>2.1649484536082476E-3</v>
      </c>
      <c r="P714">
        <f t="shared" si="239"/>
        <v>26.25</v>
      </c>
      <c r="Q714" t="s">
        <v>8319</v>
      </c>
      <c r="R714" t="s">
        <v>8321</v>
      </c>
      <c r="S714" s="10">
        <f t="shared" si="240"/>
        <v>42384.680925925932</v>
      </c>
      <c r="T714" s="10">
        <f t="shared" si="241"/>
        <v>42414.680925925932</v>
      </c>
      <c r="U714">
        <f>D714</f>
        <v>48500</v>
      </c>
      <c r="V714">
        <f>E714</f>
        <v>105</v>
      </c>
    </row>
    <row r="715" spans="1:22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238"/>
        <v>7.9600000000000001E-3</v>
      </c>
      <c r="P715">
        <f t="shared" si="239"/>
        <v>199</v>
      </c>
      <c r="Q715" t="s">
        <v>8319</v>
      </c>
      <c r="R715" t="s">
        <v>8321</v>
      </c>
      <c r="S715" s="10">
        <f t="shared" si="240"/>
        <v>42496.529305555552</v>
      </c>
      <c r="T715" s="10">
        <f t="shared" si="241"/>
        <v>42526.529305555552</v>
      </c>
      <c r="U715">
        <f>D715*1.19</f>
        <v>29750</v>
      </c>
      <c r="V715">
        <f>E715*1.19</f>
        <v>236.81</v>
      </c>
    </row>
    <row r="716" spans="1:22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238"/>
        <v>0.14993333333333334</v>
      </c>
      <c r="P716">
        <f t="shared" si="239"/>
        <v>80.321428571428569</v>
      </c>
      <c r="Q716" t="s">
        <v>8319</v>
      </c>
      <c r="R716" t="s">
        <v>8321</v>
      </c>
      <c r="S716" s="10">
        <f t="shared" si="240"/>
        <v>42734.787986111114</v>
      </c>
      <c r="T716" s="10">
        <f t="shared" si="241"/>
        <v>42794.787986111114</v>
      </c>
      <c r="U716">
        <f t="shared" ref="U716:U733" si="246">D716</f>
        <v>15000</v>
      </c>
      <c r="V716">
        <f t="shared" ref="V716:V733" si="247">E716</f>
        <v>2249</v>
      </c>
    </row>
    <row r="717" spans="1:22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238"/>
        <v>5.0509090909090906E-2</v>
      </c>
      <c r="P717">
        <f t="shared" si="239"/>
        <v>115.75</v>
      </c>
      <c r="Q717" t="s">
        <v>8319</v>
      </c>
      <c r="R717" t="s">
        <v>8321</v>
      </c>
      <c r="S717" s="10">
        <f t="shared" si="240"/>
        <v>42273.090740740736</v>
      </c>
      <c r="T717" s="10">
        <f t="shared" si="241"/>
        <v>42313.132407407407</v>
      </c>
      <c r="U717">
        <f t="shared" si="246"/>
        <v>27500</v>
      </c>
      <c r="V717">
        <f t="shared" si="247"/>
        <v>1389</v>
      </c>
    </row>
    <row r="718" spans="1:22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238"/>
        <v>0.10214285714285715</v>
      </c>
      <c r="P718">
        <f t="shared" si="239"/>
        <v>44.6875</v>
      </c>
      <c r="Q718" t="s">
        <v>8319</v>
      </c>
      <c r="R718" t="s">
        <v>8321</v>
      </c>
      <c r="S718" s="10">
        <f t="shared" si="240"/>
        <v>41940.658645833333</v>
      </c>
      <c r="T718" s="10">
        <f t="shared" si="241"/>
        <v>41974</v>
      </c>
      <c r="U718">
        <f t="shared" si="246"/>
        <v>7000</v>
      </c>
      <c r="V718">
        <f t="shared" si="247"/>
        <v>715</v>
      </c>
    </row>
    <row r="719" spans="1:22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238"/>
        <v>3.0500000000000002E-3</v>
      </c>
      <c r="P719">
        <f t="shared" si="239"/>
        <v>76.25</v>
      </c>
      <c r="Q719" t="s">
        <v>8319</v>
      </c>
      <c r="R719" t="s">
        <v>8321</v>
      </c>
      <c r="S719" s="10">
        <f t="shared" si="240"/>
        <v>41857.854189814818</v>
      </c>
      <c r="T719" s="10">
        <f t="shared" si="241"/>
        <v>41887.854189814818</v>
      </c>
      <c r="U719">
        <f t="shared" si="246"/>
        <v>100000</v>
      </c>
      <c r="V719">
        <f t="shared" si="247"/>
        <v>305</v>
      </c>
    </row>
    <row r="720" spans="1:22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238"/>
        <v>7.4999999999999997E-3</v>
      </c>
      <c r="P720">
        <f t="shared" si="239"/>
        <v>22.5</v>
      </c>
      <c r="Q720" t="s">
        <v>8319</v>
      </c>
      <c r="R720" t="s">
        <v>8321</v>
      </c>
      <c r="S720" s="10">
        <f t="shared" si="240"/>
        <v>42752.845451388886</v>
      </c>
      <c r="T720" s="10">
        <f t="shared" si="241"/>
        <v>42784.249305555553</v>
      </c>
      <c r="U720">
        <f t="shared" si="246"/>
        <v>12000</v>
      </c>
      <c r="V720">
        <f t="shared" si="247"/>
        <v>90</v>
      </c>
    </row>
    <row r="721" spans="1:22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238"/>
        <v>1.2933333333333333E-2</v>
      </c>
      <c r="P721">
        <f t="shared" si="239"/>
        <v>19.399999999999999</v>
      </c>
      <c r="Q721" t="s">
        <v>8319</v>
      </c>
      <c r="R721" t="s">
        <v>8321</v>
      </c>
      <c r="S721" s="10">
        <f t="shared" si="240"/>
        <v>42409.040231481486</v>
      </c>
      <c r="T721" s="10">
        <f t="shared" si="241"/>
        <v>42423.040231481486</v>
      </c>
      <c r="U721">
        <f t="shared" si="246"/>
        <v>15000</v>
      </c>
      <c r="V721">
        <f t="shared" si="247"/>
        <v>194</v>
      </c>
    </row>
    <row r="722" spans="1:22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238"/>
        <v>1.4394736842105262</v>
      </c>
      <c r="P722">
        <f t="shared" si="239"/>
        <v>66.707317073170728</v>
      </c>
      <c r="Q722" t="s">
        <v>8322</v>
      </c>
      <c r="R722" t="s">
        <v>8323</v>
      </c>
      <c r="S722" s="10">
        <f t="shared" si="240"/>
        <v>40909.649201388893</v>
      </c>
      <c r="T722" s="10">
        <f t="shared" si="241"/>
        <v>40937.649201388893</v>
      </c>
      <c r="U722">
        <f t="shared" si="246"/>
        <v>1900</v>
      </c>
      <c r="V722">
        <f t="shared" si="247"/>
        <v>2735</v>
      </c>
    </row>
    <row r="723" spans="1:22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238"/>
        <v>1.2210975609756098</v>
      </c>
      <c r="P723">
        <f t="shared" si="239"/>
        <v>84.142857142857139</v>
      </c>
      <c r="Q723" t="s">
        <v>8322</v>
      </c>
      <c r="R723" t="s">
        <v>8323</v>
      </c>
      <c r="S723" s="10">
        <f t="shared" si="240"/>
        <v>41807.571840277778</v>
      </c>
      <c r="T723" s="10">
        <f t="shared" si="241"/>
        <v>41852.571840277778</v>
      </c>
      <c r="U723">
        <f t="shared" si="246"/>
        <v>8200</v>
      </c>
      <c r="V723">
        <f t="shared" si="247"/>
        <v>10013</v>
      </c>
    </row>
    <row r="724" spans="1:22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238"/>
        <v>1.3202400000000001</v>
      </c>
      <c r="P724">
        <f t="shared" si="239"/>
        <v>215.72549019607843</v>
      </c>
      <c r="Q724" t="s">
        <v>8322</v>
      </c>
      <c r="R724" t="s">
        <v>8323</v>
      </c>
      <c r="S724" s="10">
        <f t="shared" si="240"/>
        <v>40977.805300925924</v>
      </c>
      <c r="T724" s="10">
        <f t="shared" si="241"/>
        <v>41007.76363425926</v>
      </c>
      <c r="U724">
        <f t="shared" si="246"/>
        <v>25000</v>
      </c>
      <c r="V724">
        <f t="shared" si="247"/>
        <v>33006</v>
      </c>
    </row>
    <row r="725" spans="1:22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238"/>
        <v>1.0938000000000001</v>
      </c>
      <c r="P725">
        <f t="shared" si="239"/>
        <v>54.69</v>
      </c>
      <c r="Q725" t="s">
        <v>8322</v>
      </c>
      <c r="R725" t="s">
        <v>8323</v>
      </c>
      <c r="S725" s="10">
        <f t="shared" si="240"/>
        <v>42184.816539351858</v>
      </c>
      <c r="T725" s="10">
        <f t="shared" si="241"/>
        <v>42215.165972222225</v>
      </c>
      <c r="U725">
        <f t="shared" si="246"/>
        <v>5000</v>
      </c>
      <c r="V725">
        <f t="shared" si="247"/>
        <v>5469</v>
      </c>
    </row>
    <row r="726" spans="1:22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238"/>
        <v>1.0547157142857144</v>
      </c>
      <c r="P726">
        <f t="shared" si="239"/>
        <v>51.62944055944056</v>
      </c>
      <c r="Q726" t="s">
        <v>8322</v>
      </c>
      <c r="R726" t="s">
        <v>8323</v>
      </c>
      <c r="S726" s="10">
        <f t="shared" si="240"/>
        <v>40694.638460648144</v>
      </c>
      <c r="T726" s="10">
        <f t="shared" si="241"/>
        <v>40724.638460648144</v>
      </c>
      <c r="U726">
        <f t="shared" si="246"/>
        <v>7000</v>
      </c>
      <c r="V726">
        <f t="shared" si="247"/>
        <v>7383.01</v>
      </c>
    </row>
    <row r="727" spans="1:22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238"/>
        <v>1.0035000000000001</v>
      </c>
      <c r="P727">
        <f t="shared" si="239"/>
        <v>143.35714285714286</v>
      </c>
      <c r="Q727" t="s">
        <v>8322</v>
      </c>
      <c r="R727" t="s">
        <v>8323</v>
      </c>
      <c r="S727" s="10">
        <f t="shared" si="240"/>
        <v>42321.626296296294</v>
      </c>
      <c r="T727" s="10">
        <f t="shared" si="241"/>
        <v>42351.626296296294</v>
      </c>
      <c r="U727">
        <f t="shared" si="246"/>
        <v>20000</v>
      </c>
      <c r="V727">
        <f t="shared" si="247"/>
        <v>20070</v>
      </c>
    </row>
    <row r="728" spans="1:22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238"/>
        <v>1.014</v>
      </c>
      <c r="P728">
        <f t="shared" si="239"/>
        <v>72.428571428571431</v>
      </c>
      <c r="Q728" t="s">
        <v>8322</v>
      </c>
      <c r="R728" t="s">
        <v>8323</v>
      </c>
      <c r="S728" s="10">
        <f t="shared" si="240"/>
        <v>41346.042673611111</v>
      </c>
      <c r="T728" s="10">
        <f t="shared" si="241"/>
        <v>41376.042673611111</v>
      </c>
      <c r="U728">
        <f t="shared" si="246"/>
        <v>2500</v>
      </c>
      <c r="V728">
        <f t="shared" si="247"/>
        <v>2535</v>
      </c>
    </row>
    <row r="729" spans="1:22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238"/>
        <v>1.5551428571428572</v>
      </c>
      <c r="P729">
        <f t="shared" si="239"/>
        <v>36.530201342281877</v>
      </c>
      <c r="Q729" t="s">
        <v>8322</v>
      </c>
      <c r="R729" t="s">
        <v>8323</v>
      </c>
      <c r="S729" s="10">
        <f t="shared" si="240"/>
        <v>41247.020243055551</v>
      </c>
      <c r="T729" s="10">
        <f t="shared" si="241"/>
        <v>41288.888888888891</v>
      </c>
      <c r="U729">
        <f t="shared" si="246"/>
        <v>3500</v>
      </c>
      <c r="V729">
        <f t="shared" si="247"/>
        <v>5443</v>
      </c>
    </row>
    <row r="730" spans="1:22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238"/>
        <v>1.05566</v>
      </c>
      <c r="P730">
        <f t="shared" si="239"/>
        <v>60.903461538461535</v>
      </c>
      <c r="Q730" t="s">
        <v>8322</v>
      </c>
      <c r="R730" t="s">
        <v>8323</v>
      </c>
      <c r="S730" s="10">
        <f t="shared" si="240"/>
        <v>40731.837465277778</v>
      </c>
      <c r="T730" s="10">
        <f t="shared" si="241"/>
        <v>40776.837465277778</v>
      </c>
      <c r="U730">
        <f t="shared" si="246"/>
        <v>7500</v>
      </c>
      <c r="V730">
        <f t="shared" si="247"/>
        <v>7917.45</v>
      </c>
    </row>
    <row r="731" spans="1:22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238"/>
        <v>1.3065</v>
      </c>
      <c r="P731">
        <f t="shared" si="239"/>
        <v>43.55</v>
      </c>
      <c r="Q731" t="s">
        <v>8322</v>
      </c>
      <c r="R731" t="s">
        <v>8323</v>
      </c>
      <c r="S731" s="10">
        <f t="shared" si="240"/>
        <v>41111.185891203706</v>
      </c>
      <c r="T731" s="10">
        <f t="shared" si="241"/>
        <v>41171.185891203706</v>
      </c>
      <c r="U731">
        <f t="shared" si="246"/>
        <v>4000</v>
      </c>
      <c r="V731">
        <f t="shared" si="247"/>
        <v>5226</v>
      </c>
    </row>
    <row r="732" spans="1:22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238"/>
        <v>1.3219000000000001</v>
      </c>
      <c r="P732">
        <f t="shared" si="239"/>
        <v>99.766037735849054</v>
      </c>
      <c r="Q732" t="s">
        <v>8322</v>
      </c>
      <c r="R732" t="s">
        <v>8323</v>
      </c>
      <c r="S732" s="10">
        <f t="shared" si="240"/>
        <v>40854.745266203703</v>
      </c>
      <c r="T732" s="10">
        <f t="shared" si="241"/>
        <v>40884.745266203703</v>
      </c>
      <c r="U732">
        <f t="shared" si="246"/>
        <v>20000</v>
      </c>
      <c r="V732">
        <f t="shared" si="247"/>
        <v>26438</v>
      </c>
    </row>
    <row r="733" spans="1:22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238"/>
        <v>1.26</v>
      </c>
      <c r="P733">
        <f t="shared" si="239"/>
        <v>88.732394366197184</v>
      </c>
      <c r="Q733" t="s">
        <v>8322</v>
      </c>
      <c r="R733" t="s">
        <v>8323</v>
      </c>
      <c r="S733" s="10">
        <f t="shared" si="240"/>
        <v>40879.795682870368</v>
      </c>
      <c r="T733" s="10">
        <f t="shared" si="241"/>
        <v>40930.25</v>
      </c>
      <c r="U733">
        <f t="shared" si="246"/>
        <v>5000</v>
      </c>
      <c r="V733">
        <f t="shared" si="247"/>
        <v>6300</v>
      </c>
    </row>
    <row r="734" spans="1:22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238"/>
        <v>1.6</v>
      </c>
      <c r="P734">
        <f t="shared" si="239"/>
        <v>4.9230769230769234</v>
      </c>
      <c r="Q734" t="s">
        <v>8322</v>
      </c>
      <c r="R734" t="s">
        <v>8323</v>
      </c>
      <c r="S734" s="10">
        <f t="shared" si="240"/>
        <v>41486.424317129626</v>
      </c>
      <c r="T734" s="10">
        <f t="shared" si="241"/>
        <v>41546.424317129626</v>
      </c>
      <c r="U734">
        <f t="shared" ref="U734:U735" si="248">D734*1.39</f>
        <v>55.599999999999994</v>
      </c>
      <c r="V734">
        <f t="shared" ref="V734:V735" si="249">E734*1.39</f>
        <v>88.96</v>
      </c>
    </row>
    <row r="735" spans="1:22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238"/>
        <v>1.2048000000000001</v>
      </c>
      <c r="P735">
        <f t="shared" si="239"/>
        <v>17.822485207100591</v>
      </c>
      <c r="Q735" t="s">
        <v>8322</v>
      </c>
      <c r="R735" t="s">
        <v>8323</v>
      </c>
      <c r="S735" s="10">
        <f t="shared" si="240"/>
        <v>41598.420046296298</v>
      </c>
      <c r="T735" s="10">
        <f t="shared" si="241"/>
        <v>41628.420046296298</v>
      </c>
      <c r="U735">
        <f t="shared" si="248"/>
        <v>3474.9999999999995</v>
      </c>
      <c r="V735">
        <f t="shared" si="249"/>
        <v>4186.6799999999994</v>
      </c>
    </row>
    <row r="736" spans="1:22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238"/>
        <v>1.2552941176470589</v>
      </c>
      <c r="P736">
        <f t="shared" si="239"/>
        <v>187.19298245614036</v>
      </c>
      <c r="Q736" t="s">
        <v>8322</v>
      </c>
      <c r="R736" t="s">
        <v>8323</v>
      </c>
      <c r="S736" s="10">
        <f t="shared" si="240"/>
        <v>42102.164583333331</v>
      </c>
      <c r="T736" s="10">
        <f t="shared" si="241"/>
        <v>42133.208333333328</v>
      </c>
      <c r="U736">
        <f>D736*0.81</f>
        <v>6885</v>
      </c>
      <c r="V736">
        <f>E736*0.81</f>
        <v>8642.7000000000007</v>
      </c>
    </row>
    <row r="737" spans="1:22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238"/>
        <v>1.1440638297872341</v>
      </c>
      <c r="P737">
        <f t="shared" si="239"/>
        <v>234.80786026200875</v>
      </c>
      <c r="Q737" t="s">
        <v>8322</v>
      </c>
      <c r="R737" t="s">
        <v>8323</v>
      </c>
      <c r="S737" s="10">
        <f t="shared" si="240"/>
        <v>41946.029467592591</v>
      </c>
      <c r="T737" s="10">
        <f t="shared" si="241"/>
        <v>41977.027083333334</v>
      </c>
      <c r="U737">
        <f t="shared" ref="U737:U748" si="250">D737</f>
        <v>47000</v>
      </c>
      <c r="V737">
        <f t="shared" ref="V737:V748" si="251">E737</f>
        <v>53771</v>
      </c>
    </row>
    <row r="738" spans="1:22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238"/>
        <v>3.151388888888889</v>
      </c>
      <c r="P738">
        <f t="shared" si="239"/>
        <v>105.04629629629629</v>
      </c>
      <c r="Q738" t="s">
        <v>8322</v>
      </c>
      <c r="R738" t="s">
        <v>8323</v>
      </c>
      <c r="S738" s="10">
        <f t="shared" si="240"/>
        <v>41579.734259259261</v>
      </c>
      <c r="T738" s="10">
        <f t="shared" si="241"/>
        <v>41599.207638888889</v>
      </c>
      <c r="U738">
        <f t="shared" si="250"/>
        <v>3600</v>
      </c>
      <c r="V738">
        <f t="shared" si="251"/>
        <v>11345</v>
      </c>
    </row>
    <row r="739" spans="1:22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238"/>
        <v>1.224</v>
      </c>
      <c r="P739">
        <f t="shared" si="239"/>
        <v>56.666666666666664</v>
      </c>
      <c r="Q739" t="s">
        <v>8322</v>
      </c>
      <c r="R739" t="s">
        <v>8323</v>
      </c>
      <c r="S739" s="10">
        <f t="shared" si="240"/>
        <v>41667.275312500002</v>
      </c>
      <c r="T739" s="10">
        <f t="shared" si="241"/>
        <v>41684.833333333336</v>
      </c>
      <c r="U739">
        <f t="shared" si="250"/>
        <v>5000</v>
      </c>
      <c r="V739">
        <f t="shared" si="251"/>
        <v>6120</v>
      </c>
    </row>
    <row r="740" spans="1:22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238"/>
        <v>1.0673333333333332</v>
      </c>
      <c r="P740">
        <f t="shared" si="239"/>
        <v>39.048780487804876</v>
      </c>
      <c r="Q740" t="s">
        <v>8322</v>
      </c>
      <c r="R740" t="s">
        <v>8323</v>
      </c>
      <c r="S740" s="10">
        <f t="shared" si="240"/>
        <v>41943.604097222218</v>
      </c>
      <c r="T740" s="10">
        <f t="shared" si="241"/>
        <v>41974.207638888889</v>
      </c>
      <c r="U740">
        <f t="shared" si="250"/>
        <v>1500</v>
      </c>
      <c r="V740">
        <f t="shared" si="251"/>
        <v>1601</v>
      </c>
    </row>
    <row r="741" spans="1:22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238"/>
        <v>1.5833333333333333</v>
      </c>
      <c r="P741">
        <f t="shared" si="239"/>
        <v>68.345323741007192</v>
      </c>
      <c r="Q741" t="s">
        <v>8322</v>
      </c>
      <c r="R741" t="s">
        <v>8323</v>
      </c>
      <c r="S741" s="10">
        <f t="shared" si="240"/>
        <v>41829.502650462964</v>
      </c>
      <c r="T741" s="10">
        <f t="shared" si="241"/>
        <v>41862.502650462964</v>
      </c>
      <c r="U741">
        <f t="shared" si="250"/>
        <v>6000</v>
      </c>
      <c r="V741">
        <f t="shared" si="251"/>
        <v>9500</v>
      </c>
    </row>
    <row r="742" spans="1:22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238"/>
        <v>1.0740000000000001</v>
      </c>
      <c r="P742">
        <f t="shared" si="239"/>
        <v>169.57894736842104</v>
      </c>
      <c r="Q742" t="s">
        <v>8322</v>
      </c>
      <c r="R742" t="s">
        <v>8323</v>
      </c>
      <c r="S742" s="10">
        <f t="shared" si="240"/>
        <v>42162.146782407406</v>
      </c>
      <c r="T742" s="10">
        <f t="shared" si="241"/>
        <v>42176.146782407406</v>
      </c>
      <c r="U742">
        <f t="shared" si="250"/>
        <v>3000</v>
      </c>
      <c r="V742">
        <f t="shared" si="251"/>
        <v>3222</v>
      </c>
    </row>
    <row r="743" spans="1:22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238"/>
        <v>1.0226</v>
      </c>
      <c r="P743">
        <f t="shared" si="239"/>
        <v>141.42340425531913</v>
      </c>
      <c r="Q743" t="s">
        <v>8322</v>
      </c>
      <c r="R743" t="s">
        <v>8323</v>
      </c>
      <c r="S743" s="10">
        <f t="shared" si="240"/>
        <v>41401.648217592592</v>
      </c>
      <c r="T743" s="10">
        <f t="shared" si="241"/>
        <v>41436.648217592592</v>
      </c>
      <c r="U743">
        <f t="shared" si="250"/>
        <v>13000</v>
      </c>
      <c r="V743">
        <f t="shared" si="251"/>
        <v>13293.8</v>
      </c>
    </row>
    <row r="744" spans="1:22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238"/>
        <v>1.1071428571428572</v>
      </c>
      <c r="P744">
        <f t="shared" si="239"/>
        <v>67.391304347826093</v>
      </c>
      <c r="Q744" t="s">
        <v>8322</v>
      </c>
      <c r="R744" t="s">
        <v>8323</v>
      </c>
      <c r="S744" s="10">
        <f t="shared" si="240"/>
        <v>41689.917962962965</v>
      </c>
      <c r="T744" s="10">
        <f t="shared" si="241"/>
        <v>41719.876296296294</v>
      </c>
      <c r="U744">
        <f t="shared" si="250"/>
        <v>1400</v>
      </c>
      <c r="V744">
        <f t="shared" si="251"/>
        <v>1550</v>
      </c>
    </row>
    <row r="745" spans="1:22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238"/>
        <v>1.48</v>
      </c>
      <c r="P745">
        <f t="shared" si="239"/>
        <v>54.266666666666666</v>
      </c>
      <c r="Q745" t="s">
        <v>8322</v>
      </c>
      <c r="R745" t="s">
        <v>8323</v>
      </c>
      <c r="S745" s="10">
        <f t="shared" si="240"/>
        <v>40990.709317129629</v>
      </c>
      <c r="T745" s="10">
        <f t="shared" si="241"/>
        <v>41015.875</v>
      </c>
      <c r="U745">
        <f t="shared" si="250"/>
        <v>550</v>
      </c>
      <c r="V745">
        <f t="shared" si="251"/>
        <v>814</v>
      </c>
    </row>
    <row r="746" spans="1:22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238"/>
        <v>1.0232000000000001</v>
      </c>
      <c r="P746">
        <f t="shared" si="239"/>
        <v>82.516129032258064</v>
      </c>
      <c r="Q746" t="s">
        <v>8322</v>
      </c>
      <c r="R746" t="s">
        <v>8323</v>
      </c>
      <c r="S746" s="10">
        <f t="shared" si="240"/>
        <v>41226.95721064815</v>
      </c>
      <c r="T746" s="10">
        <f t="shared" si="241"/>
        <v>41256.95721064815</v>
      </c>
      <c r="U746">
        <f t="shared" si="250"/>
        <v>5000</v>
      </c>
      <c r="V746">
        <f t="shared" si="251"/>
        <v>5116</v>
      </c>
    </row>
    <row r="747" spans="1:22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238"/>
        <v>1.7909909909909909</v>
      </c>
      <c r="P747">
        <f t="shared" si="239"/>
        <v>53.729729729729726</v>
      </c>
      <c r="Q747" t="s">
        <v>8322</v>
      </c>
      <c r="R747" t="s">
        <v>8323</v>
      </c>
      <c r="S747" s="10">
        <f t="shared" si="240"/>
        <v>41367.572280092594</v>
      </c>
      <c r="T747" s="10">
        <f t="shared" si="241"/>
        <v>41397.572280092594</v>
      </c>
      <c r="U747">
        <f t="shared" si="250"/>
        <v>2220</v>
      </c>
      <c r="V747">
        <f t="shared" si="251"/>
        <v>3976</v>
      </c>
    </row>
    <row r="748" spans="1:22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238"/>
        <v>1.1108135252761968</v>
      </c>
      <c r="P748">
        <f t="shared" si="239"/>
        <v>34.206185567010309</v>
      </c>
      <c r="Q748" t="s">
        <v>8322</v>
      </c>
      <c r="R748" t="s">
        <v>8323</v>
      </c>
      <c r="S748" s="10">
        <f t="shared" si="240"/>
        <v>41157.042928240742</v>
      </c>
      <c r="T748" s="10">
        <f t="shared" si="241"/>
        <v>41175.165972222225</v>
      </c>
      <c r="U748">
        <f t="shared" si="250"/>
        <v>2987</v>
      </c>
      <c r="V748">
        <f t="shared" si="251"/>
        <v>3318</v>
      </c>
    </row>
    <row r="749" spans="1:22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238"/>
        <v>1.0004285714285714</v>
      </c>
      <c r="P749">
        <f t="shared" si="239"/>
        <v>127.32727272727273</v>
      </c>
      <c r="Q749" t="s">
        <v>8322</v>
      </c>
      <c r="R749" t="s">
        <v>8323</v>
      </c>
      <c r="S749" s="10">
        <f t="shared" si="240"/>
        <v>41988.548831018517</v>
      </c>
      <c r="T749" s="10">
        <f t="shared" si="241"/>
        <v>42019.454166666663</v>
      </c>
      <c r="U749">
        <f>D749*1.19</f>
        <v>8330</v>
      </c>
      <c r="V749">
        <f>E749*1.19</f>
        <v>8333.57</v>
      </c>
    </row>
    <row r="750" spans="1:22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238"/>
        <v>1.0024999999999999</v>
      </c>
      <c r="P750">
        <f t="shared" si="239"/>
        <v>45.56818181818182</v>
      </c>
      <c r="Q750" t="s">
        <v>8322</v>
      </c>
      <c r="R750" t="s">
        <v>8323</v>
      </c>
      <c r="S750" s="10">
        <f t="shared" si="240"/>
        <v>41831.846828703703</v>
      </c>
      <c r="T750" s="10">
        <f t="shared" si="241"/>
        <v>41861.846828703703</v>
      </c>
      <c r="U750">
        <f t="shared" ref="U750:U753" si="252">D750</f>
        <v>2000</v>
      </c>
      <c r="V750">
        <f t="shared" ref="V750:V753" si="253">E750</f>
        <v>2005</v>
      </c>
    </row>
    <row r="751" spans="1:22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238"/>
        <v>1.0556000000000001</v>
      </c>
      <c r="P751">
        <f t="shared" si="239"/>
        <v>95.963636363636368</v>
      </c>
      <c r="Q751" t="s">
        <v>8322</v>
      </c>
      <c r="R751" t="s">
        <v>8323</v>
      </c>
      <c r="S751" s="10">
        <f t="shared" si="240"/>
        <v>42733.94131944445</v>
      </c>
      <c r="T751" s="10">
        <f t="shared" si="241"/>
        <v>42763.94131944445</v>
      </c>
      <c r="U751">
        <f t="shared" si="252"/>
        <v>10000</v>
      </c>
      <c r="V751">
        <f t="shared" si="253"/>
        <v>10556</v>
      </c>
    </row>
    <row r="752" spans="1:22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238"/>
        <v>1.0258775877587758</v>
      </c>
      <c r="P752">
        <f t="shared" si="239"/>
        <v>77.271186440677965</v>
      </c>
      <c r="Q752" t="s">
        <v>8322</v>
      </c>
      <c r="R752" t="s">
        <v>8323</v>
      </c>
      <c r="S752" s="10">
        <f t="shared" si="240"/>
        <v>41299.878148148149</v>
      </c>
      <c r="T752" s="10">
        <f t="shared" si="241"/>
        <v>41329.878148148149</v>
      </c>
      <c r="U752">
        <f t="shared" si="252"/>
        <v>4444</v>
      </c>
      <c r="V752">
        <f t="shared" si="253"/>
        <v>4559</v>
      </c>
    </row>
    <row r="753" spans="1:22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238"/>
        <v>1.1850000000000001</v>
      </c>
      <c r="P753">
        <f t="shared" si="239"/>
        <v>57.338709677419352</v>
      </c>
      <c r="Q753" t="s">
        <v>8322</v>
      </c>
      <c r="R753" t="s">
        <v>8323</v>
      </c>
      <c r="S753" s="10">
        <f t="shared" si="240"/>
        <v>40713.630497685182</v>
      </c>
      <c r="T753" s="10">
        <f t="shared" si="241"/>
        <v>40759.630497685182</v>
      </c>
      <c r="U753">
        <f t="shared" si="252"/>
        <v>3000</v>
      </c>
      <c r="V753">
        <f t="shared" si="253"/>
        <v>3555</v>
      </c>
    </row>
    <row r="754" spans="1:22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238"/>
        <v>1.117</v>
      </c>
      <c r="P754">
        <f t="shared" si="239"/>
        <v>53.19047619047619</v>
      </c>
      <c r="Q754" t="s">
        <v>8322</v>
      </c>
      <c r="R754" t="s">
        <v>8323</v>
      </c>
      <c r="S754" s="10">
        <f t="shared" si="240"/>
        <v>42639.421493055561</v>
      </c>
      <c r="T754" s="10">
        <f t="shared" si="241"/>
        <v>42659.458333333328</v>
      </c>
      <c r="U754">
        <f>D754*0.75</f>
        <v>3750</v>
      </c>
      <c r="V754">
        <f>E754*0.75</f>
        <v>4188.75</v>
      </c>
    </row>
    <row r="755" spans="1:22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238"/>
        <v>1.28</v>
      </c>
      <c r="P755">
        <f t="shared" si="239"/>
        <v>492.30769230769232</v>
      </c>
      <c r="Q755" t="s">
        <v>8322</v>
      </c>
      <c r="R755" t="s">
        <v>8323</v>
      </c>
      <c r="S755" s="10">
        <f t="shared" si="240"/>
        <v>42019.590173611112</v>
      </c>
      <c r="T755" s="10">
        <f t="shared" si="241"/>
        <v>42049.590173611112</v>
      </c>
      <c r="U755">
        <f t="shared" ref="U755:U760" si="254">D755</f>
        <v>10000</v>
      </c>
      <c r="V755">
        <f t="shared" ref="V755:V760" si="255">E755</f>
        <v>12800</v>
      </c>
    </row>
    <row r="756" spans="1:22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238"/>
        <v>1.0375000000000001</v>
      </c>
      <c r="P756">
        <f t="shared" si="239"/>
        <v>42.346938775510203</v>
      </c>
      <c r="Q756" t="s">
        <v>8322</v>
      </c>
      <c r="R756" t="s">
        <v>8323</v>
      </c>
      <c r="S756" s="10">
        <f t="shared" si="240"/>
        <v>41249.749085648145</v>
      </c>
      <c r="T756" s="10">
        <f t="shared" si="241"/>
        <v>41279.749085648145</v>
      </c>
      <c r="U756">
        <f t="shared" si="254"/>
        <v>2000</v>
      </c>
      <c r="V756">
        <f t="shared" si="255"/>
        <v>2075</v>
      </c>
    </row>
    <row r="757" spans="1:22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238"/>
        <v>1.0190760000000001</v>
      </c>
      <c r="P757">
        <f t="shared" si="239"/>
        <v>37.466029411764708</v>
      </c>
      <c r="Q757" t="s">
        <v>8322</v>
      </c>
      <c r="R757" t="s">
        <v>8323</v>
      </c>
      <c r="S757" s="10">
        <f t="shared" si="240"/>
        <v>41383.605057870373</v>
      </c>
      <c r="T757" s="10">
        <f t="shared" si="241"/>
        <v>41414.02847222222</v>
      </c>
      <c r="U757">
        <f t="shared" si="254"/>
        <v>2500</v>
      </c>
      <c r="V757">
        <f t="shared" si="255"/>
        <v>2547.69</v>
      </c>
    </row>
    <row r="758" spans="1:22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238"/>
        <v>1.177142857142857</v>
      </c>
      <c r="P758">
        <f t="shared" si="239"/>
        <v>37.454545454545453</v>
      </c>
      <c r="Q758" t="s">
        <v>8322</v>
      </c>
      <c r="R758" t="s">
        <v>8323</v>
      </c>
      <c r="S758" s="10">
        <f t="shared" si="240"/>
        <v>40590.766886574071</v>
      </c>
      <c r="T758" s="10">
        <f t="shared" si="241"/>
        <v>40651.725219907406</v>
      </c>
      <c r="U758">
        <f t="shared" si="254"/>
        <v>700</v>
      </c>
      <c r="V758">
        <f t="shared" si="255"/>
        <v>824</v>
      </c>
    </row>
    <row r="759" spans="1:22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238"/>
        <v>2.38</v>
      </c>
      <c r="P759">
        <f t="shared" si="239"/>
        <v>33.055555555555557</v>
      </c>
      <c r="Q759" t="s">
        <v>8322</v>
      </c>
      <c r="R759" t="s">
        <v>8323</v>
      </c>
      <c r="S759" s="10">
        <f t="shared" si="240"/>
        <v>41235.054560185185</v>
      </c>
      <c r="T759" s="10">
        <f t="shared" si="241"/>
        <v>41249.054560185185</v>
      </c>
      <c r="U759">
        <f t="shared" si="254"/>
        <v>250</v>
      </c>
      <c r="V759">
        <f t="shared" si="255"/>
        <v>595</v>
      </c>
    </row>
    <row r="760" spans="1:22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238"/>
        <v>1.02</v>
      </c>
      <c r="P760">
        <f t="shared" si="239"/>
        <v>134.21052631578948</v>
      </c>
      <c r="Q760" t="s">
        <v>8322</v>
      </c>
      <c r="R760" t="s">
        <v>8323</v>
      </c>
      <c r="S760" s="10">
        <f t="shared" si="240"/>
        <v>40429.836435185185</v>
      </c>
      <c r="T760" s="10">
        <f t="shared" si="241"/>
        <v>40459.836435185185</v>
      </c>
      <c r="U760">
        <f t="shared" si="254"/>
        <v>2500</v>
      </c>
      <c r="V760">
        <f t="shared" si="255"/>
        <v>2550</v>
      </c>
    </row>
    <row r="761" spans="1:22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238"/>
        <v>1.0192000000000001</v>
      </c>
      <c r="P761">
        <f t="shared" si="239"/>
        <v>51.474747474747474</v>
      </c>
      <c r="Q761" t="s">
        <v>8322</v>
      </c>
      <c r="R761" t="s">
        <v>8323</v>
      </c>
      <c r="S761" s="10">
        <f t="shared" si="240"/>
        <v>41789.330312500002</v>
      </c>
      <c r="T761" s="10">
        <f t="shared" si="241"/>
        <v>41829.330312500002</v>
      </c>
      <c r="U761">
        <f>D761*1.39</f>
        <v>6949.9999999999991</v>
      </c>
      <c r="V761">
        <f>E761*1.39</f>
        <v>7083.44</v>
      </c>
    </row>
    <row r="762" spans="1:22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238"/>
        <v>0</v>
      </c>
      <c r="P762" t="e">
        <f t="shared" si="239"/>
        <v>#DIV/0!</v>
      </c>
      <c r="Q762" t="s">
        <v>8322</v>
      </c>
      <c r="R762" t="s">
        <v>8324</v>
      </c>
      <c r="S762" s="10">
        <f t="shared" si="240"/>
        <v>42670.764039351852</v>
      </c>
      <c r="T762" s="10">
        <f t="shared" si="241"/>
        <v>42700.805706018517</v>
      </c>
      <c r="U762">
        <f t="shared" ref="U762:U763" si="256">D762</f>
        <v>2200</v>
      </c>
      <c r="V762">
        <f t="shared" ref="V762:V763" si="257">E762</f>
        <v>0</v>
      </c>
    </row>
    <row r="763" spans="1:22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238"/>
        <v>4.7E-2</v>
      </c>
      <c r="P763">
        <f t="shared" si="239"/>
        <v>39.166666666666664</v>
      </c>
      <c r="Q763" t="s">
        <v>8322</v>
      </c>
      <c r="R763" t="s">
        <v>8324</v>
      </c>
      <c r="S763" s="10">
        <f t="shared" si="240"/>
        <v>41642.751458333332</v>
      </c>
      <c r="T763" s="10">
        <f t="shared" si="241"/>
        <v>41672.751458333332</v>
      </c>
      <c r="U763">
        <f t="shared" si="256"/>
        <v>5000</v>
      </c>
      <c r="V763">
        <f t="shared" si="257"/>
        <v>235</v>
      </c>
    </row>
    <row r="764" spans="1:22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238"/>
        <v>0</v>
      </c>
      <c r="P764" t="e">
        <f t="shared" si="239"/>
        <v>#DIV/0!</v>
      </c>
      <c r="Q764" t="s">
        <v>8322</v>
      </c>
      <c r="R764" t="s">
        <v>8324</v>
      </c>
      <c r="S764" s="10">
        <f t="shared" si="240"/>
        <v>42690.858449074076</v>
      </c>
      <c r="T764" s="10">
        <f t="shared" si="241"/>
        <v>42708.25</v>
      </c>
      <c r="U764">
        <f>D764*0.048</f>
        <v>168</v>
      </c>
      <c r="V764">
        <f>E764*0.048</f>
        <v>0</v>
      </c>
    </row>
    <row r="765" spans="1:22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238"/>
        <v>1.1655011655011655E-3</v>
      </c>
      <c r="P765">
        <f t="shared" si="239"/>
        <v>5</v>
      </c>
      <c r="Q765" t="s">
        <v>8322</v>
      </c>
      <c r="R765" t="s">
        <v>8324</v>
      </c>
      <c r="S765" s="10">
        <f t="shared" si="240"/>
        <v>41471.446851851848</v>
      </c>
      <c r="T765" s="10">
        <f t="shared" si="241"/>
        <v>41501.446851851848</v>
      </c>
      <c r="U765">
        <f>D765*1.39</f>
        <v>5963.0999999999995</v>
      </c>
      <c r="V765">
        <f>E765*1.39</f>
        <v>6.9499999999999993</v>
      </c>
    </row>
    <row r="766" spans="1:22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238"/>
        <v>0</v>
      </c>
      <c r="P766" t="e">
        <f t="shared" si="239"/>
        <v>#DIV/0!</v>
      </c>
      <c r="Q766" t="s">
        <v>8322</v>
      </c>
      <c r="R766" t="s">
        <v>8324</v>
      </c>
      <c r="S766" s="10">
        <f t="shared" si="240"/>
        <v>42227.173159722224</v>
      </c>
      <c r="T766" s="10">
        <f t="shared" si="241"/>
        <v>42257.173159722224</v>
      </c>
      <c r="U766">
        <f t="shared" ref="U766:U767" si="258">D766</f>
        <v>5000</v>
      </c>
      <c r="V766">
        <f t="shared" ref="V766:V767" si="259">E766</f>
        <v>0</v>
      </c>
    </row>
    <row r="767" spans="1:22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238"/>
        <v>0.36014285714285715</v>
      </c>
      <c r="P767">
        <f t="shared" si="239"/>
        <v>57.295454545454547</v>
      </c>
      <c r="Q767" t="s">
        <v>8322</v>
      </c>
      <c r="R767" t="s">
        <v>8324</v>
      </c>
      <c r="S767" s="10">
        <f t="shared" si="240"/>
        <v>41901.542638888888</v>
      </c>
      <c r="T767" s="10">
        <f t="shared" si="241"/>
        <v>41931.542638888888</v>
      </c>
      <c r="U767">
        <f t="shared" si="258"/>
        <v>7000</v>
      </c>
      <c r="V767">
        <f t="shared" si="259"/>
        <v>2521</v>
      </c>
    </row>
    <row r="768" spans="1:22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238"/>
        <v>0</v>
      </c>
      <c r="P768" t="e">
        <f t="shared" si="239"/>
        <v>#DIV/0!</v>
      </c>
      <c r="Q768" t="s">
        <v>8322</v>
      </c>
      <c r="R768" t="s">
        <v>8324</v>
      </c>
      <c r="S768" s="10">
        <f t="shared" si="240"/>
        <v>42021.783368055556</v>
      </c>
      <c r="T768" s="10">
        <f t="shared" si="241"/>
        <v>42051.783368055556</v>
      </c>
      <c r="U768">
        <f>D768*0.81</f>
        <v>3240</v>
      </c>
      <c r="V768">
        <f>E768*0.81</f>
        <v>0</v>
      </c>
    </row>
    <row r="769" spans="1:22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238"/>
        <v>3.5400000000000001E-2</v>
      </c>
      <c r="P769">
        <f t="shared" si="239"/>
        <v>59</v>
      </c>
      <c r="Q769" t="s">
        <v>8322</v>
      </c>
      <c r="R769" t="s">
        <v>8324</v>
      </c>
      <c r="S769" s="10">
        <f t="shared" si="240"/>
        <v>42115.143634259264</v>
      </c>
      <c r="T769" s="10">
        <f t="shared" si="241"/>
        <v>42145.143634259264</v>
      </c>
      <c r="U769">
        <f t="shared" ref="U769:U774" si="260">D769</f>
        <v>5000</v>
      </c>
      <c r="V769">
        <f t="shared" ref="V769:V774" si="261">E769</f>
        <v>177</v>
      </c>
    </row>
    <row r="770" spans="1:22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238"/>
        <v>0</v>
      </c>
      <c r="P770" t="e">
        <f t="shared" si="239"/>
        <v>#DIV/0!</v>
      </c>
      <c r="Q770" t="s">
        <v>8322</v>
      </c>
      <c r="R770" t="s">
        <v>8324</v>
      </c>
      <c r="S770" s="10">
        <f t="shared" si="240"/>
        <v>41594.207060185188</v>
      </c>
      <c r="T770" s="10">
        <f t="shared" si="241"/>
        <v>41624.207060185188</v>
      </c>
      <c r="U770">
        <f t="shared" si="260"/>
        <v>2500</v>
      </c>
      <c r="V770">
        <f t="shared" si="261"/>
        <v>0</v>
      </c>
    </row>
    <row r="771" spans="1:22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262">SUM(E771/D771)</f>
        <v>0.41399999999999998</v>
      </c>
      <c r="P771">
        <f t="shared" ref="P771:P834" si="263">SUM(E771/L771)</f>
        <v>31.846153846153847</v>
      </c>
      <c r="Q771" t="s">
        <v>8322</v>
      </c>
      <c r="R771" t="s">
        <v>8324</v>
      </c>
      <c r="S771" s="10">
        <f t="shared" ref="S771:S834" si="264">(((J771/60)/60)/24)+DATE(1970,1,1)</f>
        <v>41604.996458333335</v>
      </c>
      <c r="T771" s="10">
        <f t="shared" ref="T771:T834" si="265">(((I771/60)/60)/24)+DATE(1970,1,1)</f>
        <v>41634.996458333335</v>
      </c>
      <c r="U771">
        <f t="shared" si="260"/>
        <v>4000</v>
      </c>
      <c r="V771">
        <f t="shared" si="261"/>
        <v>1656</v>
      </c>
    </row>
    <row r="772" spans="1:22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262"/>
        <v>0</v>
      </c>
      <c r="P772" t="e">
        <f t="shared" si="263"/>
        <v>#DIV/0!</v>
      </c>
      <c r="Q772" t="s">
        <v>8322</v>
      </c>
      <c r="R772" t="s">
        <v>8324</v>
      </c>
      <c r="S772" s="10">
        <f t="shared" si="264"/>
        <v>41289.999641203707</v>
      </c>
      <c r="T772" s="10">
        <f t="shared" si="265"/>
        <v>41329.999641203707</v>
      </c>
      <c r="U772">
        <f t="shared" si="260"/>
        <v>17500</v>
      </c>
      <c r="V772">
        <f t="shared" si="261"/>
        <v>0</v>
      </c>
    </row>
    <row r="773" spans="1:22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262"/>
        <v>2.631578947368421E-4</v>
      </c>
      <c r="P773">
        <f t="shared" si="263"/>
        <v>10</v>
      </c>
      <c r="Q773" t="s">
        <v>8322</v>
      </c>
      <c r="R773" t="s">
        <v>8324</v>
      </c>
      <c r="S773" s="10">
        <f t="shared" si="264"/>
        <v>42349.824097222227</v>
      </c>
      <c r="T773" s="10">
        <f t="shared" si="265"/>
        <v>42399.824097222227</v>
      </c>
      <c r="U773">
        <f t="shared" si="260"/>
        <v>38000</v>
      </c>
      <c r="V773">
        <f t="shared" si="261"/>
        <v>10</v>
      </c>
    </row>
    <row r="774" spans="1:22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262"/>
        <v>3.3333333333333333E-2</v>
      </c>
      <c r="P774">
        <f t="shared" si="263"/>
        <v>50</v>
      </c>
      <c r="Q774" t="s">
        <v>8322</v>
      </c>
      <c r="R774" t="s">
        <v>8324</v>
      </c>
      <c r="S774" s="10">
        <f t="shared" si="264"/>
        <v>40068.056932870371</v>
      </c>
      <c r="T774" s="10">
        <f t="shared" si="265"/>
        <v>40118.165972222225</v>
      </c>
      <c r="U774">
        <f t="shared" si="260"/>
        <v>1500</v>
      </c>
      <c r="V774">
        <f t="shared" si="261"/>
        <v>50</v>
      </c>
    </row>
    <row r="775" spans="1:22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262"/>
        <v>8.5129023676509714E-3</v>
      </c>
      <c r="P775">
        <f t="shared" si="263"/>
        <v>16</v>
      </c>
      <c r="Q775" t="s">
        <v>8322</v>
      </c>
      <c r="R775" t="s">
        <v>8324</v>
      </c>
      <c r="S775" s="10">
        <f t="shared" si="264"/>
        <v>42100.735937499994</v>
      </c>
      <c r="T775" s="10">
        <f t="shared" si="265"/>
        <v>42134.959027777775</v>
      </c>
      <c r="U775">
        <f>D775*1.39</f>
        <v>5225.0099999999993</v>
      </c>
      <c r="V775">
        <f>E775*1.39</f>
        <v>44.48</v>
      </c>
    </row>
    <row r="776" spans="1:22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262"/>
        <v>0.70199999999999996</v>
      </c>
      <c r="P776">
        <f t="shared" si="263"/>
        <v>39</v>
      </c>
      <c r="Q776" t="s">
        <v>8322</v>
      </c>
      <c r="R776" t="s">
        <v>8324</v>
      </c>
      <c r="S776" s="10">
        <f t="shared" si="264"/>
        <v>41663.780300925922</v>
      </c>
      <c r="T776" s="10">
        <f t="shared" si="265"/>
        <v>41693.780300925922</v>
      </c>
      <c r="U776">
        <f t="shared" ref="U776:U801" si="266">D776</f>
        <v>500</v>
      </c>
      <c r="V776">
        <f t="shared" ref="V776:V801" si="267">E776</f>
        <v>351</v>
      </c>
    </row>
    <row r="777" spans="1:22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262"/>
        <v>1.7000000000000001E-2</v>
      </c>
      <c r="P777">
        <f t="shared" si="263"/>
        <v>34</v>
      </c>
      <c r="Q777" t="s">
        <v>8322</v>
      </c>
      <c r="R777" t="s">
        <v>8324</v>
      </c>
      <c r="S777" s="10">
        <f t="shared" si="264"/>
        <v>40863.060127314813</v>
      </c>
      <c r="T777" s="10">
        <f t="shared" si="265"/>
        <v>40893.060127314813</v>
      </c>
      <c r="U777">
        <f t="shared" si="266"/>
        <v>10000</v>
      </c>
      <c r="V777">
        <f t="shared" si="267"/>
        <v>170</v>
      </c>
    </row>
    <row r="778" spans="1:22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262"/>
        <v>0.51400000000000001</v>
      </c>
      <c r="P778">
        <f t="shared" si="263"/>
        <v>63.122807017543863</v>
      </c>
      <c r="Q778" t="s">
        <v>8322</v>
      </c>
      <c r="R778" t="s">
        <v>8324</v>
      </c>
      <c r="S778" s="10">
        <f t="shared" si="264"/>
        <v>42250.685706018514</v>
      </c>
      <c r="T778" s="10">
        <f t="shared" si="265"/>
        <v>42288.208333333328</v>
      </c>
      <c r="U778">
        <f t="shared" si="266"/>
        <v>7000</v>
      </c>
      <c r="V778">
        <f t="shared" si="267"/>
        <v>3598</v>
      </c>
    </row>
    <row r="779" spans="1:22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262"/>
        <v>7.0000000000000001E-3</v>
      </c>
      <c r="P779">
        <f t="shared" si="263"/>
        <v>7</v>
      </c>
      <c r="Q779" t="s">
        <v>8322</v>
      </c>
      <c r="R779" t="s">
        <v>8324</v>
      </c>
      <c r="S779" s="10">
        <f t="shared" si="264"/>
        <v>41456.981215277774</v>
      </c>
      <c r="T779" s="10">
        <f t="shared" si="265"/>
        <v>41486.981215277774</v>
      </c>
      <c r="U779">
        <f t="shared" si="266"/>
        <v>3000</v>
      </c>
      <c r="V779">
        <f t="shared" si="267"/>
        <v>21</v>
      </c>
    </row>
    <row r="780" spans="1:22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262"/>
        <v>4.0000000000000001E-3</v>
      </c>
      <c r="P780">
        <f t="shared" si="263"/>
        <v>2</v>
      </c>
      <c r="Q780" t="s">
        <v>8322</v>
      </c>
      <c r="R780" t="s">
        <v>8324</v>
      </c>
      <c r="S780" s="10">
        <f t="shared" si="264"/>
        <v>41729.702314814815</v>
      </c>
      <c r="T780" s="10">
        <f t="shared" si="265"/>
        <v>41759.702314814815</v>
      </c>
      <c r="U780">
        <f t="shared" si="266"/>
        <v>500</v>
      </c>
      <c r="V780">
        <f t="shared" si="267"/>
        <v>2</v>
      </c>
    </row>
    <row r="781" spans="1:22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262"/>
        <v>2.6666666666666668E-2</v>
      </c>
      <c r="P781">
        <f t="shared" si="263"/>
        <v>66.666666666666671</v>
      </c>
      <c r="Q781" t="s">
        <v>8322</v>
      </c>
      <c r="R781" t="s">
        <v>8324</v>
      </c>
      <c r="S781" s="10">
        <f t="shared" si="264"/>
        <v>40436.68408564815</v>
      </c>
      <c r="T781" s="10">
        <f t="shared" si="265"/>
        <v>40466.166666666664</v>
      </c>
      <c r="U781">
        <f t="shared" si="266"/>
        <v>15000</v>
      </c>
      <c r="V781">
        <f t="shared" si="267"/>
        <v>400</v>
      </c>
    </row>
    <row r="782" spans="1:22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262"/>
        <v>1.04</v>
      </c>
      <c r="P782">
        <f t="shared" si="263"/>
        <v>38.518518518518519</v>
      </c>
      <c r="Q782" t="s">
        <v>8325</v>
      </c>
      <c r="R782" t="s">
        <v>8326</v>
      </c>
      <c r="S782" s="10">
        <f t="shared" si="264"/>
        <v>40636.673900462964</v>
      </c>
      <c r="T782" s="10">
        <f t="shared" si="265"/>
        <v>40666.673900462964</v>
      </c>
      <c r="U782">
        <f t="shared" si="266"/>
        <v>1000</v>
      </c>
      <c r="V782">
        <f t="shared" si="267"/>
        <v>1040</v>
      </c>
    </row>
    <row r="783" spans="1:22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262"/>
        <v>1.3315375</v>
      </c>
      <c r="P783">
        <f t="shared" si="263"/>
        <v>42.609200000000001</v>
      </c>
      <c r="Q783" t="s">
        <v>8325</v>
      </c>
      <c r="R783" t="s">
        <v>8326</v>
      </c>
      <c r="S783" s="10">
        <f t="shared" si="264"/>
        <v>41403.000856481485</v>
      </c>
      <c r="T783" s="10">
        <f t="shared" si="265"/>
        <v>41433.000856481485</v>
      </c>
      <c r="U783">
        <f t="shared" si="266"/>
        <v>800</v>
      </c>
      <c r="V783">
        <f t="shared" si="267"/>
        <v>1065.23</v>
      </c>
    </row>
    <row r="784" spans="1:22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262"/>
        <v>1</v>
      </c>
      <c r="P784">
        <f t="shared" si="263"/>
        <v>50</v>
      </c>
      <c r="Q784" t="s">
        <v>8325</v>
      </c>
      <c r="R784" t="s">
        <v>8326</v>
      </c>
      <c r="S784" s="10">
        <f t="shared" si="264"/>
        <v>41116.758125</v>
      </c>
      <c r="T784" s="10">
        <f t="shared" si="265"/>
        <v>41146.758125</v>
      </c>
      <c r="U784">
        <f t="shared" si="266"/>
        <v>700</v>
      </c>
      <c r="V784">
        <f t="shared" si="267"/>
        <v>700</v>
      </c>
    </row>
    <row r="785" spans="1:22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262"/>
        <v>1.4813333333333334</v>
      </c>
      <c r="P785">
        <f t="shared" si="263"/>
        <v>63.485714285714288</v>
      </c>
      <c r="Q785" t="s">
        <v>8325</v>
      </c>
      <c r="R785" t="s">
        <v>8326</v>
      </c>
      <c r="S785" s="10">
        <f t="shared" si="264"/>
        <v>40987.773715277777</v>
      </c>
      <c r="T785" s="10">
        <f t="shared" si="265"/>
        <v>41026.916666666664</v>
      </c>
      <c r="U785">
        <f t="shared" si="266"/>
        <v>1500</v>
      </c>
      <c r="V785">
        <f t="shared" si="267"/>
        <v>2222</v>
      </c>
    </row>
    <row r="786" spans="1:22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262"/>
        <v>1.0249999999999999</v>
      </c>
      <c r="P786">
        <f t="shared" si="263"/>
        <v>102.5</v>
      </c>
      <c r="Q786" t="s">
        <v>8325</v>
      </c>
      <c r="R786" t="s">
        <v>8326</v>
      </c>
      <c r="S786" s="10">
        <f t="shared" si="264"/>
        <v>41675.149525462963</v>
      </c>
      <c r="T786" s="10">
        <f t="shared" si="265"/>
        <v>41715.107858796298</v>
      </c>
      <c r="U786">
        <f t="shared" si="266"/>
        <v>1000</v>
      </c>
      <c r="V786">
        <f t="shared" si="267"/>
        <v>1025</v>
      </c>
    </row>
    <row r="787" spans="1:22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262"/>
        <v>1.8062799999999999</v>
      </c>
      <c r="P787">
        <f t="shared" si="263"/>
        <v>31.142758620689655</v>
      </c>
      <c r="Q787" t="s">
        <v>8325</v>
      </c>
      <c r="R787" t="s">
        <v>8326</v>
      </c>
      <c r="S787" s="10">
        <f t="shared" si="264"/>
        <v>41303.593923611108</v>
      </c>
      <c r="T787" s="10">
        <f t="shared" si="265"/>
        <v>41333.593923611108</v>
      </c>
      <c r="U787">
        <f t="shared" si="266"/>
        <v>500</v>
      </c>
      <c r="V787">
        <f t="shared" si="267"/>
        <v>903.14</v>
      </c>
    </row>
    <row r="788" spans="1:22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262"/>
        <v>1.4279999999999999</v>
      </c>
      <c r="P788">
        <f t="shared" si="263"/>
        <v>162.27272727272728</v>
      </c>
      <c r="Q788" t="s">
        <v>8325</v>
      </c>
      <c r="R788" t="s">
        <v>8326</v>
      </c>
      <c r="S788" s="10">
        <f t="shared" si="264"/>
        <v>40983.055949074071</v>
      </c>
      <c r="T788" s="10">
        <f t="shared" si="265"/>
        <v>41040.657638888886</v>
      </c>
      <c r="U788">
        <f t="shared" si="266"/>
        <v>5000</v>
      </c>
      <c r="V788">
        <f t="shared" si="267"/>
        <v>7140</v>
      </c>
    </row>
    <row r="789" spans="1:22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262"/>
        <v>1.1416666666666666</v>
      </c>
      <c r="P789">
        <f t="shared" si="263"/>
        <v>80.588235294117652</v>
      </c>
      <c r="Q789" t="s">
        <v>8325</v>
      </c>
      <c r="R789" t="s">
        <v>8326</v>
      </c>
      <c r="S789" s="10">
        <f t="shared" si="264"/>
        <v>41549.627615740741</v>
      </c>
      <c r="T789" s="10">
        <f t="shared" si="265"/>
        <v>41579.627615740741</v>
      </c>
      <c r="U789">
        <f t="shared" si="266"/>
        <v>1200</v>
      </c>
      <c r="V789">
        <f t="shared" si="267"/>
        <v>1370</v>
      </c>
    </row>
    <row r="790" spans="1:22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262"/>
        <v>2.03505</v>
      </c>
      <c r="P790">
        <f t="shared" si="263"/>
        <v>59.85441176470588</v>
      </c>
      <c r="Q790" t="s">
        <v>8325</v>
      </c>
      <c r="R790" t="s">
        <v>8326</v>
      </c>
      <c r="S790" s="10">
        <f t="shared" si="264"/>
        <v>41059.006805555553</v>
      </c>
      <c r="T790" s="10">
        <f t="shared" si="265"/>
        <v>41097.165972222225</v>
      </c>
      <c r="U790">
        <f t="shared" si="266"/>
        <v>1000</v>
      </c>
      <c r="V790">
        <f t="shared" si="267"/>
        <v>2035.05</v>
      </c>
    </row>
    <row r="791" spans="1:22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262"/>
        <v>1.0941176470588236</v>
      </c>
      <c r="P791">
        <f t="shared" si="263"/>
        <v>132.85714285714286</v>
      </c>
      <c r="Q791" t="s">
        <v>8325</v>
      </c>
      <c r="R791" t="s">
        <v>8326</v>
      </c>
      <c r="S791" s="10">
        <f t="shared" si="264"/>
        <v>41277.186111111114</v>
      </c>
      <c r="T791" s="10">
        <f t="shared" si="265"/>
        <v>41295.332638888889</v>
      </c>
      <c r="U791">
        <f t="shared" si="266"/>
        <v>1700</v>
      </c>
      <c r="V791">
        <f t="shared" si="267"/>
        <v>1860</v>
      </c>
    </row>
    <row r="792" spans="1:22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262"/>
        <v>1.443746</v>
      </c>
      <c r="P792">
        <f t="shared" si="263"/>
        <v>92.547820512820508</v>
      </c>
      <c r="Q792" t="s">
        <v>8325</v>
      </c>
      <c r="R792" t="s">
        <v>8326</v>
      </c>
      <c r="S792" s="10">
        <f t="shared" si="264"/>
        <v>41276.047905092593</v>
      </c>
      <c r="T792" s="10">
        <f t="shared" si="265"/>
        <v>41306.047905092593</v>
      </c>
      <c r="U792">
        <f t="shared" si="266"/>
        <v>10000</v>
      </c>
      <c r="V792">
        <f t="shared" si="267"/>
        <v>14437.46</v>
      </c>
    </row>
    <row r="793" spans="1:22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262"/>
        <v>1.0386666666666666</v>
      </c>
      <c r="P793">
        <f t="shared" si="263"/>
        <v>60.859375</v>
      </c>
      <c r="Q793" t="s">
        <v>8325</v>
      </c>
      <c r="R793" t="s">
        <v>8326</v>
      </c>
      <c r="S793" s="10">
        <f t="shared" si="264"/>
        <v>41557.780624999999</v>
      </c>
      <c r="T793" s="10">
        <f t="shared" si="265"/>
        <v>41591.249305555553</v>
      </c>
      <c r="U793">
        <f t="shared" si="266"/>
        <v>7500</v>
      </c>
      <c r="V793">
        <f t="shared" si="267"/>
        <v>7790</v>
      </c>
    </row>
    <row r="794" spans="1:22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262"/>
        <v>1.0044440000000001</v>
      </c>
      <c r="P794">
        <f t="shared" si="263"/>
        <v>41.851833333333339</v>
      </c>
      <c r="Q794" t="s">
        <v>8325</v>
      </c>
      <c r="R794" t="s">
        <v>8326</v>
      </c>
      <c r="S794" s="10">
        <f t="shared" si="264"/>
        <v>41555.873645833337</v>
      </c>
      <c r="T794" s="10">
        <f t="shared" si="265"/>
        <v>41585.915312500001</v>
      </c>
      <c r="U794">
        <f t="shared" si="266"/>
        <v>2500</v>
      </c>
      <c r="V794">
        <f t="shared" si="267"/>
        <v>2511.11</v>
      </c>
    </row>
    <row r="795" spans="1:22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262"/>
        <v>1.0277927272727272</v>
      </c>
      <c r="P795">
        <f t="shared" si="263"/>
        <v>88.325937499999995</v>
      </c>
      <c r="Q795" t="s">
        <v>8325</v>
      </c>
      <c r="R795" t="s">
        <v>8326</v>
      </c>
      <c r="S795" s="10">
        <f t="shared" si="264"/>
        <v>41442.741249999999</v>
      </c>
      <c r="T795" s="10">
        <f t="shared" si="265"/>
        <v>41458.207638888889</v>
      </c>
      <c r="U795">
        <f t="shared" si="266"/>
        <v>2750</v>
      </c>
      <c r="V795">
        <f t="shared" si="267"/>
        <v>2826.43</v>
      </c>
    </row>
    <row r="796" spans="1:22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262"/>
        <v>1.0531250000000001</v>
      </c>
      <c r="P796">
        <f t="shared" si="263"/>
        <v>158.96226415094338</v>
      </c>
      <c r="Q796" t="s">
        <v>8325</v>
      </c>
      <c r="R796" t="s">
        <v>8326</v>
      </c>
      <c r="S796" s="10">
        <f t="shared" si="264"/>
        <v>40736.115011574075</v>
      </c>
      <c r="T796" s="10">
        <f t="shared" si="265"/>
        <v>40791.712500000001</v>
      </c>
      <c r="U796">
        <f t="shared" si="266"/>
        <v>8000</v>
      </c>
      <c r="V796">
        <f t="shared" si="267"/>
        <v>8425</v>
      </c>
    </row>
    <row r="797" spans="1:22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262"/>
        <v>1.1178571428571429</v>
      </c>
      <c r="P797">
        <f t="shared" si="263"/>
        <v>85.054347826086953</v>
      </c>
      <c r="Q797" t="s">
        <v>8325</v>
      </c>
      <c r="R797" t="s">
        <v>8326</v>
      </c>
      <c r="S797" s="10">
        <f t="shared" si="264"/>
        <v>40963.613032407404</v>
      </c>
      <c r="T797" s="10">
        <f t="shared" si="265"/>
        <v>41006.207638888889</v>
      </c>
      <c r="U797">
        <f t="shared" si="266"/>
        <v>14000</v>
      </c>
      <c r="V797">
        <f t="shared" si="267"/>
        <v>15650</v>
      </c>
    </row>
    <row r="798" spans="1:22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262"/>
        <v>1.0135000000000001</v>
      </c>
      <c r="P798">
        <f t="shared" si="263"/>
        <v>112.61111111111111</v>
      </c>
      <c r="Q798" t="s">
        <v>8325</v>
      </c>
      <c r="R798" t="s">
        <v>8326</v>
      </c>
      <c r="S798" s="10">
        <f t="shared" si="264"/>
        <v>41502.882928240739</v>
      </c>
      <c r="T798" s="10">
        <f t="shared" si="265"/>
        <v>41532.881944444445</v>
      </c>
      <c r="U798">
        <f t="shared" si="266"/>
        <v>10000</v>
      </c>
      <c r="V798">
        <f t="shared" si="267"/>
        <v>10135</v>
      </c>
    </row>
    <row r="799" spans="1:22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262"/>
        <v>1.0753333333333333</v>
      </c>
      <c r="P799">
        <f t="shared" si="263"/>
        <v>45.436619718309856</v>
      </c>
      <c r="Q799" t="s">
        <v>8325</v>
      </c>
      <c r="R799" t="s">
        <v>8326</v>
      </c>
      <c r="S799" s="10">
        <f t="shared" si="264"/>
        <v>40996.994074074071</v>
      </c>
      <c r="T799" s="10">
        <f t="shared" si="265"/>
        <v>41028.166666666664</v>
      </c>
      <c r="U799">
        <f t="shared" si="266"/>
        <v>3000</v>
      </c>
      <c r="V799">
        <f t="shared" si="267"/>
        <v>3226</v>
      </c>
    </row>
    <row r="800" spans="1:22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262"/>
        <v>1.1488571428571428</v>
      </c>
      <c r="P800">
        <f t="shared" si="263"/>
        <v>46.218390804597703</v>
      </c>
      <c r="Q800" t="s">
        <v>8325</v>
      </c>
      <c r="R800" t="s">
        <v>8326</v>
      </c>
      <c r="S800" s="10">
        <f t="shared" si="264"/>
        <v>41882.590127314819</v>
      </c>
      <c r="T800" s="10">
        <f t="shared" si="265"/>
        <v>41912.590127314819</v>
      </c>
      <c r="U800">
        <f t="shared" si="266"/>
        <v>3500</v>
      </c>
      <c r="V800">
        <f t="shared" si="267"/>
        <v>4021</v>
      </c>
    </row>
    <row r="801" spans="1:22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262"/>
        <v>1.0002</v>
      </c>
      <c r="P801">
        <f t="shared" si="263"/>
        <v>178.60714285714286</v>
      </c>
      <c r="Q801" t="s">
        <v>8325</v>
      </c>
      <c r="R801" t="s">
        <v>8326</v>
      </c>
      <c r="S801" s="10">
        <f t="shared" si="264"/>
        <v>40996.667199074072</v>
      </c>
      <c r="T801" s="10">
        <f t="shared" si="265"/>
        <v>41026.667199074072</v>
      </c>
      <c r="U801">
        <f t="shared" si="266"/>
        <v>5000</v>
      </c>
      <c r="V801">
        <f t="shared" si="267"/>
        <v>5001</v>
      </c>
    </row>
    <row r="802" spans="1:22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262"/>
        <v>1.5213333333333334</v>
      </c>
      <c r="P802">
        <f t="shared" si="263"/>
        <v>40.75</v>
      </c>
      <c r="Q802" t="s">
        <v>8325</v>
      </c>
      <c r="R802" t="s">
        <v>8326</v>
      </c>
      <c r="S802" s="10">
        <f t="shared" si="264"/>
        <v>41863.433495370373</v>
      </c>
      <c r="T802" s="10">
        <f t="shared" si="265"/>
        <v>41893.433495370373</v>
      </c>
      <c r="U802">
        <f>D802*1.39</f>
        <v>2085</v>
      </c>
      <c r="V802">
        <f>E802*1.39</f>
        <v>3171.9799999999996</v>
      </c>
    </row>
    <row r="803" spans="1:22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262"/>
        <v>1.1152149999999998</v>
      </c>
      <c r="P803">
        <f t="shared" si="263"/>
        <v>43.733921568627444</v>
      </c>
      <c r="Q803" t="s">
        <v>8325</v>
      </c>
      <c r="R803" t="s">
        <v>8326</v>
      </c>
      <c r="S803" s="10">
        <f t="shared" si="264"/>
        <v>40695.795370370368</v>
      </c>
      <c r="T803" s="10">
        <f t="shared" si="265"/>
        <v>40725.795370370368</v>
      </c>
      <c r="U803">
        <f t="shared" ref="U803:U809" si="268">D803</f>
        <v>2000</v>
      </c>
      <c r="V803">
        <f t="shared" ref="V803:V809" si="269">E803</f>
        <v>2230.4299999999998</v>
      </c>
    </row>
    <row r="804" spans="1:22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262"/>
        <v>1.0133333333333334</v>
      </c>
      <c r="P804">
        <f t="shared" si="263"/>
        <v>81.066666666666663</v>
      </c>
      <c r="Q804" t="s">
        <v>8325</v>
      </c>
      <c r="R804" t="s">
        <v>8326</v>
      </c>
      <c r="S804" s="10">
        <f t="shared" si="264"/>
        <v>41123.022268518522</v>
      </c>
      <c r="T804" s="10">
        <f t="shared" si="265"/>
        <v>41169.170138888891</v>
      </c>
      <c r="U804">
        <f t="shared" si="268"/>
        <v>6000</v>
      </c>
      <c r="V804">
        <f t="shared" si="269"/>
        <v>6080</v>
      </c>
    </row>
    <row r="805" spans="1:22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262"/>
        <v>1.232608695652174</v>
      </c>
      <c r="P805">
        <f t="shared" si="263"/>
        <v>74.60526315789474</v>
      </c>
      <c r="Q805" t="s">
        <v>8325</v>
      </c>
      <c r="R805" t="s">
        <v>8326</v>
      </c>
      <c r="S805" s="10">
        <f t="shared" si="264"/>
        <v>40665.949976851851</v>
      </c>
      <c r="T805" s="10">
        <f t="shared" si="265"/>
        <v>40692.041666666664</v>
      </c>
      <c r="U805">
        <f t="shared" si="268"/>
        <v>2300</v>
      </c>
      <c r="V805">
        <f t="shared" si="269"/>
        <v>2835</v>
      </c>
    </row>
    <row r="806" spans="1:22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262"/>
        <v>1</v>
      </c>
      <c r="P806">
        <f t="shared" si="263"/>
        <v>305.55555555555554</v>
      </c>
      <c r="Q806" t="s">
        <v>8325</v>
      </c>
      <c r="R806" t="s">
        <v>8326</v>
      </c>
      <c r="S806" s="10">
        <f t="shared" si="264"/>
        <v>40730.105625000004</v>
      </c>
      <c r="T806" s="10">
        <f t="shared" si="265"/>
        <v>40747.165972222225</v>
      </c>
      <c r="U806">
        <f t="shared" si="268"/>
        <v>5500</v>
      </c>
      <c r="V806">
        <f t="shared" si="269"/>
        <v>5500</v>
      </c>
    </row>
    <row r="807" spans="1:22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262"/>
        <v>1.05</v>
      </c>
      <c r="P807">
        <f t="shared" si="263"/>
        <v>58.333333333333336</v>
      </c>
      <c r="Q807" t="s">
        <v>8325</v>
      </c>
      <c r="R807" t="s">
        <v>8326</v>
      </c>
      <c r="S807" s="10">
        <f t="shared" si="264"/>
        <v>40690.823055555556</v>
      </c>
      <c r="T807" s="10">
        <f t="shared" si="265"/>
        <v>40740.958333333336</v>
      </c>
      <c r="U807">
        <f t="shared" si="268"/>
        <v>3000</v>
      </c>
      <c r="V807">
        <f t="shared" si="269"/>
        <v>3150</v>
      </c>
    </row>
    <row r="808" spans="1:22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262"/>
        <v>1.0443750000000001</v>
      </c>
      <c r="P808">
        <f t="shared" si="263"/>
        <v>117.67605633802818</v>
      </c>
      <c r="Q808" t="s">
        <v>8325</v>
      </c>
      <c r="R808" t="s">
        <v>8326</v>
      </c>
      <c r="S808" s="10">
        <f t="shared" si="264"/>
        <v>40763.691423611112</v>
      </c>
      <c r="T808" s="10">
        <f t="shared" si="265"/>
        <v>40793.691423611112</v>
      </c>
      <c r="U808">
        <f t="shared" si="268"/>
        <v>8000</v>
      </c>
      <c r="V808">
        <f t="shared" si="269"/>
        <v>8355</v>
      </c>
    </row>
    <row r="809" spans="1:22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262"/>
        <v>1.05125</v>
      </c>
      <c r="P809">
        <f t="shared" si="263"/>
        <v>73.771929824561397</v>
      </c>
      <c r="Q809" t="s">
        <v>8325</v>
      </c>
      <c r="R809" t="s">
        <v>8326</v>
      </c>
      <c r="S809" s="10">
        <f t="shared" si="264"/>
        <v>42759.628599537042</v>
      </c>
      <c r="T809" s="10">
        <f t="shared" si="265"/>
        <v>42795.083333333328</v>
      </c>
      <c r="U809">
        <f t="shared" si="268"/>
        <v>4000</v>
      </c>
      <c r="V809">
        <f t="shared" si="269"/>
        <v>4205</v>
      </c>
    </row>
    <row r="810" spans="1:22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262"/>
        <v>1</v>
      </c>
      <c r="P810">
        <f t="shared" si="263"/>
        <v>104.65116279069767</v>
      </c>
      <c r="Q810" t="s">
        <v>8325</v>
      </c>
      <c r="R810" t="s">
        <v>8326</v>
      </c>
      <c r="S810" s="10">
        <f t="shared" si="264"/>
        <v>41962.100532407407</v>
      </c>
      <c r="T810" s="10">
        <f t="shared" si="265"/>
        <v>41995.207638888889</v>
      </c>
      <c r="U810">
        <f>D810*0.81</f>
        <v>3645.0000000000005</v>
      </c>
      <c r="V810">
        <f>E810*0.81</f>
        <v>3645.0000000000005</v>
      </c>
    </row>
    <row r="811" spans="1:22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262"/>
        <v>1.03775</v>
      </c>
      <c r="P811">
        <f t="shared" si="263"/>
        <v>79.82692307692308</v>
      </c>
      <c r="Q811" t="s">
        <v>8325</v>
      </c>
      <c r="R811" t="s">
        <v>8326</v>
      </c>
      <c r="S811" s="10">
        <f t="shared" si="264"/>
        <v>41628.833680555559</v>
      </c>
      <c r="T811" s="10">
        <f t="shared" si="265"/>
        <v>41658.833680555559</v>
      </c>
      <c r="U811">
        <f t="shared" ref="U811:U830" si="270">D811</f>
        <v>4000</v>
      </c>
      <c r="V811">
        <f t="shared" ref="V811:V830" si="271">E811</f>
        <v>4151</v>
      </c>
    </row>
    <row r="812" spans="1:22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262"/>
        <v>1.05</v>
      </c>
      <c r="P812">
        <f t="shared" si="263"/>
        <v>58.333333333333336</v>
      </c>
      <c r="Q812" t="s">
        <v>8325</v>
      </c>
      <c r="R812" t="s">
        <v>8326</v>
      </c>
      <c r="S812" s="10">
        <f t="shared" si="264"/>
        <v>41123.056273148148</v>
      </c>
      <c r="T812" s="10">
        <f t="shared" si="265"/>
        <v>41153.056273148148</v>
      </c>
      <c r="U812">
        <f t="shared" si="270"/>
        <v>1500</v>
      </c>
      <c r="V812">
        <f t="shared" si="271"/>
        <v>1575</v>
      </c>
    </row>
    <row r="813" spans="1:22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262"/>
        <v>1.04</v>
      </c>
      <c r="P813">
        <f t="shared" si="263"/>
        <v>86.666666666666671</v>
      </c>
      <c r="Q813" t="s">
        <v>8325</v>
      </c>
      <c r="R813" t="s">
        <v>8326</v>
      </c>
      <c r="S813" s="10">
        <f t="shared" si="264"/>
        <v>41443.643541666665</v>
      </c>
      <c r="T813" s="10">
        <f t="shared" si="265"/>
        <v>41465.702777777777</v>
      </c>
      <c r="U813">
        <f t="shared" si="270"/>
        <v>1000</v>
      </c>
      <c r="V813">
        <f t="shared" si="271"/>
        <v>1040</v>
      </c>
    </row>
    <row r="814" spans="1:22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262"/>
        <v>1.5183333333333333</v>
      </c>
      <c r="P814">
        <f t="shared" si="263"/>
        <v>27.606060606060606</v>
      </c>
      <c r="Q814" t="s">
        <v>8325</v>
      </c>
      <c r="R814" t="s">
        <v>8326</v>
      </c>
      <c r="S814" s="10">
        <f t="shared" si="264"/>
        <v>41282.017962962964</v>
      </c>
      <c r="T814" s="10">
        <f t="shared" si="265"/>
        <v>41334.581944444442</v>
      </c>
      <c r="U814">
        <f t="shared" si="270"/>
        <v>600</v>
      </c>
      <c r="V814">
        <f t="shared" si="271"/>
        <v>911</v>
      </c>
    </row>
    <row r="815" spans="1:22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262"/>
        <v>1.59996</v>
      </c>
      <c r="P815">
        <f t="shared" si="263"/>
        <v>24.999375000000001</v>
      </c>
      <c r="Q815" t="s">
        <v>8325</v>
      </c>
      <c r="R815" t="s">
        <v>8326</v>
      </c>
      <c r="S815" s="10">
        <f t="shared" si="264"/>
        <v>41080.960243055553</v>
      </c>
      <c r="T815" s="10">
        <f t="shared" si="265"/>
        <v>41110.960243055553</v>
      </c>
      <c r="U815">
        <f t="shared" si="270"/>
        <v>1500</v>
      </c>
      <c r="V815">
        <f t="shared" si="271"/>
        <v>2399.94</v>
      </c>
    </row>
    <row r="816" spans="1:22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262"/>
        <v>1.2729999999999999</v>
      </c>
      <c r="P816">
        <f t="shared" si="263"/>
        <v>45.464285714285715</v>
      </c>
      <c r="Q816" t="s">
        <v>8325</v>
      </c>
      <c r="R816" t="s">
        <v>8326</v>
      </c>
      <c r="S816" s="10">
        <f t="shared" si="264"/>
        <v>40679.743067129632</v>
      </c>
      <c r="T816" s="10">
        <f t="shared" si="265"/>
        <v>40694.75277777778</v>
      </c>
      <c r="U816">
        <f t="shared" si="270"/>
        <v>1000</v>
      </c>
      <c r="V816">
        <f t="shared" si="271"/>
        <v>1273</v>
      </c>
    </row>
    <row r="817" spans="1:22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262"/>
        <v>1.07</v>
      </c>
      <c r="P817">
        <f t="shared" si="263"/>
        <v>99.534883720930239</v>
      </c>
      <c r="Q817" t="s">
        <v>8325</v>
      </c>
      <c r="R817" t="s">
        <v>8326</v>
      </c>
      <c r="S817" s="10">
        <f t="shared" si="264"/>
        <v>41914.917858796296</v>
      </c>
      <c r="T817" s="10">
        <f t="shared" si="265"/>
        <v>41944.917858796296</v>
      </c>
      <c r="U817">
        <f t="shared" si="270"/>
        <v>4000</v>
      </c>
      <c r="V817">
        <f t="shared" si="271"/>
        <v>4280</v>
      </c>
    </row>
    <row r="818" spans="1:22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262"/>
        <v>1.1512214285714286</v>
      </c>
      <c r="P818">
        <f t="shared" si="263"/>
        <v>39.31</v>
      </c>
      <c r="Q818" t="s">
        <v>8325</v>
      </c>
      <c r="R818" t="s">
        <v>8326</v>
      </c>
      <c r="S818" s="10">
        <f t="shared" si="264"/>
        <v>41341.870868055557</v>
      </c>
      <c r="T818" s="10">
        <f t="shared" si="265"/>
        <v>41373.270833333336</v>
      </c>
      <c r="U818">
        <f t="shared" si="270"/>
        <v>7000</v>
      </c>
      <c r="V818">
        <f t="shared" si="271"/>
        <v>8058.55</v>
      </c>
    </row>
    <row r="819" spans="1:22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262"/>
        <v>1.3711066666666665</v>
      </c>
      <c r="P819">
        <f t="shared" si="263"/>
        <v>89.419999999999987</v>
      </c>
      <c r="Q819" t="s">
        <v>8325</v>
      </c>
      <c r="R819" t="s">
        <v>8326</v>
      </c>
      <c r="S819" s="10">
        <f t="shared" si="264"/>
        <v>40925.599664351852</v>
      </c>
      <c r="T819" s="10">
        <f t="shared" si="265"/>
        <v>40979.207638888889</v>
      </c>
      <c r="U819">
        <f t="shared" si="270"/>
        <v>1500</v>
      </c>
      <c r="V819">
        <f t="shared" si="271"/>
        <v>2056.66</v>
      </c>
    </row>
    <row r="820" spans="1:22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262"/>
        <v>1.5571428571428572</v>
      </c>
      <c r="P820">
        <f t="shared" si="263"/>
        <v>28.684210526315791</v>
      </c>
      <c r="Q820" t="s">
        <v>8325</v>
      </c>
      <c r="R820" t="s">
        <v>8326</v>
      </c>
      <c r="S820" s="10">
        <f t="shared" si="264"/>
        <v>41120.882881944446</v>
      </c>
      <c r="T820" s="10">
        <f t="shared" si="265"/>
        <v>41128.709027777775</v>
      </c>
      <c r="U820">
        <f t="shared" si="270"/>
        <v>350</v>
      </c>
      <c r="V820">
        <f t="shared" si="271"/>
        <v>545</v>
      </c>
    </row>
    <row r="821" spans="1:22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262"/>
        <v>1.0874999999999999</v>
      </c>
      <c r="P821">
        <f t="shared" si="263"/>
        <v>31.071428571428573</v>
      </c>
      <c r="Q821" t="s">
        <v>8325</v>
      </c>
      <c r="R821" t="s">
        <v>8326</v>
      </c>
      <c r="S821" s="10">
        <f t="shared" si="264"/>
        <v>41619.998310185183</v>
      </c>
      <c r="T821" s="10">
        <f t="shared" si="265"/>
        <v>41629.197222222225</v>
      </c>
      <c r="U821">
        <f t="shared" si="270"/>
        <v>400</v>
      </c>
      <c r="V821">
        <f t="shared" si="271"/>
        <v>435</v>
      </c>
    </row>
    <row r="822" spans="1:22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262"/>
        <v>1.3405</v>
      </c>
      <c r="P822">
        <f t="shared" si="263"/>
        <v>70.55263157894737</v>
      </c>
      <c r="Q822" t="s">
        <v>8325</v>
      </c>
      <c r="R822" t="s">
        <v>8326</v>
      </c>
      <c r="S822" s="10">
        <f t="shared" si="264"/>
        <v>41768.841921296298</v>
      </c>
      <c r="T822" s="10">
        <f t="shared" si="265"/>
        <v>41799.208333333336</v>
      </c>
      <c r="U822">
        <f t="shared" si="270"/>
        <v>2000</v>
      </c>
      <c r="V822">
        <f t="shared" si="271"/>
        <v>2681</v>
      </c>
    </row>
    <row r="823" spans="1:22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262"/>
        <v>1</v>
      </c>
      <c r="P823">
        <f t="shared" si="263"/>
        <v>224.12820512820514</v>
      </c>
      <c r="Q823" t="s">
        <v>8325</v>
      </c>
      <c r="R823" t="s">
        <v>8326</v>
      </c>
      <c r="S823" s="10">
        <f t="shared" si="264"/>
        <v>42093.922048611115</v>
      </c>
      <c r="T823" s="10">
        <f t="shared" si="265"/>
        <v>42128.167361111111</v>
      </c>
      <c r="U823">
        <f t="shared" si="270"/>
        <v>17482</v>
      </c>
      <c r="V823">
        <f t="shared" si="271"/>
        <v>17482</v>
      </c>
    </row>
    <row r="824" spans="1:22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262"/>
        <v>1.1916666666666667</v>
      </c>
      <c r="P824">
        <f t="shared" si="263"/>
        <v>51.811594202898547</v>
      </c>
      <c r="Q824" t="s">
        <v>8325</v>
      </c>
      <c r="R824" t="s">
        <v>8326</v>
      </c>
      <c r="S824" s="10">
        <f t="shared" si="264"/>
        <v>41157.947337962964</v>
      </c>
      <c r="T824" s="10">
        <f t="shared" si="265"/>
        <v>41187.947337962964</v>
      </c>
      <c r="U824">
        <f t="shared" si="270"/>
        <v>3000</v>
      </c>
      <c r="V824">
        <f t="shared" si="271"/>
        <v>3575</v>
      </c>
    </row>
    <row r="825" spans="1:22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262"/>
        <v>1.7949999999999999</v>
      </c>
      <c r="P825">
        <f t="shared" si="263"/>
        <v>43.515151515151516</v>
      </c>
      <c r="Q825" t="s">
        <v>8325</v>
      </c>
      <c r="R825" t="s">
        <v>8326</v>
      </c>
      <c r="S825" s="10">
        <f t="shared" si="264"/>
        <v>42055.972824074073</v>
      </c>
      <c r="T825" s="10">
        <f t="shared" si="265"/>
        <v>42085.931157407409</v>
      </c>
      <c r="U825">
        <f t="shared" si="270"/>
        <v>800</v>
      </c>
      <c r="V825">
        <f t="shared" si="271"/>
        <v>1436</v>
      </c>
    </row>
    <row r="826" spans="1:22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262"/>
        <v>1.3438124999999999</v>
      </c>
      <c r="P826">
        <f t="shared" si="263"/>
        <v>39.816666666666663</v>
      </c>
      <c r="Q826" t="s">
        <v>8325</v>
      </c>
      <c r="R826" t="s">
        <v>8326</v>
      </c>
      <c r="S826" s="10">
        <f t="shared" si="264"/>
        <v>40250.242106481484</v>
      </c>
      <c r="T826" s="10">
        <f t="shared" si="265"/>
        <v>40286.290972222225</v>
      </c>
      <c r="U826">
        <f t="shared" si="270"/>
        <v>1600</v>
      </c>
      <c r="V826">
        <f t="shared" si="271"/>
        <v>2150.1</v>
      </c>
    </row>
    <row r="827" spans="1:22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262"/>
        <v>1.0043200000000001</v>
      </c>
      <c r="P827">
        <f t="shared" si="263"/>
        <v>126.8080808080808</v>
      </c>
      <c r="Q827" t="s">
        <v>8325</v>
      </c>
      <c r="R827" t="s">
        <v>8326</v>
      </c>
      <c r="S827" s="10">
        <f t="shared" si="264"/>
        <v>41186.306527777779</v>
      </c>
      <c r="T827" s="10">
        <f t="shared" si="265"/>
        <v>41211.306527777779</v>
      </c>
      <c r="U827">
        <f t="shared" si="270"/>
        <v>12500</v>
      </c>
      <c r="V827">
        <f t="shared" si="271"/>
        <v>12554</v>
      </c>
    </row>
    <row r="828" spans="1:22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262"/>
        <v>1.0145454545454546</v>
      </c>
      <c r="P828">
        <f t="shared" si="263"/>
        <v>113.87755102040816</v>
      </c>
      <c r="Q828" t="s">
        <v>8325</v>
      </c>
      <c r="R828" t="s">
        <v>8326</v>
      </c>
      <c r="S828" s="10">
        <f t="shared" si="264"/>
        <v>40973.038541666669</v>
      </c>
      <c r="T828" s="10">
        <f t="shared" si="265"/>
        <v>40993.996874999997</v>
      </c>
      <c r="U828">
        <f t="shared" si="270"/>
        <v>5500</v>
      </c>
      <c r="V828">
        <f t="shared" si="271"/>
        <v>5580</v>
      </c>
    </row>
    <row r="829" spans="1:22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262"/>
        <v>1.0333333333333334</v>
      </c>
      <c r="P829">
        <f t="shared" si="263"/>
        <v>28.181818181818183</v>
      </c>
      <c r="Q829" t="s">
        <v>8325</v>
      </c>
      <c r="R829" t="s">
        <v>8326</v>
      </c>
      <c r="S829" s="10">
        <f t="shared" si="264"/>
        <v>40927.473460648151</v>
      </c>
      <c r="T829" s="10">
        <f t="shared" si="265"/>
        <v>40953.825694444444</v>
      </c>
      <c r="U829">
        <f t="shared" si="270"/>
        <v>300</v>
      </c>
      <c r="V829">
        <f t="shared" si="271"/>
        <v>310</v>
      </c>
    </row>
    <row r="830" spans="1:22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262"/>
        <v>1.07</v>
      </c>
      <c r="P830">
        <f t="shared" si="263"/>
        <v>36.60526315789474</v>
      </c>
      <c r="Q830" t="s">
        <v>8325</v>
      </c>
      <c r="R830" t="s">
        <v>8326</v>
      </c>
      <c r="S830" s="10">
        <f t="shared" si="264"/>
        <v>41073.050717592596</v>
      </c>
      <c r="T830" s="10">
        <f t="shared" si="265"/>
        <v>41085.683333333334</v>
      </c>
      <c r="U830">
        <f t="shared" si="270"/>
        <v>1300</v>
      </c>
      <c r="V830">
        <f t="shared" si="271"/>
        <v>1391</v>
      </c>
    </row>
    <row r="831" spans="1:22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262"/>
        <v>1.04</v>
      </c>
      <c r="P831">
        <f t="shared" si="263"/>
        <v>32.5</v>
      </c>
      <c r="Q831" t="s">
        <v>8325</v>
      </c>
      <c r="R831" t="s">
        <v>8326</v>
      </c>
      <c r="S831" s="10">
        <f t="shared" si="264"/>
        <v>42504.801388888889</v>
      </c>
      <c r="T831" s="10">
        <f t="shared" si="265"/>
        <v>42564.801388888889</v>
      </c>
      <c r="U831">
        <f>D831*1.39</f>
        <v>695</v>
      </c>
      <c r="V831">
        <f>E831*1.39</f>
        <v>722.8</v>
      </c>
    </row>
    <row r="832" spans="1:22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262"/>
        <v>1.0783333333333334</v>
      </c>
      <c r="P832">
        <f t="shared" si="263"/>
        <v>60.65625</v>
      </c>
      <c r="Q832" t="s">
        <v>8325</v>
      </c>
      <c r="R832" t="s">
        <v>8326</v>
      </c>
      <c r="S832" s="10">
        <f t="shared" si="264"/>
        <v>41325.525752314818</v>
      </c>
      <c r="T832" s="10">
        <f t="shared" si="265"/>
        <v>41355.484085648146</v>
      </c>
      <c r="U832">
        <f t="shared" ref="U832:U843" si="272">D832</f>
        <v>1800</v>
      </c>
      <c r="V832">
        <f t="shared" ref="V832:V843" si="273">E832</f>
        <v>1941</v>
      </c>
    </row>
    <row r="833" spans="1:22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262"/>
        <v>2.3333333333333335</v>
      </c>
      <c r="P833">
        <f t="shared" si="263"/>
        <v>175</v>
      </c>
      <c r="Q833" t="s">
        <v>8325</v>
      </c>
      <c r="R833" t="s">
        <v>8326</v>
      </c>
      <c r="S833" s="10">
        <f t="shared" si="264"/>
        <v>40996.646921296298</v>
      </c>
      <c r="T833" s="10">
        <f t="shared" si="265"/>
        <v>41026.646921296298</v>
      </c>
      <c r="U833">
        <f t="shared" si="272"/>
        <v>1500</v>
      </c>
      <c r="V833">
        <f t="shared" si="273"/>
        <v>3500</v>
      </c>
    </row>
    <row r="834" spans="1:22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262"/>
        <v>1.0060706666666666</v>
      </c>
      <c r="P834">
        <f t="shared" si="263"/>
        <v>97.993896103896105</v>
      </c>
      <c r="Q834" t="s">
        <v>8325</v>
      </c>
      <c r="R834" t="s">
        <v>8326</v>
      </c>
      <c r="S834" s="10">
        <f t="shared" si="264"/>
        <v>40869.675173611111</v>
      </c>
      <c r="T834" s="10">
        <f t="shared" si="265"/>
        <v>40929.342361111114</v>
      </c>
      <c r="U834">
        <f t="shared" si="272"/>
        <v>15000</v>
      </c>
      <c r="V834">
        <f t="shared" si="273"/>
        <v>15091.06</v>
      </c>
    </row>
    <row r="835" spans="1:22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274">SUM(E835/D835)</f>
        <v>1.0166666666666666</v>
      </c>
      <c r="P835">
        <f t="shared" ref="P835:P898" si="275">SUM(E835/L835)</f>
        <v>148.78048780487805</v>
      </c>
      <c r="Q835" t="s">
        <v>8325</v>
      </c>
      <c r="R835" t="s">
        <v>8326</v>
      </c>
      <c r="S835" s="10">
        <f t="shared" ref="S835:S898" si="276">(((J835/60)/60)/24)+DATE(1970,1,1)</f>
        <v>41718.878182870372</v>
      </c>
      <c r="T835" s="10">
        <f t="shared" ref="T835:T898" si="277">(((I835/60)/60)/24)+DATE(1970,1,1)</f>
        <v>41748.878182870372</v>
      </c>
      <c r="U835">
        <f t="shared" si="272"/>
        <v>6000</v>
      </c>
      <c r="V835">
        <f t="shared" si="273"/>
        <v>6100</v>
      </c>
    </row>
    <row r="836" spans="1:22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274"/>
        <v>1.3101818181818181</v>
      </c>
      <c r="P836">
        <f t="shared" si="275"/>
        <v>96.08</v>
      </c>
      <c r="Q836" t="s">
        <v>8325</v>
      </c>
      <c r="R836" t="s">
        <v>8326</v>
      </c>
      <c r="S836" s="10">
        <f t="shared" si="276"/>
        <v>41422.822824074072</v>
      </c>
      <c r="T836" s="10">
        <f t="shared" si="277"/>
        <v>41456.165972222225</v>
      </c>
      <c r="U836">
        <f t="shared" si="272"/>
        <v>5500</v>
      </c>
      <c r="V836">
        <f t="shared" si="273"/>
        <v>7206</v>
      </c>
    </row>
    <row r="837" spans="1:22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274"/>
        <v>1.1725000000000001</v>
      </c>
      <c r="P837">
        <f t="shared" si="275"/>
        <v>58.625</v>
      </c>
      <c r="Q837" t="s">
        <v>8325</v>
      </c>
      <c r="R837" t="s">
        <v>8326</v>
      </c>
      <c r="S837" s="10">
        <f t="shared" si="276"/>
        <v>41005.45784722222</v>
      </c>
      <c r="T837" s="10">
        <f t="shared" si="277"/>
        <v>41048.125</v>
      </c>
      <c r="U837">
        <f t="shared" si="272"/>
        <v>2000</v>
      </c>
      <c r="V837">
        <f t="shared" si="273"/>
        <v>2345</v>
      </c>
    </row>
    <row r="838" spans="1:22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274"/>
        <v>1.009304</v>
      </c>
      <c r="P838">
        <f t="shared" si="275"/>
        <v>109.70695652173914</v>
      </c>
      <c r="Q838" t="s">
        <v>8325</v>
      </c>
      <c r="R838" t="s">
        <v>8326</v>
      </c>
      <c r="S838" s="10">
        <f t="shared" si="276"/>
        <v>41524.056921296295</v>
      </c>
      <c r="T838" s="10">
        <f t="shared" si="277"/>
        <v>41554.056921296295</v>
      </c>
      <c r="U838">
        <f t="shared" si="272"/>
        <v>5000</v>
      </c>
      <c r="V838">
        <f t="shared" si="273"/>
        <v>5046.5200000000004</v>
      </c>
    </row>
    <row r="839" spans="1:22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274"/>
        <v>1.218</v>
      </c>
      <c r="P839">
        <f t="shared" si="275"/>
        <v>49.112903225806448</v>
      </c>
      <c r="Q839" t="s">
        <v>8325</v>
      </c>
      <c r="R839" t="s">
        <v>8326</v>
      </c>
      <c r="S839" s="10">
        <f t="shared" si="276"/>
        <v>41730.998402777775</v>
      </c>
      <c r="T839" s="10">
        <f t="shared" si="277"/>
        <v>41760.998402777775</v>
      </c>
      <c r="U839">
        <f t="shared" si="272"/>
        <v>2500</v>
      </c>
      <c r="V839">
        <f t="shared" si="273"/>
        <v>3045</v>
      </c>
    </row>
    <row r="840" spans="1:22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274"/>
        <v>1.454</v>
      </c>
      <c r="P840">
        <f t="shared" si="275"/>
        <v>47.672131147540981</v>
      </c>
      <c r="Q840" t="s">
        <v>8325</v>
      </c>
      <c r="R840" t="s">
        <v>8326</v>
      </c>
      <c r="S840" s="10">
        <f t="shared" si="276"/>
        <v>40895.897974537038</v>
      </c>
      <c r="T840" s="10">
        <f t="shared" si="277"/>
        <v>40925.897974537038</v>
      </c>
      <c r="U840">
        <f t="shared" si="272"/>
        <v>2000</v>
      </c>
      <c r="V840">
        <f t="shared" si="273"/>
        <v>2908</v>
      </c>
    </row>
    <row r="841" spans="1:22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274"/>
        <v>1.166166</v>
      </c>
      <c r="P841">
        <f t="shared" si="275"/>
        <v>60.737812499999997</v>
      </c>
      <c r="Q841" t="s">
        <v>8325</v>
      </c>
      <c r="R841" t="s">
        <v>8326</v>
      </c>
      <c r="S841" s="10">
        <f t="shared" si="276"/>
        <v>41144.763379629629</v>
      </c>
      <c r="T841" s="10">
        <f t="shared" si="277"/>
        <v>41174.763379629629</v>
      </c>
      <c r="U841">
        <f t="shared" si="272"/>
        <v>5000</v>
      </c>
      <c r="V841">
        <f t="shared" si="273"/>
        <v>5830.83</v>
      </c>
    </row>
    <row r="842" spans="1:22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274"/>
        <v>1.2041660000000001</v>
      </c>
      <c r="P842">
        <f t="shared" si="275"/>
        <v>63.37715789473684</v>
      </c>
      <c r="Q842" t="s">
        <v>8325</v>
      </c>
      <c r="R842" t="s">
        <v>8327</v>
      </c>
      <c r="S842" s="10">
        <f t="shared" si="276"/>
        <v>42607.226701388892</v>
      </c>
      <c r="T842" s="10">
        <f t="shared" si="277"/>
        <v>42637.226701388892</v>
      </c>
      <c r="U842">
        <f t="shared" si="272"/>
        <v>10000</v>
      </c>
      <c r="V842">
        <f t="shared" si="273"/>
        <v>12041.66</v>
      </c>
    </row>
    <row r="843" spans="1:22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274"/>
        <v>1.0132000000000001</v>
      </c>
      <c r="P843">
        <f t="shared" si="275"/>
        <v>53.893617021276597</v>
      </c>
      <c r="Q843" t="s">
        <v>8325</v>
      </c>
      <c r="R843" t="s">
        <v>8327</v>
      </c>
      <c r="S843" s="10">
        <f t="shared" si="276"/>
        <v>41923.838692129626</v>
      </c>
      <c r="T843" s="10">
        <f t="shared" si="277"/>
        <v>41953.88035879629</v>
      </c>
      <c r="U843">
        <f t="shared" si="272"/>
        <v>5000</v>
      </c>
      <c r="V843">
        <f t="shared" si="273"/>
        <v>5066</v>
      </c>
    </row>
    <row r="844" spans="1:22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274"/>
        <v>1.0431999999999999</v>
      </c>
      <c r="P844">
        <f t="shared" si="275"/>
        <v>66.871794871794876</v>
      </c>
      <c r="Q844" t="s">
        <v>8325</v>
      </c>
      <c r="R844" t="s">
        <v>8327</v>
      </c>
      <c r="S844" s="10">
        <f t="shared" si="276"/>
        <v>41526.592395833337</v>
      </c>
      <c r="T844" s="10">
        <f t="shared" si="277"/>
        <v>41561.165972222225</v>
      </c>
      <c r="U844">
        <f>D844*0.81</f>
        <v>2025.0000000000002</v>
      </c>
      <c r="V844">
        <f>E844*0.81</f>
        <v>2112.48</v>
      </c>
    </row>
    <row r="845" spans="1:22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274"/>
        <v>2.6713333333333331</v>
      </c>
      <c r="P845">
        <f t="shared" si="275"/>
        <v>63.102362204724407</v>
      </c>
      <c r="Q845" t="s">
        <v>8325</v>
      </c>
      <c r="R845" t="s">
        <v>8327</v>
      </c>
      <c r="S845" s="10">
        <f t="shared" si="276"/>
        <v>42695.257870370369</v>
      </c>
      <c r="T845" s="10">
        <f t="shared" si="277"/>
        <v>42712.333333333328</v>
      </c>
      <c r="U845">
        <f t="shared" ref="U845:U847" si="278">D845</f>
        <v>3000</v>
      </c>
      <c r="V845">
        <f t="shared" ref="V845:V847" si="279">E845</f>
        <v>8014</v>
      </c>
    </row>
    <row r="846" spans="1:22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274"/>
        <v>1.9413333333333334</v>
      </c>
      <c r="P846">
        <f t="shared" si="275"/>
        <v>36.628930817610062</v>
      </c>
      <c r="Q846" t="s">
        <v>8325</v>
      </c>
      <c r="R846" t="s">
        <v>8327</v>
      </c>
      <c r="S846" s="10">
        <f t="shared" si="276"/>
        <v>41905.684629629628</v>
      </c>
      <c r="T846" s="10">
        <f t="shared" si="277"/>
        <v>41944.207638888889</v>
      </c>
      <c r="U846">
        <f t="shared" si="278"/>
        <v>3000</v>
      </c>
      <c r="V846">
        <f t="shared" si="279"/>
        <v>5824</v>
      </c>
    </row>
    <row r="847" spans="1:22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274"/>
        <v>1.203802</v>
      </c>
      <c r="P847">
        <f t="shared" si="275"/>
        <v>34.005706214689269</v>
      </c>
      <c r="Q847" t="s">
        <v>8325</v>
      </c>
      <c r="R847" t="s">
        <v>8327</v>
      </c>
      <c r="S847" s="10">
        <f t="shared" si="276"/>
        <v>42578.205972222218</v>
      </c>
      <c r="T847" s="10">
        <f t="shared" si="277"/>
        <v>42618.165972222225</v>
      </c>
      <c r="U847">
        <f t="shared" si="278"/>
        <v>5000</v>
      </c>
      <c r="V847">
        <f t="shared" si="279"/>
        <v>6019.01</v>
      </c>
    </row>
    <row r="848" spans="1:22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274"/>
        <v>1.2200090909090908</v>
      </c>
      <c r="P848">
        <f t="shared" si="275"/>
        <v>28.553404255319148</v>
      </c>
      <c r="Q848" t="s">
        <v>8325</v>
      </c>
      <c r="R848" t="s">
        <v>8327</v>
      </c>
      <c r="S848" s="10">
        <f t="shared" si="276"/>
        <v>41694.391840277778</v>
      </c>
      <c r="T848" s="10">
        <f t="shared" si="277"/>
        <v>41708.583333333336</v>
      </c>
      <c r="U848">
        <f>D848*1.39</f>
        <v>1529</v>
      </c>
      <c r="V848">
        <f>E848*1.39</f>
        <v>1865.3938999999998</v>
      </c>
    </row>
    <row r="849" spans="1:22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274"/>
        <v>1</v>
      </c>
      <c r="P849">
        <f t="shared" si="275"/>
        <v>10</v>
      </c>
      <c r="Q849" t="s">
        <v>8325</v>
      </c>
      <c r="R849" t="s">
        <v>8327</v>
      </c>
      <c r="S849" s="10">
        <f t="shared" si="276"/>
        <v>42165.79833333334</v>
      </c>
      <c r="T849" s="10">
        <f t="shared" si="277"/>
        <v>42195.79833333334</v>
      </c>
      <c r="U849">
        <f t="shared" ref="U849:U852" si="280">D849</f>
        <v>10</v>
      </c>
      <c r="V849">
        <f t="shared" ref="V849:V852" si="281">E849</f>
        <v>10</v>
      </c>
    </row>
    <row r="850" spans="1:22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274"/>
        <v>1</v>
      </c>
      <c r="P850">
        <f t="shared" si="275"/>
        <v>18.75</v>
      </c>
      <c r="Q850" t="s">
        <v>8325</v>
      </c>
      <c r="R850" t="s">
        <v>8327</v>
      </c>
      <c r="S850" s="10">
        <f t="shared" si="276"/>
        <v>42078.792048611111</v>
      </c>
      <c r="T850" s="10">
        <f t="shared" si="277"/>
        <v>42108.792048611111</v>
      </c>
      <c r="U850">
        <f t="shared" si="280"/>
        <v>300</v>
      </c>
      <c r="V850">
        <f t="shared" si="281"/>
        <v>300</v>
      </c>
    </row>
    <row r="851" spans="1:22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274"/>
        <v>1.1990000000000001</v>
      </c>
      <c r="P851">
        <f t="shared" si="275"/>
        <v>41.704347826086959</v>
      </c>
      <c r="Q851" t="s">
        <v>8325</v>
      </c>
      <c r="R851" t="s">
        <v>8327</v>
      </c>
      <c r="S851" s="10">
        <f t="shared" si="276"/>
        <v>42051.148888888885</v>
      </c>
      <c r="T851" s="10">
        <f t="shared" si="277"/>
        <v>42079.107222222221</v>
      </c>
      <c r="U851">
        <f t="shared" si="280"/>
        <v>4000</v>
      </c>
      <c r="V851">
        <f t="shared" si="281"/>
        <v>4796</v>
      </c>
    </row>
    <row r="852" spans="1:22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274"/>
        <v>1.55175</v>
      </c>
      <c r="P852">
        <f t="shared" si="275"/>
        <v>46.669172932330824</v>
      </c>
      <c r="Q852" t="s">
        <v>8325</v>
      </c>
      <c r="R852" t="s">
        <v>8327</v>
      </c>
      <c r="S852" s="10">
        <f t="shared" si="276"/>
        <v>42452.827743055561</v>
      </c>
      <c r="T852" s="10">
        <f t="shared" si="277"/>
        <v>42485.207638888889</v>
      </c>
      <c r="U852">
        <f t="shared" si="280"/>
        <v>4000</v>
      </c>
      <c r="V852">
        <f t="shared" si="281"/>
        <v>6207</v>
      </c>
    </row>
    <row r="853" spans="1:22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274"/>
        <v>1.3045</v>
      </c>
      <c r="P853">
        <f t="shared" si="275"/>
        <v>37.271428571428572</v>
      </c>
      <c r="Q853" t="s">
        <v>8325</v>
      </c>
      <c r="R853" t="s">
        <v>8327</v>
      </c>
      <c r="S853" s="10">
        <f t="shared" si="276"/>
        <v>42522.880243055552</v>
      </c>
      <c r="T853" s="10">
        <f t="shared" si="277"/>
        <v>42582.822916666672</v>
      </c>
      <c r="U853">
        <f>D853*1.19</f>
        <v>2380</v>
      </c>
      <c r="V853">
        <f>E853*1.19</f>
        <v>3104.71</v>
      </c>
    </row>
    <row r="854" spans="1:22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274"/>
        <v>1.0497142857142858</v>
      </c>
      <c r="P854">
        <f t="shared" si="275"/>
        <v>59.258064516129032</v>
      </c>
      <c r="Q854" t="s">
        <v>8325</v>
      </c>
      <c r="R854" t="s">
        <v>8327</v>
      </c>
      <c r="S854" s="10">
        <f t="shared" si="276"/>
        <v>42656.805497685185</v>
      </c>
      <c r="T854" s="10">
        <f t="shared" si="277"/>
        <v>42667.875</v>
      </c>
      <c r="U854">
        <f t="shared" ref="U854:U857" si="282">D854</f>
        <v>3500</v>
      </c>
      <c r="V854">
        <f t="shared" ref="V854:V857" si="283">E854</f>
        <v>3674</v>
      </c>
    </row>
    <row r="855" spans="1:22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274"/>
        <v>1</v>
      </c>
      <c r="P855">
        <f t="shared" si="275"/>
        <v>30</v>
      </c>
      <c r="Q855" t="s">
        <v>8325</v>
      </c>
      <c r="R855" t="s">
        <v>8327</v>
      </c>
      <c r="S855" s="10">
        <f t="shared" si="276"/>
        <v>42021.832280092596</v>
      </c>
      <c r="T855" s="10">
        <f t="shared" si="277"/>
        <v>42051.832280092596</v>
      </c>
      <c r="U855">
        <f t="shared" si="282"/>
        <v>300</v>
      </c>
      <c r="V855">
        <f t="shared" si="283"/>
        <v>300</v>
      </c>
    </row>
    <row r="856" spans="1:22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274"/>
        <v>1.1822050359712231</v>
      </c>
      <c r="P856">
        <f t="shared" si="275"/>
        <v>65.8623246492986</v>
      </c>
      <c r="Q856" t="s">
        <v>8325</v>
      </c>
      <c r="R856" t="s">
        <v>8327</v>
      </c>
      <c r="S856" s="10">
        <f t="shared" si="276"/>
        <v>42702.212337962963</v>
      </c>
      <c r="T856" s="10">
        <f t="shared" si="277"/>
        <v>42732.212337962963</v>
      </c>
      <c r="U856">
        <f t="shared" si="282"/>
        <v>27800</v>
      </c>
      <c r="V856">
        <f t="shared" si="283"/>
        <v>32865.300000000003</v>
      </c>
    </row>
    <row r="857" spans="1:22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274"/>
        <v>1.0344827586206897</v>
      </c>
      <c r="P857">
        <f t="shared" si="275"/>
        <v>31.914893617021278</v>
      </c>
      <c r="Q857" t="s">
        <v>8325</v>
      </c>
      <c r="R857" t="s">
        <v>8327</v>
      </c>
      <c r="S857" s="10">
        <f t="shared" si="276"/>
        <v>42545.125196759262</v>
      </c>
      <c r="T857" s="10">
        <f t="shared" si="277"/>
        <v>42575.125196759262</v>
      </c>
      <c r="U857">
        <f t="shared" si="282"/>
        <v>1450</v>
      </c>
      <c r="V857">
        <f t="shared" si="283"/>
        <v>1500</v>
      </c>
    </row>
    <row r="858" spans="1:22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274"/>
        <v>2.1800000000000002</v>
      </c>
      <c r="P858">
        <f t="shared" si="275"/>
        <v>19.464285714285715</v>
      </c>
      <c r="Q858" t="s">
        <v>8325</v>
      </c>
      <c r="R858" t="s">
        <v>8327</v>
      </c>
      <c r="S858" s="10">
        <f t="shared" si="276"/>
        <v>42609.311990740738</v>
      </c>
      <c r="T858" s="10">
        <f t="shared" si="277"/>
        <v>42668.791666666672</v>
      </c>
      <c r="U858">
        <f t="shared" ref="U858:U859" si="284">D858*1.19</f>
        <v>297.5</v>
      </c>
      <c r="V858">
        <f t="shared" ref="V858:V859" si="285">E858*1.19</f>
        <v>648.54999999999995</v>
      </c>
    </row>
    <row r="859" spans="1:22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274"/>
        <v>1</v>
      </c>
      <c r="P859">
        <f t="shared" si="275"/>
        <v>50</v>
      </c>
      <c r="Q859" t="s">
        <v>8325</v>
      </c>
      <c r="R859" t="s">
        <v>8327</v>
      </c>
      <c r="S859" s="10">
        <f t="shared" si="276"/>
        <v>42291.581377314811</v>
      </c>
      <c r="T859" s="10">
        <f t="shared" si="277"/>
        <v>42333.623043981483</v>
      </c>
      <c r="U859">
        <f t="shared" si="284"/>
        <v>1428</v>
      </c>
      <c r="V859">
        <f t="shared" si="285"/>
        <v>1428</v>
      </c>
    </row>
    <row r="860" spans="1:22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274"/>
        <v>1.4400583333333332</v>
      </c>
      <c r="P860">
        <f t="shared" si="275"/>
        <v>22.737763157894737</v>
      </c>
      <c r="Q860" t="s">
        <v>8325</v>
      </c>
      <c r="R860" t="s">
        <v>8327</v>
      </c>
      <c r="S860" s="10">
        <f t="shared" si="276"/>
        <v>42079.745578703703</v>
      </c>
      <c r="T860" s="10">
        <f t="shared" si="277"/>
        <v>42109.957638888889</v>
      </c>
      <c r="U860">
        <f>D860*1.39</f>
        <v>1667.9999999999998</v>
      </c>
      <c r="V860">
        <f>E860*1.39</f>
        <v>2402.0172999999995</v>
      </c>
    </row>
    <row r="861" spans="1:22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274"/>
        <v>1.0467500000000001</v>
      </c>
      <c r="P861">
        <f t="shared" si="275"/>
        <v>42.724489795918366</v>
      </c>
      <c r="Q861" t="s">
        <v>8325</v>
      </c>
      <c r="R861" t="s">
        <v>8327</v>
      </c>
      <c r="S861" s="10">
        <f t="shared" si="276"/>
        <v>42128.820231481484</v>
      </c>
      <c r="T861" s="10">
        <f t="shared" si="277"/>
        <v>42159</v>
      </c>
      <c r="U861">
        <f t="shared" ref="U861:U863" si="286">D861</f>
        <v>4000</v>
      </c>
      <c r="V861">
        <f t="shared" ref="V861:V863" si="287">E861</f>
        <v>4187</v>
      </c>
    </row>
    <row r="862" spans="1:22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274"/>
        <v>0.18142857142857144</v>
      </c>
      <c r="P862">
        <f t="shared" si="275"/>
        <v>52.916666666666664</v>
      </c>
      <c r="Q862" t="s">
        <v>8325</v>
      </c>
      <c r="R862" t="s">
        <v>8328</v>
      </c>
      <c r="S862" s="10">
        <f t="shared" si="276"/>
        <v>41570.482789351852</v>
      </c>
      <c r="T862" s="10">
        <f t="shared" si="277"/>
        <v>41600.524456018517</v>
      </c>
      <c r="U862">
        <f t="shared" si="286"/>
        <v>14000</v>
      </c>
      <c r="V862">
        <f t="shared" si="287"/>
        <v>2540</v>
      </c>
    </row>
    <row r="863" spans="1:22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274"/>
        <v>2.2444444444444444E-2</v>
      </c>
      <c r="P863">
        <f t="shared" si="275"/>
        <v>50.5</v>
      </c>
      <c r="Q863" t="s">
        <v>8325</v>
      </c>
      <c r="R863" t="s">
        <v>8328</v>
      </c>
      <c r="S863" s="10">
        <f t="shared" si="276"/>
        <v>42599.965324074074</v>
      </c>
      <c r="T863" s="10">
        <f t="shared" si="277"/>
        <v>42629.965324074074</v>
      </c>
      <c r="U863">
        <f t="shared" si="286"/>
        <v>4500</v>
      </c>
      <c r="V863">
        <f t="shared" si="287"/>
        <v>101</v>
      </c>
    </row>
    <row r="864" spans="1:22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274"/>
        <v>3.3999999999999998E-3</v>
      </c>
      <c r="P864">
        <f t="shared" si="275"/>
        <v>42.5</v>
      </c>
      <c r="Q864" t="s">
        <v>8325</v>
      </c>
      <c r="R864" t="s">
        <v>8328</v>
      </c>
      <c r="S864" s="10">
        <f t="shared" si="276"/>
        <v>41559.5549537037</v>
      </c>
      <c r="T864" s="10">
        <f t="shared" si="277"/>
        <v>41589.596620370372</v>
      </c>
      <c r="U864">
        <f>D864*1.39</f>
        <v>69500</v>
      </c>
      <c r="V864">
        <f>E864*1.39</f>
        <v>236.29999999999998</v>
      </c>
    </row>
    <row r="865" spans="1:22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274"/>
        <v>4.4999999999999998E-2</v>
      </c>
      <c r="P865">
        <f t="shared" si="275"/>
        <v>18</v>
      </c>
      <c r="Q865" t="s">
        <v>8325</v>
      </c>
      <c r="R865" t="s">
        <v>8328</v>
      </c>
      <c r="S865" s="10">
        <f t="shared" si="276"/>
        <v>40921.117662037039</v>
      </c>
      <c r="T865" s="10">
        <f t="shared" si="277"/>
        <v>40951.117662037039</v>
      </c>
      <c r="U865">
        <f t="shared" ref="U865:U871" si="288">D865</f>
        <v>2000</v>
      </c>
      <c r="V865">
        <f t="shared" ref="V865:V871" si="289">E865</f>
        <v>90</v>
      </c>
    </row>
    <row r="866" spans="1:22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274"/>
        <v>0.41538461538461541</v>
      </c>
      <c r="P866">
        <f t="shared" si="275"/>
        <v>34.177215189873415</v>
      </c>
      <c r="Q866" t="s">
        <v>8325</v>
      </c>
      <c r="R866" t="s">
        <v>8328</v>
      </c>
      <c r="S866" s="10">
        <f t="shared" si="276"/>
        <v>41541.106921296298</v>
      </c>
      <c r="T866" s="10">
        <f t="shared" si="277"/>
        <v>41563.415972222225</v>
      </c>
      <c r="U866">
        <f t="shared" si="288"/>
        <v>6500</v>
      </c>
      <c r="V866">
        <f t="shared" si="289"/>
        <v>2700</v>
      </c>
    </row>
    <row r="867" spans="1:22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274"/>
        <v>2.0454545454545454E-2</v>
      </c>
      <c r="P867">
        <f t="shared" si="275"/>
        <v>22.5</v>
      </c>
      <c r="Q867" t="s">
        <v>8325</v>
      </c>
      <c r="R867" t="s">
        <v>8328</v>
      </c>
      <c r="S867" s="10">
        <f t="shared" si="276"/>
        <v>41230.77311342593</v>
      </c>
      <c r="T867" s="10">
        <f t="shared" si="277"/>
        <v>41290.77311342593</v>
      </c>
      <c r="U867">
        <f t="shared" si="288"/>
        <v>2200</v>
      </c>
      <c r="V867">
        <f t="shared" si="289"/>
        <v>45</v>
      </c>
    </row>
    <row r="868" spans="1:22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274"/>
        <v>0.18285714285714286</v>
      </c>
      <c r="P868">
        <f t="shared" si="275"/>
        <v>58.18181818181818</v>
      </c>
      <c r="Q868" t="s">
        <v>8325</v>
      </c>
      <c r="R868" t="s">
        <v>8328</v>
      </c>
      <c r="S868" s="10">
        <f t="shared" si="276"/>
        <v>42025.637939814813</v>
      </c>
      <c r="T868" s="10">
        <f t="shared" si="277"/>
        <v>42063.631944444445</v>
      </c>
      <c r="U868">
        <f t="shared" si="288"/>
        <v>3500</v>
      </c>
      <c r="V868">
        <f t="shared" si="289"/>
        <v>640</v>
      </c>
    </row>
    <row r="869" spans="1:22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274"/>
        <v>0.2402</v>
      </c>
      <c r="P869">
        <f t="shared" si="275"/>
        <v>109.18181818181819</v>
      </c>
      <c r="Q869" t="s">
        <v>8325</v>
      </c>
      <c r="R869" t="s">
        <v>8328</v>
      </c>
      <c r="S869" s="10">
        <f t="shared" si="276"/>
        <v>40088.105393518519</v>
      </c>
      <c r="T869" s="10">
        <f t="shared" si="277"/>
        <v>40148.207638888889</v>
      </c>
      <c r="U869">
        <f t="shared" si="288"/>
        <v>5000</v>
      </c>
      <c r="V869">
        <f t="shared" si="289"/>
        <v>1201</v>
      </c>
    </row>
    <row r="870" spans="1:22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274"/>
        <v>1.1111111111111111E-3</v>
      </c>
      <c r="P870">
        <f t="shared" si="275"/>
        <v>50</v>
      </c>
      <c r="Q870" t="s">
        <v>8325</v>
      </c>
      <c r="R870" t="s">
        <v>8328</v>
      </c>
      <c r="S870" s="10">
        <f t="shared" si="276"/>
        <v>41616.027754629627</v>
      </c>
      <c r="T870" s="10">
        <f t="shared" si="277"/>
        <v>41646.027754629627</v>
      </c>
      <c r="U870">
        <f t="shared" si="288"/>
        <v>45000</v>
      </c>
      <c r="V870">
        <f t="shared" si="289"/>
        <v>50</v>
      </c>
    </row>
    <row r="871" spans="1:22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274"/>
        <v>0.11818181818181818</v>
      </c>
      <c r="P871">
        <f t="shared" si="275"/>
        <v>346.66666666666669</v>
      </c>
      <c r="Q871" t="s">
        <v>8325</v>
      </c>
      <c r="R871" t="s">
        <v>8328</v>
      </c>
      <c r="S871" s="10">
        <f t="shared" si="276"/>
        <v>41342.845567129632</v>
      </c>
      <c r="T871" s="10">
        <f t="shared" si="277"/>
        <v>41372.803900462961</v>
      </c>
      <c r="U871">
        <f t="shared" si="288"/>
        <v>8800</v>
      </c>
      <c r="V871">
        <f t="shared" si="289"/>
        <v>1040</v>
      </c>
    </row>
    <row r="872" spans="1:22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274"/>
        <v>3.0999999999999999E-3</v>
      </c>
      <c r="P872">
        <f t="shared" si="275"/>
        <v>12.4</v>
      </c>
      <c r="Q872" t="s">
        <v>8325</v>
      </c>
      <c r="R872" t="s">
        <v>8328</v>
      </c>
      <c r="S872" s="10">
        <f t="shared" si="276"/>
        <v>41488.022256944445</v>
      </c>
      <c r="T872" s="10">
        <f t="shared" si="277"/>
        <v>41518.022256944445</v>
      </c>
      <c r="U872">
        <f>D872*1.39</f>
        <v>27799.999999999996</v>
      </c>
      <c r="V872">
        <f>E872*1.39</f>
        <v>86.179999999999993</v>
      </c>
    </row>
    <row r="873" spans="1:22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274"/>
        <v>5.4166666666666669E-2</v>
      </c>
      <c r="P873">
        <f t="shared" si="275"/>
        <v>27.083333333333332</v>
      </c>
      <c r="Q873" t="s">
        <v>8325</v>
      </c>
      <c r="R873" t="s">
        <v>8328</v>
      </c>
      <c r="S873" s="10">
        <f t="shared" si="276"/>
        <v>41577.561284722222</v>
      </c>
      <c r="T873" s="10">
        <f t="shared" si="277"/>
        <v>41607.602951388886</v>
      </c>
      <c r="U873">
        <f t="shared" ref="U873:U877" si="290">D873</f>
        <v>6000</v>
      </c>
      <c r="V873">
        <f t="shared" ref="V873:V877" si="291">E873</f>
        <v>325</v>
      </c>
    </row>
    <row r="874" spans="1:22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274"/>
        <v>8.1250000000000003E-3</v>
      </c>
      <c r="P874">
        <f t="shared" si="275"/>
        <v>32.5</v>
      </c>
      <c r="Q874" t="s">
        <v>8325</v>
      </c>
      <c r="R874" t="s">
        <v>8328</v>
      </c>
      <c r="S874" s="10">
        <f t="shared" si="276"/>
        <v>40567.825543981482</v>
      </c>
      <c r="T874" s="10">
        <f t="shared" si="277"/>
        <v>40612.825543981482</v>
      </c>
      <c r="U874">
        <f t="shared" si="290"/>
        <v>8000</v>
      </c>
      <c r="V874">
        <f t="shared" si="291"/>
        <v>65</v>
      </c>
    </row>
    <row r="875" spans="1:22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274"/>
        <v>1.2857142857142857E-2</v>
      </c>
      <c r="P875">
        <f t="shared" si="275"/>
        <v>9</v>
      </c>
      <c r="Q875" t="s">
        <v>8325</v>
      </c>
      <c r="R875" t="s">
        <v>8328</v>
      </c>
      <c r="S875" s="10">
        <f t="shared" si="276"/>
        <v>41184.167129629634</v>
      </c>
      <c r="T875" s="10">
        <f t="shared" si="277"/>
        <v>41224.208796296298</v>
      </c>
      <c r="U875">
        <f t="shared" si="290"/>
        <v>3500</v>
      </c>
      <c r="V875">
        <f t="shared" si="291"/>
        <v>45</v>
      </c>
    </row>
    <row r="876" spans="1:22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274"/>
        <v>0.24333333333333335</v>
      </c>
      <c r="P876">
        <f t="shared" si="275"/>
        <v>34.761904761904759</v>
      </c>
      <c r="Q876" t="s">
        <v>8325</v>
      </c>
      <c r="R876" t="s">
        <v>8328</v>
      </c>
      <c r="S876" s="10">
        <f t="shared" si="276"/>
        <v>41368.583726851852</v>
      </c>
      <c r="T876" s="10">
        <f t="shared" si="277"/>
        <v>41398.583726851852</v>
      </c>
      <c r="U876">
        <f t="shared" si="290"/>
        <v>3000</v>
      </c>
      <c r="V876">
        <f t="shared" si="291"/>
        <v>730</v>
      </c>
    </row>
    <row r="877" spans="1:22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274"/>
        <v>0</v>
      </c>
      <c r="P877" t="e">
        <f t="shared" si="275"/>
        <v>#DIV/0!</v>
      </c>
      <c r="Q877" t="s">
        <v>8325</v>
      </c>
      <c r="R877" t="s">
        <v>8328</v>
      </c>
      <c r="S877" s="10">
        <f t="shared" si="276"/>
        <v>42248.723738425921</v>
      </c>
      <c r="T877" s="10">
        <f t="shared" si="277"/>
        <v>42268.723738425921</v>
      </c>
      <c r="U877">
        <f t="shared" si="290"/>
        <v>5000</v>
      </c>
      <c r="V877">
        <f t="shared" si="291"/>
        <v>0</v>
      </c>
    </row>
    <row r="878" spans="1:22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274"/>
        <v>0.40799492385786801</v>
      </c>
      <c r="P878">
        <f t="shared" si="275"/>
        <v>28.577777777777779</v>
      </c>
      <c r="Q878" t="s">
        <v>8325</v>
      </c>
      <c r="R878" t="s">
        <v>8328</v>
      </c>
      <c r="S878" s="10">
        <f t="shared" si="276"/>
        <v>41276.496840277774</v>
      </c>
      <c r="T878" s="10">
        <f t="shared" si="277"/>
        <v>41309.496840277774</v>
      </c>
      <c r="U878">
        <f>D878*1.39</f>
        <v>4381.28</v>
      </c>
      <c r="V878">
        <f>E878*1.39</f>
        <v>1787.54</v>
      </c>
    </row>
    <row r="879" spans="1:22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274"/>
        <v>0.67549999999999999</v>
      </c>
      <c r="P879">
        <f t="shared" si="275"/>
        <v>46.586206896551722</v>
      </c>
      <c r="Q879" t="s">
        <v>8325</v>
      </c>
      <c r="R879" t="s">
        <v>8328</v>
      </c>
      <c r="S879" s="10">
        <f t="shared" si="276"/>
        <v>41597.788888888892</v>
      </c>
      <c r="T879" s="10">
        <f t="shared" si="277"/>
        <v>41627.788888888892</v>
      </c>
      <c r="U879">
        <f t="shared" ref="U879:U911" si="292">D879</f>
        <v>2000</v>
      </c>
      <c r="V879">
        <f t="shared" ref="V879:V911" si="293">E879</f>
        <v>1351</v>
      </c>
    </row>
    <row r="880" spans="1:22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274"/>
        <v>1.2999999999999999E-2</v>
      </c>
      <c r="P880">
        <f t="shared" si="275"/>
        <v>32.5</v>
      </c>
      <c r="Q880" t="s">
        <v>8325</v>
      </c>
      <c r="R880" t="s">
        <v>8328</v>
      </c>
      <c r="S880" s="10">
        <f t="shared" si="276"/>
        <v>40505.232916666668</v>
      </c>
      <c r="T880" s="10">
        <f t="shared" si="277"/>
        <v>40535.232916666668</v>
      </c>
      <c r="U880">
        <f t="shared" si="292"/>
        <v>5000</v>
      </c>
      <c r="V880">
        <f t="shared" si="293"/>
        <v>65</v>
      </c>
    </row>
    <row r="881" spans="1:22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274"/>
        <v>0.30666666666666664</v>
      </c>
      <c r="P881">
        <f t="shared" si="275"/>
        <v>21.466666666666665</v>
      </c>
      <c r="Q881" t="s">
        <v>8325</v>
      </c>
      <c r="R881" t="s">
        <v>8328</v>
      </c>
      <c r="S881" s="10">
        <f t="shared" si="276"/>
        <v>41037.829918981479</v>
      </c>
      <c r="T881" s="10">
        <f t="shared" si="277"/>
        <v>41058.829918981479</v>
      </c>
      <c r="U881">
        <f t="shared" si="292"/>
        <v>2100</v>
      </c>
      <c r="V881">
        <f t="shared" si="293"/>
        <v>644</v>
      </c>
    </row>
    <row r="882" spans="1:22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274"/>
        <v>2.9894179894179893E-2</v>
      </c>
      <c r="P882">
        <f t="shared" si="275"/>
        <v>14.125</v>
      </c>
      <c r="Q882" t="s">
        <v>8325</v>
      </c>
      <c r="R882" t="s">
        <v>8329</v>
      </c>
      <c r="S882" s="10">
        <f t="shared" si="276"/>
        <v>41179.32104166667</v>
      </c>
      <c r="T882" s="10">
        <f t="shared" si="277"/>
        <v>41212.32104166667</v>
      </c>
      <c r="U882">
        <f t="shared" si="292"/>
        <v>3780</v>
      </c>
      <c r="V882">
        <f t="shared" si="293"/>
        <v>113</v>
      </c>
    </row>
    <row r="883" spans="1:22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274"/>
        <v>8.0000000000000002E-3</v>
      </c>
      <c r="P883">
        <f t="shared" si="275"/>
        <v>30</v>
      </c>
      <c r="Q883" t="s">
        <v>8325</v>
      </c>
      <c r="R883" t="s">
        <v>8329</v>
      </c>
      <c r="S883" s="10">
        <f t="shared" si="276"/>
        <v>40877.25099537037</v>
      </c>
      <c r="T883" s="10">
        <f t="shared" si="277"/>
        <v>40922.25099537037</v>
      </c>
      <c r="U883">
        <f t="shared" si="292"/>
        <v>3750</v>
      </c>
      <c r="V883">
        <f t="shared" si="293"/>
        <v>30</v>
      </c>
    </row>
    <row r="884" spans="1:22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274"/>
        <v>0.20133333333333334</v>
      </c>
      <c r="P884">
        <f t="shared" si="275"/>
        <v>21.571428571428573</v>
      </c>
      <c r="Q884" t="s">
        <v>8325</v>
      </c>
      <c r="R884" t="s">
        <v>8329</v>
      </c>
      <c r="S884" s="10">
        <f t="shared" si="276"/>
        <v>40759.860532407409</v>
      </c>
      <c r="T884" s="10">
        <f t="shared" si="277"/>
        <v>40792.860532407409</v>
      </c>
      <c r="U884">
        <f t="shared" si="292"/>
        <v>1500</v>
      </c>
      <c r="V884">
        <f t="shared" si="293"/>
        <v>302</v>
      </c>
    </row>
    <row r="885" spans="1:22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274"/>
        <v>0.4002</v>
      </c>
      <c r="P885">
        <f t="shared" si="275"/>
        <v>83.375</v>
      </c>
      <c r="Q885" t="s">
        <v>8325</v>
      </c>
      <c r="R885" t="s">
        <v>8329</v>
      </c>
      <c r="S885" s="10">
        <f t="shared" si="276"/>
        <v>42371.935590277775</v>
      </c>
      <c r="T885" s="10">
        <f t="shared" si="277"/>
        <v>42431.935590277775</v>
      </c>
      <c r="U885">
        <f t="shared" si="292"/>
        <v>5000</v>
      </c>
      <c r="V885">
        <f t="shared" si="293"/>
        <v>2001</v>
      </c>
    </row>
    <row r="886" spans="1:22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274"/>
        <v>0.01</v>
      </c>
      <c r="P886">
        <f t="shared" si="275"/>
        <v>10</v>
      </c>
      <c r="Q886" t="s">
        <v>8325</v>
      </c>
      <c r="R886" t="s">
        <v>8329</v>
      </c>
      <c r="S886" s="10">
        <f t="shared" si="276"/>
        <v>40981.802615740737</v>
      </c>
      <c r="T886" s="10">
        <f t="shared" si="277"/>
        <v>41041.104861111111</v>
      </c>
      <c r="U886">
        <f t="shared" si="292"/>
        <v>2000</v>
      </c>
      <c r="V886">
        <f t="shared" si="293"/>
        <v>20</v>
      </c>
    </row>
    <row r="887" spans="1:22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274"/>
        <v>0.75</v>
      </c>
      <c r="P887">
        <f t="shared" si="275"/>
        <v>35.714285714285715</v>
      </c>
      <c r="Q887" t="s">
        <v>8325</v>
      </c>
      <c r="R887" t="s">
        <v>8329</v>
      </c>
      <c r="S887" s="10">
        <f t="shared" si="276"/>
        <v>42713.941099537042</v>
      </c>
      <c r="T887" s="10">
        <f t="shared" si="277"/>
        <v>42734.941099537042</v>
      </c>
      <c r="U887">
        <f t="shared" si="292"/>
        <v>1000</v>
      </c>
      <c r="V887">
        <f t="shared" si="293"/>
        <v>750</v>
      </c>
    </row>
    <row r="888" spans="1:22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274"/>
        <v>0.41</v>
      </c>
      <c r="P888">
        <f t="shared" si="275"/>
        <v>29.285714285714285</v>
      </c>
      <c r="Q888" t="s">
        <v>8325</v>
      </c>
      <c r="R888" t="s">
        <v>8329</v>
      </c>
      <c r="S888" s="10">
        <f t="shared" si="276"/>
        <v>42603.870520833334</v>
      </c>
      <c r="T888" s="10">
        <f t="shared" si="277"/>
        <v>42628.870520833334</v>
      </c>
      <c r="U888">
        <f t="shared" si="292"/>
        <v>500</v>
      </c>
      <c r="V888">
        <f t="shared" si="293"/>
        <v>205</v>
      </c>
    </row>
    <row r="889" spans="1:22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274"/>
        <v>0</v>
      </c>
      <c r="P889" t="e">
        <f t="shared" si="275"/>
        <v>#DIV/0!</v>
      </c>
      <c r="Q889" t="s">
        <v>8325</v>
      </c>
      <c r="R889" t="s">
        <v>8329</v>
      </c>
      <c r="S889" s="10">
        <f t="shared" si="276"/>
        <v>41026.958969907406</v>
      </c>
      <c r="T889" s="10">
        <f t="shared" si="277"/>
        <v>41056.958969907406</v>
      </c>
      <c r="U889">
        <f t="shared" si="292"/>
        <v>1000</v>
      </c>
      <c r="V889">
        <f t="shared" si="293"/>
        <v>0</v>
      </c>
    </row>
    <row r="890" spans="1:22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274"/>
        <v>7.1999999999999995E-2</v>
      </c>
      <c r="P890">
        <f t="shared" si="275"/>
        <v>18</v>
      </c>
      <c r="Q890" t="s">
        <v>8325</v>
      </c>
      <c r="R890" t="s">
        <v>8329</v>
      </c>
      <c r="S890" s="10">
        <f t="shared" si="276"/>
        <v>40751.753298611111</v>
      </c>
      <c r="T890" s="10">
        <f t="shared" si="277"/>
        <v>40787.25</v>
      </c>
      <c r="U890">
        <f t="shared" si="292"/>
        <v>1000</v>
      </c>
      <c r="V890">
        <f t="shared" si="293"/>
        <v>72</v>
      </c>
    </row>
    <row r="891" spans="1:22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274"/>
        <v>9.4412800000000005E-2</v>
      </c>
      <c r="P891">
        <f t="shared" si="275"/>
        <v>73.760000000000005</v>
      </c>
      <c r="Q891" t="s">
        <v>8325</v>
      </c>
      <c r="R891" t="s">
        <v>8329</v>
      </c>
      <c r="S891" s="10">
        <f t="shared" si="276"/>
        <v>41887.784062500003</v>
      </c>
      <c r="T891" s="10">
        <f t="shared" si="277"/>
        <v>41917.784062500003</v>
      </c>
      <c r="U891">
        <f t="shared" si="292"/>
        <v>25000</v>
      </c>
      <c r="V891">
        <f t="shared" si="293"/>
        <v>2360.3200000000002</v>
      </c>
    </row>
    <row r="892" spans="1:22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274"/>
        <v>4.1666666666666664E-2</v>
      </c>
      <c r="P892">
        <f t="shared" si="275"/>
        <v>31.25</v>
      </c>
      <c r="Q892" t="s">
        <v>8325</v>
      </c>
      <c r="R892" t="s">
        <v>8329</v>
      </c>
      <c r="S892" s="10">
        <f t="shared" si="276"/>
        <v>41569.698831018519</v>
      </c>
      <c r="T892" s="10">
        <f t="shared" si="277"/>
        <v>41599.740497685183</v>
      </c>
      <c r="U892">
        <f t="shared" si="292"/>
        <v>3000</v>
      </c>
      <c r="V892">
        <f t="shared" si="293"/>
        <v>125</v>
      </c>
    </row>
    <row r="893" spans="1:22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274"/>
        <v>3.2500000000000001E-2</v>
      </c>
      <c r="P893">
        <f t="shared" si="275"/>
        <v>28.888888888888889</v>
      </c>
      <c r="Q893" t="s">
        <v>8325</v>
      </c>
      <c r="R893" t="s">
        <v>8329</v>
      </c>
      <c r="S893" s="10">
        <f t="shared" si="276"/>
        <v>41842.031597222223</v>
      </c>
      <c r="T893" s="10">
        <f t="shared" si="277"/>
        <v>41872.031597222223</v>
      </c>
      <c r="U893">
        <f t="shared" si="292"/>
        <v>8000</v>
      </c>
      <c r="V893">
        <f t="shared" si="293"/>
        <v>260</v>
      </c>
    </row>
    <row r="894" spans="1:22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274"/>
        <v>0.40749999999999997</v>
      </c>
      <c r="P894">
        <f t="shared" si="275"/>
        <v>143.8235294117647</v>
      </c>
      <c r="Q894" t="s">
        <v>8325</v>
      </c>
      <c r="R894" t="s">
        <v>8329</v>
      </c>
      <c r="S894" s="10">
        <f t="shared" si="276"/>
        <v>40304.20003472222</v>
      </c>
      <c r="T894" s="10">
        <f t="shared" si="277"/>
        <v>40391.166666666664</v>
      </c>
      <c r="U894">
        <f t="shared" si="292"/>
        <v>6000</v>
      </c>
      <c r="V894">
        <f t="shared" si="293"/>
        <v>2445</v>
      </c>
    </row>
    <row r="895" spans="1:22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274"/>
        <v>0.1</v>
      </c>
      <c r="P895">
        <f t="shared" si="275"/>
        <v>40</v>
      </c>
      <c r="Q895" t="s">
        <v>8325</v>
      </c>
      <c r="R895" t="s">
        <v>8329</v>
      </c>
      <c r="S895" s="10">
        <f t="shared" si="276"/>
        <v>42065.897719907407</v>
      </c>
      <c r="T895" s="10">
        <f t="shared" si="277"/>
        <v>42095.856053240743</v>
      </c>
      <c r="U895">
        <f t="shared" si="292"/>
        <v>2000</v>
      </c>
      <c r="V895">
        <f t="shared" si="293"/>
        <v>200</v>
      </c>
    </row>
    <row r="896" spans="1:22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274"/>
        <v>0.39169999999999999</v>
      </c>
      <c r="P896">
        <f t="shared" si="275"/>
        <v>147.81132075471697</v>
      </c>
      <c r="Q896" t="s">
        <v>8325</v>
      </c>
      <c r="R896" t="s">
        <v>8329</v>
      </c>
      <c r="S896" s="10">
        <f t="shared" si="276"/>
        <v>42496.981597222228</v>
      </c>
      <c r="T896" s="10">
        <f t="shared" si="277"/>
        <v>42526.981597222228</v>
      </c>
      <c r="U896">
        <f t="shared" si="292"/>
        <v>20000</v>
      </c>
      <c r="V896">
        <f t="shared" si="293"/>
        <v>7834</v>
      </c>
    </row>
    <row r="897" spans="1:22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274"/>
        <v>2.4375000000000001E-2</v>
      </c>
      <c r="P897">
        <f t="shared" si="275"/>
        <v>27.857142857142858</v>
      </c>
      <c r="Q897" t="s">
        <v>8325</v>
      </c>
      <c r="R897" t="s">
        <v>8329</v>
      </c>
      <c r="S897" s="10">
        <f t="shared" si="276"/>
        <v>40431.127650462964</v>
      </c>
      <c r="T897" s="10">
        <f t="shared" si="277"/>
        <v>40476.127650462964</v>
      </c>
      <c r="U897">
        <f t="shared" si="292"/>
        <v>8000</v>
      </c>
      <c r="V897">
        <f t="shared" si="293"/>
        <v>195</v>
      </c>
    </row>
    <row r="898" spans="1:22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274"/>
        <v>0.4</v>
      </c>
      <c r="P898">
        <f t="shared" si="275"/>
        <v>44.444444444444443</v>
      </c>
      <c r="Q898" t="s">
        <v>8325</v>
      </c>
      <c r="R898" t="s">
        <v>8329</v>
      </c>
      <c r="S898" s="10">
        <f t="shared" si="276"/>
        <v>42218.872986111113</v>
      </c>
      <c r="T898" s="10">
        <f t="shared" si="277"/>
        <v>42244.166666666672</v>
      </c>
      <c r="U898">
        <f t="shared" si="292"/>
        <v>8000</v>
      </c>
      <c r="V898">
        <f t="shared" si="293"/>
        <v>3200</v>
      </c>
    </row>
    <row r="899" spans="1:22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294">SUM(E899/D899)</f>
        <v>0</v>
      </c>
      <c r="P899" t="e">
        <f t="shared" ref="P899:P962" si="295">SUM(E899/L899)</f>
        <v>#DIV/0!</v>
      </c>
      <c r="Q899" t="s">
        <v>8325</v>
      </c>
      <c r="R899" t="s">
        <v>8329</v>
      </c>
      <c r="S899" s="10">
        <f t="shared" ref="S899:S962" si="296">(((J899/60)/60)/24)+DATE(1970,1,1)</f>
        <v>41211.688750000001</v>
      </c>
      <c r="T899" s="10">
        <f t="shared" ref="T899:T962" si="297">(((I899/60)/60)/24)+DATE(1970,1,1)</f>
        <v>41241.730416666665</v>
      </c>
      <c r="U899">
        <f t="shared" si="292"/>
        <v>3000</v>
      </c>
      <c r="V899">
        <f t="shared" si="293"/>
        <v>0</v>
      </c>
    </row>
    <row r="900" spans="1:22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294"/>
        <v>2.8000000000000001E-2</v>
      </c>
      <c r="P900">
        <f t="shared" si="295"/>
        <v>35</v>
      </c>
      <c r="Q900" t="s">
        <v>8325</v>
      </c>
      <c r="R900" t="s">
        <v>8329</v>
      </c>
      <c r="S900" s="10">
        <f t="shared" si="296"/>
        <v>40878.758217592593</v>
      </c>
      <c r="T900" s="10">
        <f t="shared" si="297"/>
        <v>40923.758217592593</v>
      </c>
      <c r="U900">
        <f t="shared" si="292"/>
        <v>2500</v>
      </c>
      <c r="V900">
        <f t="shared" si="293"/>
        <v>70</v>
      </c>
    </row>
    <row r="901" spans="1:22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294"/>
        <v>0.37333333333333335</v>
      </c>
      <c r="P901">
        <f t="shared" si="295"/>
        <v>35</v>
      </c>
      <c r="Q901" t="s">
        <v>8325</v>
      </c>
      <c r="R901" t="s">
        <v>8329</v>
      </c>
      <c r="S901" s="10">
        <f t="shared" si="296"/>
        <v>40646.099097222221</v>
      </c>
      <c r="T901" s="10">
        <f t="shared" si="297"/>
        <v>40691.099097222221</v>
      </c>
      <c r="U901">
        <f t="shared" si="292"/>
        <v>750</v>
      </c>
      <c r="V901">
        <f t="shared" si="293"/>
        <v>280</v>
      </c>
    </row>
    <row r="902" spans="1:22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294"/>
        <v>4.1999999999999997E-3</v>
      </c>
      <c r="P902">
        <f t="shared" si="295"/>
        <v>10.5</v>
      </c>
      <c r="Q902" t="s">
        <v>8325</v>
      </c>
      <c r="R902" t="s">
        <v>8328</v>
      </c>
      <c r="S902" s="10">
        <f t="shared" si="296"/>
        <v>42429.84956018519</v>
      </c>
      <c r="T902" s="10">
        <f t="shared" si="297"/>
        <v>42459.807893518519</v>
      </c>
      <c r="U902">
        <f t="shared" si="292"/>
        <v>5000</v>
      </c>
      <c r="V902">
        <f t="shared" si="293"/>
        <v>21</v>
      </c>
    </row>
    <row r="903" spans="1:22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294"/>
        <v>0</v>
      </c>
      <c r="P903" t="e">
        <f t="shared" si="295"/>
        <v>#DIV/0!</v>
      </c>
      <c r="Q903" t="s">
        <v>8325</v>
      </c>
      <c r="R903" t="s">
        <v>8328</v>
      </c>
      <c r="S903" s="10">
        <f t="shared" si="296"/>
        <v>40291.81150462963</v>
      </c>
      <c r="T903" s="10">
        <f t="shared" si="297"/>
        <v>40337.799305555556</v>
      </c>
      <c r="U903">
        <f t="shared" si="292"/>
        <v>6500</v>
      </c>
      <c r="V903">
        <f t="shared" si="293"/>
        <v>0</v>
      </c>
    </row>
    <row r="904" spans="1:22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294"/>
        <v>3.0000000000000001E-3</v>
      </c>
      <c r="P904">
        <f t="shared" si="295"/>
        <v>30</v>
      </c>
      <c r="Q904" t="s">
        <v>8325</v>
      </c>
      <c r="R904" t="s">
        <v>8328</v>
      </c>
      <c r="S904" s="10">
        <f t="shared" si="296"/>
        <v>41829.965532407405</v>
      </c>
      <c r="T904" s="10">
        <f t="shared" si="297"/>
        <v>41881.645833333336</v>
      </c>
      <c r="U904">
        <f t="shared" si="292"/>
        <v>30000</v>
      </c>
      <c r="V904">
        <f t="shared" si="293"/>
        <v>90</v>
      </c>
    </row>
    <row r="905" spans="1:22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294"/>
        <v>3.2000000000000001E-2</v>
      </c>
      <c r="P905">
        <f t="shared" si="295"/>
        <v>40</v>
      </c>
      <c r="Q905" t="s">
        <v>8325</v>
      </c>
      <c r="R905" t="s">
        <v>8328</v>
      </c>
      <c r="S905" s="10">
        <f t="shared" si="296"/>
        <v>41149.796064814815</v>
      </c>
      <c r="T905" s="10">
        <f t="shared" si="297"/>
        <v>41175.100694444445</v>
      </c>
      <c r="U905">
        <f t="shared" si="292"/>
        <v>5000</v>
      </c>
      <c r="V905">
        <f t="shared" si="293"/>
        <v>160</v>
      </c>
    </row>
    <row r="906" spans="1:22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294"/>
        <v>3.0200000000000001E-3</v>
      </c>
      <c r="P906">
        <f t="shared" si="295"/>
        <v>50.333333333333336</v>
      </c>
      <c r="Q906" t="s">
        <v>8325</v>
      </c>
      <c r="R906" t="s">
        <v>8328</v>
      </c>
      <c r="S906" s="10">
        <f t="shared" si="296"/>
        <v>42342.080289351856</v>
      </c>
      <c r="T906" s="10">
        <f t="shared" si="297"/>
        <v>42372.080289351856</v>
      </c>
      <c r="U906">
        <f t="shared" si="292"/>
        <v>50000</v>
      </c>
      <c r="V906">
        <f t="shared" si="293"/>
        <v>151</v>
      </c>
    </row>
    <row r="907" spans="1:22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294"/>
        <v>3.0153846153846153E-2</v>
      </c>
      <c r="P907">
        <f t="shared" si="295"/>
        <v>32.666666666666664</v>
      </c>
      <c r="Q907" t="s">
        <v>8325</v>
      </c>
      <c r="R907" t="s">
        <v>8328</v>
      </c>
      <c r="S907" s="10">
        <f t="shared" si="296"/>
        <v>40507.239884259259</v>
      </c>
      <c r="T907" s="10">
        <f t="shared" si="297"/>
        <v>40567.239884259259</v>
      </c>
      <c r="U907">
        <f t="shared" si="292"/>
        <v>6500</v>
      </c>
      <c r="V907">
        <f t="shared" si="293"/>
        <v>196</v>
      </c>
    </row>
    <row r="908" spans="1:22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294"/>
        <v>0</v>
      </c>
      <c r="P908" t="e">
        <f t="shared" si="295"/>
        <v>#DIV/0!</v>
      </c>
      <c r="Q908" t="s">
        <v>8325</v>
      </c>
      <c r="R908" t="s">
        <v>8328</v>
      </c>
      <c r="S908" s="10">
        <f t="shared" si="296"/>
        <v>41681.189699074072</v>
      </c>
      <c r="T908" s="10">
        <f t="shared" si="297"/>
        <v>41711.148032407407</v>
      </c>
      <c r="U908">
        <f t="shared" si="292"/>
        <v>15000</v>
      </c>
      <c r="V908">
        <f t="shared" si="293"/>
        <v>0</v>
      </c>
    </row>
    <row r="909" spans="1:22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294"/>
        <v>0</v>
      </c>
      <c r="P909" t="e">
        <f t="shared" si="295"/>
        <v>#DIV/0!</v>
      </c>
      <c r="Q909" t="s">
        <v>8325</v>
      </c>
      <c r="R909" t="s">
        <v>8328</v>
      </c>
      <c r="S909" s="10">
        <f t="shared" si="296"/>
        <v>40767.192395833335</v>
      </c>
      <c r="T909" s="10">
        <f t="shared" si="297"/>
        <v>40797.192395833335</v>
      </c>
      <c r="U909">
        <f t="shared" si="292"/>
        <v>2900</v>
      </c>
      <c r="V909">
        <f t="shared" si="293"/>
        <v>0</v>
      </c>
    </row>
    <row r="910" spans="1:22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294"/>
        <v>0</v>
      </c>
      <c r="P910" t="e">
        <f t="shared" si="295"/>
        <v>#DIV/0!</v>
      </c>
      <c r="Q910" t="s">
        <v>8325</v>
      </c>
      <c r="R910" t="s">
        <v>8328</v>
      </c>
      <c r="S910" s="10">
        <f t="shared" si="296"/>
        <v>40340.801562499997</v>
      </c>
      <c r="T910" s="10">
        <f t="shared" si="297"/>
        <v>40386.207638888889</v>
      </c>
      <c r="U910">
        <f t="shared" si="292"/>
        <v>2500</v>
      </c>
      <c r="V910">
        <f t="shared" si="293"/>
        <v>0</v>
      </c>
    </row>
    <row r="911" spans="1:22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294"/>
        <v>3.2500000000000001E-2</v>
      </c>
      <c r="P911">
        <f t="shared" si="295"/>
        <v>65</v>
      </c>
      <c r="Q911" t="s">
        <v>8325</v>
      </c>
      <c r="R911" t="s">
        <v>8328</v>
      </c>
      <c r="S911" s="10">
        <f t="shared" si="296"/>
        <v>41081.69027777778</v>
      </c>
      <c r="T911" s="10">
        <f t="shared" si="297"/>
        <v>41113.166666666664</v>
      </c>
      <c r="U911">
        <f t="shared" si="292"/>
        <v>16000</v>
      </c>
      <c r="V911">
        <f t="shared" si="293"/>
        <v>520</v>
      </c>
    </row>
    <row r="912" spans="1:22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294"/>
        <v>0.22363636363636363</v>
      </c>
      <c r="P912">
        <f t="shared" si="295"/>
        <v>24.6</v>
      </c>
      <c r="Q912" t="s">
        <v>8325</v>
      </c>
      <c r="R912" t="s">
        <v>8328</v>
      </c>
      <c r="S912" s="10">
        <f t="shared" si="296"/>
        <v>42737.545358796298</v>
      </c>
      <c r="T912" s="10">
        <f t="shared" si="297"/>
        <v>42797.545358796298</v>
      </c>
      <c r="U912">
        <f>D912*1.39</f>
        <v>764.5</v>
      </c>
      <c r="V912">
        <f>E912*1.39</f>
        <v>170.97</v>
      </c>
    </row>
    <row r="913" spans="1:22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294"/>
        <v>0</v>
      </c>
      <c r="P913" t="e">
        <f t="shared" si="295"/>
        <v>#DIV/0!</v>
      </c>
      <c r="Q913" t="s">
        <v>8325</v>
      </c>
      <c r="R913" t="s">
        <v>8328</v>
      </c>
      <c r="S913" s="10">
        <f t="shared" si="296"/>
        <v>41642.005150462966</v>
      </c>
      <c r="T913" s="10">
        <f t="shared" si="297"/>
        <v>41663.005150462966</v>
      </c>
      <c r="U913">
        <f t="shared" ref="U913:U919" si="298">D913</f>
        <v>100000</v>
      </c>
      <c r="V913">
        <f t="shared" ref="V913:V919" si="299">E913</f>
        <v>0</v>
      </c>
    </row>
    <row r="914" spans="1:22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294"/>
        <v>8.5714285714285719E-3</v>
      </c>
      <c r="P914">
        <f t="shared" si="295"/>
        <v>15</v>
      </c>
      <c r="Q914" t="s">
        <v>8325</v>
      </c>
      <c r="R914" t="s">
        <v>8328</v>
      </c>
      <c r="S914" s="10">
        <f t="shared" si="296"/>
        <v>41194.109340277777</v>
      </c>
      <c r="T914" s="10">
        <f t="shared" si="297"/>
        <v>41254.151006944441</v>
      </c>
      <c r="U914">
        <f t="shared" si="298"/>
        <v>3500</v>
      </c>
      <c r="V914">
        <f t="shared" si="299"/>
        <v>30</v>
      </c>
    </row>
    <row r="915" spans="1:22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294"/>
        <v>6.6066666666666662E-2</v>
      </c>
      <c r="P915">
        <f t="shared" si="295"/>
        <v>82.583333333333329</v>
      </c>
      <c r="Q915" t="s">
        <v>8325</v>
      </c>
      <c r="R915" t="s">
        <v>8328</v>
      </c>
      <c r="S915" s="10">
        <f t="shared" si="296"/>
        <v>41004.139108796298</v>
      </c>
      <c r="T915" s="10">
        <f t="shared" si="297"/>
        <v>41034.139108796298</v>
      </c>
      <c r="U915">
        <f t="shared" si="298"/>
        <v>30000</v>
      </c>
      <c r="V915">
        <f t="shared" si="299"/>
        <v>1982</v>
      </c>
    </row>
    <row r="916" spans="1:22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294"/>
        <v>0</v>
      </c>
      <c r="P916" t="e">
        <f t="shared" si="295"/>
        <v>#DIV/0!</v>
      </c>
      <c r="Q916" t="s">
        <v>8325</v>
      </c>
      <c r="R916" t="s">
        <v>8328</v>
      </c>
      <c r="S916" s="10">
        <f t="shared" si="296"/>
        <v>41116.763275462967</v>
      </c>
      <c r="T916" s="10">
        <f t="shared" si="297"/>
        <v>41146.763275462967</v>
      </c>
      <c r="U916">
        <f t="shared" si="298"/>
        <v>1500</v>
      </c>
      <c r="V916">
        <f t="shared" si="299"/>
        <v>0</v>
      </c>
    </row>
    <row r="917" spans="1:22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294"/>
        <v>5.7692307692307696E-2</v>
      </c>
      <c r="P917">
        <f t="shared" si="295"/>
        <v>41.666666666666664</v>
      </c>
      <c r="Q917" t="s">
        <v>8325</v>
      </c>
      <c r="R917" t="s">
        <v>8328</v>
      </c>
      <c r="S917" s="10">
        <f t="shared" si="296"/>
        <v>40937.679560185185</v>
      </c>
      <c r="T917" s="10">
        <f t="shared" si="297"/>
        <v>40969.207638888889</v>
      </c>
      <c r="U917">
        <f t="shared" si="298"/>
        <v>6500</v>
      </c>
      <c r="V917">
        <f t="shared" si="299"/>
        <v>375</v>
      </c>
    </row>
    <row r="918" spans="1:22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294"/>
        <v>0</v>
      </c>
      <c r="P918" t="e">
        <f t="shared" si="295"/>
        <v>#DIV/0!</v>
      </c>
      <c r="Q918" t="s">
        <v>8325</v>
      </c>
      <c r="R918" t="s">
        <v>8328</v>
      </c>
      <c r="S918" s="10">
        <f t="shared" si="296"/>
        <v>40434.853402777779</v>
      </c>
      <c r="T918" s="10">
        <f t="shared" si="297"/>
        <v>40473.208333333336</v>
      </c>
      <c r="U918">
        <f t="shared" si="298"/>
        <v>3300</v>
      </c>
      <c r="V918">
        <f t="shared" si="299"/>
        <v>0</v>
      </c>
    </row>
    <row r="919" spans="1:22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294"/>
        <v>6.0000000000000001E-3</v>
      </c>
      <c r="P919">
        <f t="shared" si="295"/>
        <v>30</v>
      </c>
      <c r="Q919" t="s">
        <v>8325</v>
      </c>
      <c r="R919" t="s">
        <v>8328</v>
      </c>
      <c r="S919" s="10">
        <f t="shared" si="296"/>
        <v>41802.94363425926</v>
      </c>
      <c r="T919" s="10">
        <f t="shared" si="297"/>
        <v>41834.104166666664</v>
      </c>
      <c r="U919">
        <f t="shared" si="298"/>
        <v>5000</v>
      </c>
      <c r="V919">
        <f t="shared" si="299"/>
        <v>30</v>
      </c>
    </row>
    <row r="920" spans="1:22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294"/>
        <v>5.0256410256410255E-2</v>
      </c>
      <c r="P920">
        <f t="shared" si="295"/>
        <v>19.600000000000001</v>
      </c>
      <c r="Q920" t="s">
        <v>8325</v>
      </c>
      <c r="R920" t="s">
        <v>8328</v>
      </c>
      <c r="S920" s="10">
        <f t="shared" si="296"/>
        <v>41944.916215277779</v>
      </c>
      <c r="T920" s="10">
        <f t="shared" si="297"/>
        <v>41974.957881944443</v>
      </c>
      <c r="U920">
        <f>D920*1.39</f>
        <v>5421</v>
      </c>
      <c r="V920">
        <f>E920*1.39</f>
        <v>272.44</v>
      </c>
    </row>
    <row r="921" spans="1:22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294"/>
        <v>5.0000000000000001E-3</v>
      </c>
      <c r="P921">
        <f t="shared" si="295"/>
        <v>100</v>
      </c>
      <c r="Q921" t="s">
        <v>8325</v>
      </c>
      <c r="R921" t="s">
        <v>8328</v>
      </c>
      <c r="S921" s="10">
        <f t="shared" si="296"/>
        <v>41227.641724537039</v>
      </c>
      <c r="T921" s="10">
        <f t="shared" si="297"/>
        <v>41262.641724537039</v>
      </c>
      <c r="U921">
        <f t="shared" ref="U921:U932" si="300">D921</f>
        <v>20000</v>
      </c>
      <c r="V921">
        <f t="shared" ref="V921:V932" si="301">E921</f>
        <v>100</v>
      </c>
    </row>
    <row r="922" spans="1:22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294"/>
        <v>0</v>
      </c>
      <c r="P922" t="e">
        <f t="shared" si="295"/>
        <v>#DIV/0!</v>
      </c>
      <c r="Q922" t="s">
        <v>8325</v>
      </c>
      <c r="R922" t="s">
        <v>8328</v>
      </c>
      <c r="S922" s="10">
        <f t="shared" si="296"/>
        <v>41562.67155092593</v>
      </c>
      <c r="T922" s="10">
        <f t="shared" si="297"/>
        <v>41592.713217592594</v>
      </c>
      <c r="U922">
        <f t="shared" si="300"/>
        <v>5500</v>
      </c>
      <c r="V922">
        <f t="shared" si="301"/>
        <v>0</v>
      </c>
    </row>
    <row r="923" spans="1:22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294"/>
        <v>0.309</v>
      </c>
      <c r="P923">
        <f t="shared" si="295"/>
        <v>231.75</v>
      </c>
      <c r="Q923" t="s">
        <v>8325</v>
      </c>
      <c r="R923" t="s">
        <v>8328</v>
      </c>
      <c r="S923" s="10">
        <f t="shared" si="296"/>
        <v>40847.171018518515</v>
      </c>
      <c r="T923" s="10">
        <f t="shared" si="297"/>
        <v>40889.212685185186</v>
      </c>
      <c r="U923">
        <f t="shared" si="300"/>
        <v>15000</v>
      </c>
      <c r="V923">
        <f t="shared" si="301"/>
        <v>4635</v>
      </c>
    </row>
    <row r="924" spans="1:22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294"/>
        <v>0.21037037037037037</v>
      </c>
      <c r="P924">
        <f t="shared" si="295"/>
        <v>189.33333333333334</v>
      </c>
      <c r="Q924" t="s">
        <v>8325</v>
      </c>
      <c r="R924" t="s">
        <v>8328</v>
      </c>
      <c r="S924" s="10">
        <f t="shared" si="296"/>
        <v>41878.530011574076</v>
      </c>
      <c r="T924" s="10">
        <f t="shared" si="297"/>
        <v>41913.530011574076</v>
      </c>
      <c r="U924">
        <f t="shared" si="300"/>
        <v>27000</v>
      </c>
      <c r="V924">
        <f t="shared" si="301"/>
        <v>5680</v>
      </c>
    </row>
    <row r="925" spans="1:22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294"/>
        <v>2.1999999999999999E-2</v>
      </c>
      <c r="P925">
        <f t="shared" si="295"/>
        <v>55</v>
      </c>
      <c r="Q925" t="s">
        <v>8325</v>
      </c>
      <c r="R925" t="s">
        <v>8328</v>
      </c>
      <c r="S925" s="10">
        <f t="shared" si="296"/>
        <v>41934.959756944445</v>
      </c>
      <c r="T925" s="10">
        <f t="shared" si="297"/>
        <v>41965.001423611116</v>
      </c>
      <c r="U925">
        <f t="shared" si="300"/>
        <v>15000</v>
      </c>
      <c r="V925">
        <f t="shared" si="301"/>
        <v>330</v>
      </c>
    </row>
    <row r="926" spans="1:22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294"/>
        <v>0.109</v>
      </c>
      <c r="P926">
        <f t="shared" si="295"/>
        <v>21.8</v>
      </c>
      <c r="Q926" t="s">
        <v>8325</v>
      </c>
      <c r="R926" t="s">
        <v>8328</v>
      </c>
      <c r="S926" s="10">
        <f t="shared" si="296"/>
        <v>41288.942928240744</v>
      </c>
      <c r="T926" s="10">
        <f t="shared" si="297"/>
        <v>41318.942928240744</v>
      </c>
      <c r="U926">
        <f t="shared" si="300"/>
        <v>3000</v>
      </c>
      <c r="V926">
        <f t="shared" si="301"/>
        <v>327</v>
      </c>
    </row>
    <row r="927" spans="1:22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294"/>
        <v>2.6666666666666668E-2</v>
      </c>
      <c r="P927">
        <f t="shared" si="295"/>
        <v>32</v>
      </c>
      <c r="Q927" t="s">
        <v>8325</v>
      </c>
      <c r="R927" t="s">
        <v>8328</v>
      </c>
      <c r="S927" s="10">
        <f t="shared" si="296"/>
        <v>41575.880914351852</v>
      </c>
      <c r="T927" s="10">
        <f t="shared" si="297"/>
        <v>41605.922581018516</v>
      </c>
      <c r="U927">
        <f t="shared" si="300"/>
        <v>6000</v>
      </c>
      <c r="V927">
        <f t="shared" si="301"/>
        <v>160</v>
      </c>
    </row>
    <row r="928" spans="1:22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294"/>
        <v>0</v>
      </c>
      <c r="P928" t="e">
        <f t="shared" si="295"/>
        <v>#DIV/0!</v>
      </c>
      <c r="Q928" t="s">
        <v>8325</v>
      </c>
      <c r="R928" t="s">
        <v>8328</v>
      </c>
      <c r="S928" s="10">
        <f t="shared" si="296"/>
        <v>40338.02002314815</v>
      </c>
      <c r="T928" s="10">
        <f t="shared" si="297"/>
        <v>40367.944444444445</v>
      </c>
      <c r="U928">
        <f t="shared" si="300"/>
        <v>7000</v>
      </c>
      <c r="V928">
        <f t="shared" si="301"/>
        <v>0</v>
      </c>
    </row>
    <row r="929" spans="1:22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294"/>
        <v>0</v>
      </c>
      <c r="P929" t="e">
        <f t="shared" si="295"/>
        <v>#DIV/0!</v>
      </c>
      <c r="Q929" t="s">
        <v>8325</v>
      </c>
      <c r="R929" t="s">
        <v>8328</v>
      </c>
      <c r="S929" s="10">
        <f t="shared" si="296"/>
        <v>41013.822858796295</v>
      </c>
      <c r="T929" s="10">
        <f t="shared" si="297"/>
        <v>41043.822858796295</v>
      </c>
      <c r="U929">
        <f t="shared" si="300"/>
        <v>20000</v>
      </c>
      <c r="V929">
        <f t="shared" si="301"/>
        <v>0</v>
      </c>
    </row>
    <row r="930" spans="1:22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294"/>
        <v>0.10862068965517241</v>
      </c>
      <c r="P930">
        <f t="shared" si="295"/>
        <v>56.25</v>
      </c>
      <c r="Q930" t="s">
        <v>8325</v>
      </c>
      <c r="R930" t="s">
        <v>8328</v>
      </c>
      <c r="S930" s="10">
        <f t="shared" si="296"/>
        <v>41180.86241898148</v>
      </c>
      <c r="T930" s="10">
        <f t="shared" si="297"/>
        <v>41231</v>
      </c>
      <c r="U930">
        <f t="shared" si="300"/>
        <v>14500</v>
      </c>
      <c r="V930">
        <f t="shared" si="301"/>
        <v>1575</v>
      </c>
    </row>
    <row r="931" spans="1:22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294"/>
        <v>0</v>
      </c>
      <c r="P931" t="e">
        <f t="shared" si="295"/>
        <v>#DIV/0!</v>
      </c>
      <c r="Q931" t="s">
        <v>8325</v>
      </c>
      <c r="R931" t="s">
        <v>8328</v>
      </c>
      <c r="S931" s="10">
        <f t="shared" si="296"/>
        <v>40978.238067129627</v>
      </c>
      <c r="T931" s="10">
        <f t="shared" si="297"/>
        <v>41008.196400462963</v>
      </c>
      <c r="U931">
        <f t="shared" si="300"/>
        <v>500</v>
      </c>
      <c r="V931">
        <f t="shared" si="301"/>
        <v>0</v>
      </c>
    </row>
    <row r="932" spans="1:22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294"/>
        <v>0.38333333333333336</v>
      </c>
      <c r="P932">
        <f t="shared" si="295"/>
        <v>69</v>
      </c>
      <c r="Q932" t="s">
        <v>8325</v>
      </c>
      <c r="R932" t="s">
        <v>8328</v>
      </c>
      <c r="S932" s="10">
        <f t="shared" si="296"/>
        <v>40312.915578703702</v>
      </c>
      <c r="T932" s="10">
        <f t="shared" si="297"/>
        <v>40354.897222222222</v>
      </c>
      <c r="U932">
        <f t="shared" si="300"/>
        <v>900</v>
      </c>
      <c r="V932">
        <f t="shared" si="301"/>
        <v>345</v>
      </c>
    </row>
    <row r="933" spans="1:22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294"/>
        <v>6.5500000000000003E-2</v>
      </c>
      <c r="P933">
        <f t="shared" si="295"/>
        <v>18.714285714285715</v>
      </c>
      <c r="Q933" t="s">
        <v>8325</v>
      </c>
      <c r="R933" t="s">
        <v>8328</v>
      </c>
      <c r="S933" s="10">
        <f t="shared" si="296"/>
        <v>41680.359976851854</v>
      </c>
      <c r="T933" s="10">
        <f t="shared" si="297"/>
        <v>41714.916666666664</v>
      </c>
      <c r="U933">
        <f>D933*1.39</f>
        <v>2780</v>
      </c>
      <c r="V933">
        <f>E933*1.39</f>
        <v>182.08999999999997</v>
      </c>
    </row>
    <row r="934" spans="1:22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294"/>
        <v>0.14536842105263159</v>
      </c>
      <c r="P934">
        <f t="shared" si="295"/>
        <v>46.033333333333331</v>
      </c>
      <c r="Q934" t="s">
        <v>8325</v>
      </c>
      <c r="R934" t="s">
        <v>8328</v>
      </c>
      <c r="S934" s="10">
        <f t="shared" si="296"/>
        <v>41310.969270833331</v>
      </c>
      <c r="T934" s="10">
        <f t="shared" si="297"/>
        <v>41355.927604166667</v>
      </c>
      <c r="U934">
        <f t="shared" ref="U934:U935" si="302">D934</f>
        <v>9500</v>
      </c>
      <c r="V934">
        <f t="shared" ref="V934:V935" si="303">E934</f>
        <v>1381</v>
      </c>
    </row>
    <row r="935" spans="1:22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294"/>
        <v>0.06</v>
      </c>
      <c r="P935">
        <f t="shared" si="295"/>
        <v>60</v>
      </c>
      <c r="Q935" t="s">
        <v>8325</v>
      </c>
      <c r="R935" t="s">
        <v>8328</v>
      </c>
      <c r="S935" s="10">
        <f t="shared" si="296"/>
        <v>41711.169085648151</v>
      </c>
      <c r="T935" s="10">
        <f t="shared" si="297"/>
        <v>41771.169085648151</v>
      </c>
      <c r="U935">
        <f t="shared" si="302"/>
        <v>2000</v>
      </c>
      <c r="V935">
        <f t="shared" si="303"/>
        <v>120</v>
      </c>
    </row>
    <row r="936" spans="1:22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294"/>
        <v>0.30399999999999999</v>
      </c>
      <c r="P936">
        <f t="shared" si="295"/>
        <v>50.666666666666664</v>
      </c>
      <c r="Q936" t="s">
        <v>8325</v>
      </c>
      <c r="R936" t="s">
        <v>8328</v>
      </c>
      <c r="S936" s="10">
        <f t="shared" si="296"/>
        <v>41733.737083333333</v>
      </c>
      <c r="T936" s="10">
        <f t="shared" si="297"/>
        <v>41763.25</v>
      </c>
      <c r="U936">
        <f>D936*0.81</f>
        <v>4050.0000000000005</v>
      </c>
      <c r="V936">
        <f>E936*0.81</f>
        <v>1231.2</v>
      </c>
    </row>
    <row r="937" spans="1:22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294"/>
        <v>1.4285714285714285E-2</v>
      </c>
      <c r="P937">
        <f t="shared" si="295"/>
        <v>25</v>
      </c>
      <c r="Q937" t="s">
        <v>8325</v>
      </c>
      <c r="R937" t="s">
        <v>8328</v>
      </c>
      <c r="S937" s="10">
        <f t="shared" si="296"/>
        <v>42368.333668981482</v>
      </c>
      <c r="T937" s="10">
        <f t="shared" si="297"/>
        <v>42398.333668981482</v>
      </c>
      <c r="U937">
        <f t="shared" ref="U937:U946" si="304">D937</f>
        <v>3500</v>
      </c>
      <c r="V937">
        <f t="shared" ref="V937:V946" si="305">E937</f>
        <v>50</v>
      </c>
    </row>
    <row r="938" spans="1:22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294"/>
        <v>0</v>
      </c>
      <c r="P938" t="e">
        <f t="shared" si="295"/>
        <v>#DIV/0!</v>
      </c>
      <c r="Q938" t="s">
        <v>8325</v>
      </c>
      <c r="R938" t="s">
        <v>8328</v>
      </c>
      <c r="S938" s="10">
        <f t="shared" si="296"/>
        <v>40883.024178240739</v>
      </c>
      <c r="T938" s="10">
        <f t="shared" si="297"/>
        <v>40926.833333333336</v>
      </c>
      <c r="U938">
        <f t="shared" si="304"/>
        <v>1400</v>
      </c>
      <c r="V938">
        <f t="shared" si="305"/>
        <v>0</v>
      </c>
    </row>
    <row r="939" spans="1:22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294"/>
        <v>1.1428571428571429E-2</v>
      </c>
      <c r="P939">
        <f t="shared" si="295"/>
        <v>20</v>
      </c>
      <c r="Q939" t="s">
        <v>8325</v>
      </c>
      <c r="R939" t="s">
        <v>8328</v>
      </c>
      <c r="S939" s="10">
        <f t="shared" si="296"/>
        <v>41551.798113425924</v>
      </c>
      <c r="T939" s="10">
        <f t="shared" si="297"/>
        <v>41581.839780092596</v>
      </c>
      <c r="U939">
        <f t="shared" si="304"/>
        <v>3500</v>
      </c>
      <c r="V939">
        <f t="shared" si="305"/>
        <v>40</v>
      </c>
    </row>
    <row r="940" spans="1:22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294"/>
        <v>3.5714285714285713E-3</v>
      </c>
      <c r="P940">
        <f t="shared" si="295"/>
        <v>25</v>
      </c>
      <c r="Q940" t="s">
        <v>8325</v>
      </c>
      <c r="R940" t="s">
        <v>8328</v>
      </c>
      <c r="S940" s="10">
        <f t="shared" si="296"/>
        <v>41124.479722222226</v>
      </c>
      <c r="T940" s="10">
        <f t="shared" si="297"/>
        <v>41154.479722222226</v>
      </c>
      <c r="U940">
        <f t="shared" si="304"/>
        <v>7000</v>
      </c>
      <c r="V940">
        <f t="shared" si="305"/>
        <v>25</v>
      </c>
    </row>
    <row r="941" spans="1:22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294"/>
        <v>1.4545454545454545E-2</v>
      </c>
      <c r="P941">
        <f t="shared" si="295"/>
        <v>20</v>
      </c>
      <c r="Q941" t="s">
        <v>8325</v>
      </c>
      <c r="R941" t="s">
        <v>8328</v>
      </c>
      <c r="S941" s="10">
        <f t="shared" si="296"/>
        <v>41416.763171296298</v>
      </c>
      <c r="T941" s="10">
        <f t="shared" si="297"/>
        <v>41455.831944444442</v>
      </c>
      <c r="U941">
        <f t="shared" si="304"/>
        <v>2750</v>
      </c>
      <c r="V941">
        <f t="shared" si="305"/>
        <v>40</v>
      </c>
    </row>
    <row r="942" spans="1:22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294"/>
        <v>0.17155555555555554</v>
      </c>
      <c r="P942">
        <f t="shared" si="295"/>
        <v>110.28571428571429</v>
      </c>
      <c r="Q942" t="s">
        <v>8319</v>
      </c>
      <c r="R942" t="s">
        <v>8321</v>
      </c>
      <c r="S942" s="10">
        <f t="shared" si="296"/>
        <v>42182.008402777778</v>
      </c>
      <c r="T942" s="10">
        <f t="shared" si="297"/>
        <v>42227.008402777778</v>
      </c>
      <c r="U942">
        <f t="shared" si="304"/>
        <v>9000</v>
      </c>
      <c r="V942">
        <f t="shared" si="305"/>
        <v>1544</v>
      </c>
    </row>
    <row r="943" spans="1:22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294"/>
        <v>2.3220000000000001E-2</v>
      </c>
      <c r="P943">
        <f t="shared" si="295"/>
        <v>37.451612903225808</v>
      </c>
      <c r="Q943" t="s">
        <v>8319</v>
      </c>
      <c r="R943" t="s">
        <v>8321</v>
      </c>
      <c r="S943" s="10">
        <f t="shared" si="296"/>
        <v>42746.096585648149</v>
      </c>
      <c r="T943" s="10">
        <f t="shared" si="297"/>
        <v>42776.096585648149</v>
      </c>
      <c r="U943">
        <f t="shared" si="304"/>
        <v>50000</v>
      </c>
      <c r="V943">
        <f t="shared" si="305"/>
        <v>1161</v>
      </c>
    </row>
    <row r="944" spans="1:22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294"/>
        <v>8.9066666666666669E-2</v>
      </c>
      <c r="P944">
        <f t="shared" si="295"/>
        <v>41.75</v>
      </c>
      <c r="Q944" t="s">
        <v>8319</v>
      </c>
      <c r="R944" t="s">
        <v>8321</v>
      </c>
      <c r="S944" s="10">
        <f t="shared" si="296"/>
        <v>42382.843287037031</v>
      </c>
      <c r="T944" s="10">
        <f t="shared" si="297"/>
        <v>42418.843287037031</v>
      </c>
      <c r="U944">
        <f t="shared" si="304"/>
        <v>7500</v>
      </c>
      <c r="V944">
        <f t="shared" si="305"/>
        <v>668</v>
      </c>
    </row>
    <row r="945" spans="1:22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294"/>
        <v>9.633333333333334E-2</v>
      </c>
      <c r="P945">
        <f t="shared" si="295"/>
        <v>24.083333333333332</v>
      </c>
      <c r="Q945" t="s">
        <v>8319</v>
      </c>
      <c r="R945" t="s">
        <v>8321</v>
      </c>
      <c r="S945" s="10">
        <f t="shared" si="296"/>
        <v>42673.66788194445</v>
      </c>
      <c r="T945" s="10">
        <f t="shared" si="297"/>
        <v>42703.709548611107</v>
      </c>
      <c r="U945">
        <f t="shared" si="304"/>
        <v>3000</v>
      </c>
      <c r="V945">
        <f t="shared" si="305"/>
        <v>289</v>
      </c>
    </row>
    <row r="946" spans="1:22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294"/>
        <v>0.13325999999999999</v>
      </c>
      <c r="P946">
        <f t="shared" si="295"/>
        <v>69.40625</v>
      </c>
      <c r="Q946" t="s">
        <v>8319</v>
      </c>
      <c r="R946" t="s">
        <v>8321</v>
      </c>
      <c r="S946" s="10">
        <f t="shared" si="296"/>
        <v>42444.583912037036</v>
      </c>
      <c r="T946" s="10">
        <f t="shared" si="297"/>
        <v>42478.583333333328</v>
      </c>
      <c r="U946">
        <f t="shared" si="304"/>
        <v>50000</v>
      </c>
      <c r="V946">
        <f t="shared" si="305"/>
        <v>6663</v>
      </c>
    </row>
    <row r="947" spans="1:22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294"/>
        <v>2.4840000000000001E-2</v>
      </c>
      <c r="P947">
        <f t="shared" si="295"/>
        <v>155.25</v>
      </c>
      <c r="Q947" t="s">
        <v>8319</v>
      </c>
      <c r="R947" t="s">
        <v>8321</v>
      </c>
      <c r="S947" s="10">
        <f t="shared" si="296"/>
        <v>42732.872986111113</v>
      </c>
      <c r="T947" s="10">
        <f t="shared" si="297"/>
        <v>42784.999305555553</v>
      </c>
      <c r="U947">
        <f>D947*1.19</f>
        <v>119000</v>
      </c>
      <c r="V947">
        <f>E947*1.19</f>
        <v>2955.96</v>
      </c>
    </row>
    <row r="948" spans="1:22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294"/>
        <v>1.9066666666666666E-2</v>
      </c>
      <c r="P948">
        <f t="shared" si="295"/>
        <v>57.2</v>
      </c>
      <c r="Q948" t="s">
        <v>8319</v>
      </c>
      <c r="R948" t="s">
        <v>8321</v>
      </c>
      <c r="S948" s="10">
        <f t="shared" si="296"/>
        <v>42592.750555555554</v>
      </c>
      <c r="T948" s="10">
        <f t="shared" si="297"/>
        <v>42622.750555555554</v>
      </c>
      <c r="U948">
        <f t="shared" ref="U948:U949" si="306">D948</f>
        <v>15000</v>
      </c>
      <c r="V948">
        <f t="shared" ref="V948:V949" si="307">E948</f>
        <v>286</v>
      </c>
    </row>
    <row r="949" spans="1:22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294"/>
        <v>0</v>
      </c>
      <c r="P949" t="e">
        <f t="shared" si="295"/>
        <v>#DIV/0!</v>
      </c>
      <c r="Q949" t="s">
        <v>8319</v>
      </c>
      <c r="R949" t="s">
        <v>8321</v>
      </c>
      <c r="S949" s="10">
        <f t="shared" si="296"/>
        <v>42491.781319444446</v>
      </c>
      <c r="T949" s="10">
        <f t="shared" si="297"/>
        <v>42551.781319444446</v>
      </c>
      <c r="U949">
        <f t="shared" si="306"/>
        <v>850</v>
      </c>
      <c r="V949">
        <f t="shared" si="307"/>
        <v>0</v>
      </c>
    </row>
    <row r="950" spans="1:22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294"/>
        <v>0.12</v>
      </c>
      <c r="P950">
        <f t="shared" si="295"/>
        <v>60</v>
      </c>
      <c r="Q950" t="s">
        <v>8319</v>
      </c>
      <c r="R950" t="s">
        <v>8321</v>
      </c>
      <c r="S950" s="10">
        <f t="shared" si="296"/>
        <v>42411.828287037039</v>
      </c>
      <c r="T950" s="10">
        <f t="shared" si="297"/>
        <v>42441.828287037039</v>
      </c>
      <c r="U950">
        <f t="shared" ref="U950:U951" si="308">D950*1.19</f>
        <v>4760</v>
      </c>
      <c r="V950">
        <f t="shared" ref="V950:V951" si="309">E950*1.19</f>
        <v>571.19999999999993</v>
      </c>
    </row>
    <row r="951" spans="1:22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294"/>
        <v>1.3650000000000001E-2</v>
      </c>
      <c r="P951">
        <f t="shared" si="295"/>
        <v>39</v>
      </c>
      <c r="Q951" t="s">
        <v>8319</v>
      </c>
      <c r="R951" t="s">
        <v>8321</v>
      </c>
      <c r="S951" s="10">
        <f t="shared" si="296"/>
        <v>42361.043703703705</v>
      </c>
      <c r="T951" s="10">
        <f t="shared" si="297"/>
        <v>42421.043703703705</v>
      </c>
      <c r="U951">
        <f t="shared" si="308"/>
        <v>23800</v>
      </c>
      <c r="V951">
        <f t="shared" si="309"/>
        <v>324.87</v>
      </c>
    </row>
    <row r="952" spans="1:22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294"/>
        <v>0.28039999999999998</v>
      </c>
      <c r="P952">
        <f t="shared" si="295"/>
        <v>58.416666666666664</v>
      </c>
      <c r="Q952" t="s">
        <v>8319</v>
      </c>
      <c r="R952" t="s">
        <v>8321</v>
      </c>
      <c r="S952" s="10">
        <f t="shared" si="296"/>
        <v>42356.750706018516</v>
      </c>
      <c r="T952" s="10">
        <f t="shared" si="297"/>
        <v>42386.750706018516</v>
      </c>
      <c r="U952">
        <f>D952*0.81</f>
        <v>4050.0000000000005</v>
      </c>
      <c r="V952">
        <f>E952*0.81</f>
        <v>1135.6200000000001</v>
      </c>
    </row>
    <row r="953" spans="1:22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294"/>
        <v>0.38390000000000002</v>
      </c>
      <c r="P953">
        <f t="shared" si="295"/>
        <v>158.63636363636363</v>
      </c>
      <c r="Q953" t="s">
        <v>8319</v>
      </c>
      <c r="R953" t="s">
        <v>8321</v>
      </c>
      <c r="S953" s="10">
        <f t="shared" si="296"/>
        <v>42480.653611111105</v>
      </c>
      <c r="T953" s="10">
        <f t="shared" si="297"/>
        <v>42525.653611111105</v>
      </c>
      <c r="U953">
        <f t="shared" ref="U953:U965" si="310">D953</f>
        <v>50000</v>
      </c>
      <c r="V953">
        <f t="shared" ref="V953:V965" si="311">E953</f>
        <v>19195</v>
      </c>
    </row>
    <row r="954" spans="1:22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294"/>
        <v>0.39942857142857141</v>
      </c>
      <c r="P954">
        <f t="shared" si="295"/>
        <v>99.857142857142861</v>
      </c>
      <c r="Q954" t="s">
        <v>8319</v>
      </c>
      <c r="R954" t="s">
        <v>8321</v>
      </c>
      <c r="S954" s="10">
        <f t="shared" si="296"/>
        <v>42662.613564814819</v>
      </c>
      <c r="T954" s="10">
        <f t="shared" si="297"/>
        <v>42692.655231481483</v>
      </c>
      <c r="U954">
        <f t="shared" si="310"/>
        <v>49000</v>
      </c>
      <c r="V954">
        <f t="shared" si="311"/>
        <v>19572</v>
      </c>
    </row>
    <row r="955" spans="1:22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294"/>
        <v>8.3999999999999995E-3</v>
      </c>
      <c r="P955">
        <f t="shared" si="295"/>
        <v>25.2</v>
      </c>
      <c r="Q955" t="s">
        <v>8319</v>
      </c>
      <c r="R955" t="s">
        <v>8321</v>
      </c>
      <c r="S955" s="10">
        <f t="shared" si="296"/>
        <v>41999.164340277777</v>
      </c>
      <c r="T955" s="10">
        <f t="shared" si="297"/>
        <v>42029.164340277777</v>
      </c>
      <c r="U955">
        <f t="shared" si="310"/>
        <v>15000</v>
      </c>
      <c r="V955">
        <f t="shared" si="311"/>
        <v>126</v>
      </c>
    </row>
    <row r="956" spans="1:22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294"/>
        <v>0.43406666666666666</v>
      </c>
      <c r="P956">
        <f t="shared" si="295"/>
        <v>89.191780821917803</v>
      </c>
      <c r="Q956" t="s">
        <v>8319</v>
      </c>
      <c r="R956" t="s">
        <v>8321</v>
      </c>
      <c r="S956" s="10">
        <f t="shared" si="296"/>
        <v>42194.833784722221</v>
      </c>
      <c r="T956" s="10">
        <f t="shared" si="297"/>
        <v>42236.833784722221</v>
      </c>
      <c r="U956">
        <f t="shared" si="310"/>
        <v>15000</v>
      </c>
      <c r="V956">
        <f t="shared" si="311"/>
        <v>6511</v>
      </c>
    </row>
    <row r="957" spans="1:22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294"/>
        <v>5.6613333333333335E-2</v>
      </c>
      <c r="P957">
        <f t="shared" si="295"/>
        <v>182.6236559139785</v>
      </c>
      <c r="Q957" t="s">
        <v>8319</v>
      </c>
      <c r="R957" t="s">
        <v>8321</v>
      </c>
      <c r="S957" s="10">
        <f t="shared" si="296"/>
        <v>42586.295138888891</v>
      </c>
      <c r="T957" s="10">
        <f t="shared" si="297"/>
        <v>42626.295138888891</v>
      </c>
      <c r="U957">
        <f t="shared" si="310"/>
        <v>300000</v>
      </c>
      <c r="V957">
        <f t="shared" si="311"/>
        <v>16984</v>
      </c>
    </row>
    <row r="958" spans="1:22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294"/>
        <v>1.7219999999999999E-2</v>
      </c>
      <c r="P958">
        <f t="shared" si="295"/>
        <v>50.647058823529413</v>
      </c>
      <c r="Q958" t="s">
        <v>8319</v>
      </c>
      <c r="R958" t="s">
        <v>8321</v>
      </c>
      <c r="S958" s="10">
        <f t="shared" si="296"/>
        <v>42060.913877314815</v>
      </c>
      <c r="T958" s="10">
        <f t="shared" si="297"/>
        <v>42120.872210648144</v>
      </c>
      <c r="U958">
        <f t="shared" si="310"/>
        <v>50000</v>
      </c>
      <c r="V958">
        <f t="shared" si="311"/>
        <v>861</v>
      </c>
    </row>
    <row r="959" spans="1:22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294"/>
        <v>1.9416666666666665E-2</v>
      </c>
      <c r="P959">
        <f t="shared" si="295"/>
        <v>33.285714285714285</v>
      </c>
      <c r="Q959" t="s">
        <v>8319</v>
      </c>
      <c r="R959" t="s">
        <v>8321</v>
      </c>
      <c r="S959" s="10">
        <f t="shared" si="296"/>
        <v>42660.552465277782</v>
      </c>
      <c r="T959" s="10">
        <f t="shared" si="297"/>
        <v>42691.594131944439</v>
      </c>
      <c r="U959">
        <f t="shared" si="310"/>
        <v>12000</v>
      </c>
      <c r="V959">
        <f t="shared" si="311"/>
        <v>233</v>
      </c>
    </row>
    <row r="960" spans="1:22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294"/>
        <v>0.11328275684711328</v>
      </c>
      <c r="P960">
        <f t="shared" si="295"/>
        <v>51.823529411764703</v>
      </c>
      <c r="Q960" t="s">
        <v>8319</v>
      </c>
      <c r="R960" t="s">
        <v>8321</v>
      </c>
      <c r="S960" s="10">
        <f t="shared" si="296"/>
        <v>42082.802812499998</v>
      </c>
      <c r="T960" s="10">
        <f t="shared" si="297"/>
        <v>42104.207638888889</v>
      </c>
      <c r="U960">
        <f t="shared" si="310"/>
        <v>7777</v>
      </c>
      <c r="V960">
        <f t="shared" si="311"/>
        <v>881</v>
      </c>
    </row>
    <row r="961" spans="1:22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294"/>
        <v>0.3886</v>
      </c>
      <c r="P961">
        <f t="shared" si="295"/>
        <v>113.62573099415205</v>
      </c>
      <c r="Q961" t="s">
        <v>8319</v>
      </c>
      <c r="R961" t="s">
        <v>8321</v>
      </c>
      <c r="S961" s="10">
        <f t="shared" si="296"/>
        <v>41993.174363425926</v>
      </c>
      <c r="T961" s="10">
        <f t="shared" si="297"/>
        <v>42023.174363425926</v>
      </c>
      <c r="U961">
        <f t="shared" si="310"/>
        <v>50000</v>
      </c>
      <c r="V961">
        <f t="shared" si="311"/>
        <v>19430</v>
      </c>
    </row>
    <row r="962" spans="1:22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294"/>
        <v>0.46100628930817611</v>
      </c>
      <c r="P962">
        <f t="shared" si="295"/>
        <v>136.46276595744681</v>
      </c>
      <c r="Q962" t="s">
        <v>8319</v>
      </c>
      <c r="R962" t="s">
        <v>8321</v>
      </c>
      <c r="S962" s="10">
        <f t="shared" si="296"/>
        <v>42766.626793981486</v>
      </c>
      <c r="T962" s="10">
        <f t="shared" si="297"/>
        <v>42808.585127314815</v>
      </c>
      <c r="U962">
        <f t="shared" si="310"/>
        <v>55650</v>
      </c>
      <c r="V962">
        <f t="shared" si="311"/>
        <v>25655</v>
      </c>
    </row>
    <row r="963" spans="1:22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312">SUM(E963/D963)</f>
        <v>0.42188421052631581</v>
      </c>
      <c r="P963">
        <f t="shared" ref="P963:P1026" si="313">SUM(E963/L963)</f>
        <v>364.35454545454547</v>
      </c>
      <c r="Q963" t="s">
        <v>8319</v>
      </c>
      <c r="R963" t="s">
        <v>8321</v>
      </c>
      <c r="S963" s="10">
        <f t="shared" ref="S963:S1026" si="314">(((J963/60)/60)/24)+DATE(1970,1,1)</f>
        <v>42740.693692129629</v>
      </c>
      <c r="T963" s="10">
        <f t="shared" ref="T963:T1026" si="315">(((I963/60)/60)/24)+DATE(1970,1,1)</f>
        <v>42786.791666666672</v>
      </c>
      <c r="U963">
        <f t="shared" si="310"/>
        <v>95000</v>
      </c>
      <c r="V963">
        <f t="shared" si="311"/>
        <v>40079</v>
      </c>
    </row>
    <row r="964" spans="1:22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312"/>
        <v>0.2848</v>
      </c>
      <c r="P964">
        <f t="shared" si="313"/>
        <v>19.243243243243242</v>
      </c>
      <c r="Q964" t="s">
        <v>8319</v>
      </c>
      <c r="R964" t="s">
        <v>8321</v>
      </c>
      <c r="S964" s="10">
        <f t="shared" si="314"/>
        <v>42373.712418981479</v>
      </c>
      <c r="T964" s="10">
        <f t="shared" si="315"/>
        <v>42411.712418981479</v>
      </c>
      <c r="U964">
        <f t="shared" si="310"/>
        <v>2500</v>
      </c>
      <c r="V964">
        <f t="shared" si="311"/>
        <v>712</v>
      </c>
    </row>
    <row r="965" spans="1:22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312"/>
        <v>1.0771428571428571E-2</v>
      </c>
      <c r="P965">
        <f t="shared" si="313"/>
        <v>41.888888888888886</v>
      </c>
      <c r="Q965" t="s">
        <v>8319</v>
      </c>
      <c r="R965" t="s">
        <v>8321</v>
      </c>
      <c r="S965" s="10">
        <f t="shared" si="314"/>
        <v>42625.635636574079</v>
      </c>
      <c r="T965" s="10">
        <f t="shared" si="315"/>
        <v>42660.635636574079</v>
      </c>
      <c r="U965">
        <f t="shared" si="310"/>
        <v>35000</v>
      </c>
      <c r="V965">
        <f t="shared" si="311"/>
        <v>377</v>
      </c>
    </row>
    <row r="966" spans="1:22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312"/>
        <v>7.9909090909090902E-3</v>
      </c>
      <c r="P966">
        <f t="shared" si="313"/>
        <v>30.310344827586206</v>
      </c>
      <c r="Q966" t="s">
        <v>8319</v>
      </c>
      <c r="R966" t="s">
        <v>8321</v>
      </c>
      <c r="S966" s="10">
        <f t="shared" si="314"/>
        <v>42208.628692129627</v>
      </c>
      <c r="T966" s="10">
        <f t="shared" si="315"/>
        <v>42248.628692129627</v>
      </c>
      <c r="U966">
        <f>D966*0.81</f>
        <v>89100</v>
      </c>
      <c r="V966">
        <f>E966*0.81</f>
        <v>711.99</v>
      </c>
    </row>
    <row r="967" spans="1:22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312"/>
        <v>1.192E-2</v>
      </c>
      <c r="P967">
        <f t="shared" si="313"/>
        <v>49.666666666666664</v>
      </c>
      <c r="Q967" t="s">
        <v>8319</v>
      </c>
      <c r="R967" t="s">
        <v>8321</v>
      </c>
      <c r="S967" s="10">
        <f t="shared" si="314"/>
        <v>42637.016736111109</v>
      </c>
      <c r="T967" s="10">
        <f t="shared" si="315"/>
        <v>42669.165972222225</v>
      </c>
      <c r="U967">
        <f t="shared" ref="U967:U970" si="316">D967</f>
        <v>25000</v>
      </c>
      <c r="V967">
        <f t="shared" ref="V967:V970" si="317">E967</f>
        <v>298</v>
      </c>
    </row>
    <row r="968" spans="1:22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312"/>
        <v>0.14799999999999999</v>
      </c>
      <c r="P968">
        <f t="shared" si="313"/>
        <v>59.2</v>
      </c>
      <c r="Q968" t="s">
        <v>8319</v>
      </c>
      <c r="R968" t="s">
        <v>8321</v>
      </c>
      <c r="S968" s="10">
        <f t="shared" si="314"/>
        <v>42619.635787037041</v>
      </c>
      <c r="T968" s="10">
        <f t="shared" si="315"/>
        <v>42649.635787037041</v>
      </c>
      <c r="U968">
        <f t="shared" si="316"/>
        <v>12000</v>
      </c>
      <c r="V968">
        <f t="shared" si="317"/>
        <v>1776</v>
      </c>
    </row>
    <row r="969" spans="1:22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312"/>
        <v>0.17810000000000001</v>
      </c>
      <c r="P969">
        <f t="shared" si="313"/>
        <v>43.97530864197531</v>
      </c>
      <c r="Q969" t="s">
        <v>8319</v>
      </c>
      <c r="R969" t="s">
        <v>8321</v>
      </c>
      <c r="S969" s="10">
        <f t="shared" si="314"/>
        <v>42422.254328703704</v>
      </c>
      <c r="T969" s="10">
        <f t="shared" si="315"/>
        <v>42482.21266203704</v>
      </c>
      <c r="U969">
        <f t="shared" si="316"/>
        <v>20000</v>
      </c>
      <c r="V969">
        <f t="shared" si="317"/>
        <v>3562</v>
      </c>
    </row>
    <row r="970" spans="1:22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312"/>
        <v>1.325E-2</v>
      </c>
      <c r="P970">
        <f t="shared" si="313"/>
        <v>26.5</v>
      </c>
      <c r="Q970" t="s">
        <v>8319</v>
      </c>
      <c r="R970" t="s">
        <v>8321</v>
      </c>
      <c r="S970" s="10">
        <f t="shared" si="314"/>
        <v>41836.847615740742</v>
      </c>
      <c r="T970" s="10">
        <f t="shared" si="315"/>
        <v>41866.847615740742</v>
      </c>
      <c r="U970">
        <f t="shared" si="316"/>
        <v>8000</v>
      </c>
      <c r="V970">
        <f t="shared" si="317"/>
        <v>106</v>
      </c>
    </row>
    <row r="971" spans="1:22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312"/>
        <v>0.46666666666666667</v>
      </c>
      <c r="P971">
        <f t="shared" si="313"/>
        <v>1272.7272727272727</v>
      </c>
      <c r="Q971" t="s">
        <v>8319</v>
      </c>
      <c r="R971" t="s">
        <v>8321</v>
      </c>
      <c r="S971" s="10">
        <f t="shared" si="314"/>
        <v>42742.30332175926</v>
      </c>
      <c r="T971" s="10">
        <f t="shared" si="315"/>
        <v>42775.30332175926</v>
      </c>
      <c r="U971">
        <f>D971*0.048</f>
        <v>1440</v>
      </c>
      <c r="V971">
        <f>E971*0.048</f>
        <v>672</v>
      </c>
    </row>
    <row r="972" spans="1:22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312"/>
        <v>0.4592</v>
      </c>
      <c r="P972">
        <f t="shared" si="313"/>
        <v>164</v>
      </c>
      <c r="Q972" t="s">
        <v>8319</v>
      </c>
      <c r="R972" t="s">
        <v>8321</v>
      </c>
      <c r="S972" s="10">
        <f t="shared" si="314"/>
        <v>42721.220520833333</v>
      </c>
      <c r="T972" s="10">
        <f t="shared" si="315"/>
        <v>42758.207638888889</v>
      </c>
      <c r="U972">
        <f>D972*0.81</f>
        <v>4050.0000000000005</v>
      </c>
      <c r="V972">
        <f>E972*0.81</f>
        <v>1859.7600000000002</v>
      </c>
    </row>
    <row r="973" spans="1:22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312"/>
        <v>2.2599999999999999E-3</v>
      </c>
      <c r="P973">
        <f t="shared" si="313"/>
        <v>45.2</v>
      </c>
      <c r="Q973" t="s">
        <v>8319</v>
      </c>
      <c r="R973" t="s">
        <v>8321</v>
      </c>
      <c r="S973" s="10">
        <f t="shared" si="314"/>
        <v>42111.709027777775</v>
      </c>
      <c r="T973" s="10">
        <f t="shared" si="315"/>
        <v>42156.709027777775</v>
      </c>
      <c r="U973">
        <f t="shared" ref="U973:U977" si="318">D973</f>
        <v>100000</v>
      </c>
      <c r="V973">
        <f t="shared" ref="V973:V977" si="319">E973</f>
        <v>226</v>
      </c>
    </row>
    <row r="974" spans="1:22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312"/>
        <v>0.34625</v>
      </c>
      <c r="P974">
        <f t="shared" si="313"/>
        <v>153.88888888888889</v>
      </c>
      <c r="Q974" t="s">
        <v>8319</v>
      </c>
      <c r="R974" t="s">
        <v>8321</v>
      </c>
      <c r="S974" s="10">
        <f t="shared" si="314"/>
        <v>41856.865717592591</v>
      </c>
      <c r="T974" s="10">
        <f t="shared" si="315"/>
        <v>41886.290972222225</v>
      </c>
      <c r="U974">
        <f t="shared" si="318"/>
        <v>20000</v>
      </c>
      <c r="V974">
        <f t="shared" si="319"/>
        <v>6925</v>
      </c>
    </row>
    <row r="975" spans="1:22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312"/>
        <v>2.0549999999999999E-2</v>
      </c>
      <c r="P975">
        <f t="shared" si="313"/>
        <v>51.375</v>
      </c>
      <c r="Q975" t="s">
        <v>8319</v>
      </c>
      <c r="R975" t="s">
        <v>8321</v>
      </c>
      <c r="S975" s="10">
        <f t="shared" si="314"/>
        <v>42257.014965277776</v>
      </c>
      <c r="T975" s="10">
        <f t="shared" si="315"/>
        <v>42317.056631944448</v>
      </c>
      <c r="U975">
        <f t="shared" si="318"/>
        <v>20000</v>
      </c>
      <c r="V975">
        <f t="shared" si="319"/>
        <v>411</v>
      </c>
    </row>
    <row r="976" spans="1:22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312"/>
        <v>5.5999999999999999E-3</v>
      </c>
      <c r="P976">
        <f t="shared" si="313"/>
        <v>93.333333333333329</v>
      </c>
      <c r="Q976" t="s">
        <v>8319</v>
      </c>
      <c r="R976" t="s">
        <v>8321</v>
      </c>
      <c r="S976" s="10">
        <f t="shared" si="314"/>
        <v>42424.749490740738</v>
      </c>
      <c r="T976" s="10">
        <f t="shared" si="315"/>
        <v>42454.707824074074</v>
      </c>
      <c r="U976">
        <f t="shared" si="318"/>
        <v>50000</v>
      </c>
      <c r="V976">
        <f t="shared" si="319"/>
        <v>280</v>
      </c>
    </row>
    <row r="977" spans="1:22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312"/>
        <v>2.6069999999999999E-2</v>
      </c>
      <c r="P977">
        <f t="shared" si="313"/>
        <v>108.625</v>
      </c>
      <c r="Q977" t="s">
        <v>8319</v>
      </c>
      <c r="R977" t="s">
        <v>8321</v>
      </c>
      <c r="S977" s="10">
        <f t="shared" si="314"/>
        <v>42489.696585648147</v>
      </c>
      <c r="T977" s="10">
        <f t="shared" si="315"/>
        <v>42549.696585648147</v>
      </c>
      <c r="U977">
        <f t="shared" si="318"/>
        <v>100000</v>
      </c>
      <c r="V977">
        <f t="shared" si="319"/>
        <v>2607</v>
      </c>
    </row>
    <row r="978" spans="1:22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312"/>
        <v>1.9259999999999999E-2</v>
      </c>
      <c r="P978">
        <f t="shared" si="313"/>
        <v>160.5</v>
      </c>
      <c r="Q978" t="s">
        <v>8319</v>
      </c>
      <c r="R978" t="s">
        <v>8321</v>
      </c>
      <c r="S978" s="10">
        <f t="shared" si="314"/>
        <v>42185.058993055558</v>
      </c>
      <c r="T978" s="10">
        <f t="shared" si="315"/>
        <v>42230.058993055558</v>
      </c>
      <c r="U978">
        <f>D978*0.75</f>
        <v>112500</v>
      </c>
      <c r="V978">
        <f>E978*0.75</f>
        <v>2166.75</v>
      </c>
    </row>
    <row r="979" spans="1:22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312"/>
        <v>0.33666666666666667</v>
      </c>
      <c r="P979">
        <f t="shared" si="313"/>
        <v>75.75</v>
      </c>
      <c r="Q979" t="s">
        <v>8319</v>
      </c>
      <c r="R979" t="s">
        <v>8321</v>
      </c>
      <c r="S979" s="10">
        <f t="shared" si="314"/>
        <v>42391.942094907412</v>
      </c>
      <c r="T979" s="10">
        <f t="shared" si="315"/>
        <v>42421.942094907412</v>
      </c>
      <c r="U979">
        <f>D979*1.19</f>
        <v>3213</v>
      </c>
      <c r="V979">
        <f>E979*1.19</f>
        <v>1081.71</v>
      </c>
    </row>
    <row r="980" spans="1:22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312"/>
        <v>0.5626326718299024</v>
      </c>
      <c r="P980">
        <f t="shared" si="313"/>
        <v>790.83739837398377</v>
      </c>
      <c r="Q980" t="s">
        <v>8319</v>
      </c>
      <c r="R980" t="s">
        <v>8321</v>
      </c>
      <c r="S980" s="10">
        <f t="shared" si="314"/>
        <v>42395.309039351851</v>
      </c>
      <c r="T980" s="10">
        <f t="shared" si="315"/>
        <v>42425.309039351851</v>
      </c>
      <c r="U980">
        <f>D980*0.12</f>
        <v>20746.68</v>
      </c>
      <c r="V980">
        <f>E980*0.12</f>
        <v>11672.76</v>
      </c>
    </row>
    <row r="981" spans="1:22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312"/>
        <v>0.82817600000000002</v>
      </c>
      <c r="P981">
        <f t="shared" si="313"/>
        <v>301.93916666666667</v>
      </c>
      <c r="Q981" t="s">
        <v>8319</v>
      </c>
      <c r="R981" t="s">
        <v>8321</v>
      </c>
      <c r="S981" s="10">
        <f t="shared" si="314"/>
        <v>42506.416990740734</v>
      </c>
      <c r="T981" s="10">
        <f t="shared" si="315"/>
        <v>42541.790972222225</v>
      </c>
      <c r="U981">
        <f t="shared" ref="U981:U984" si="320">D981</f>
        <v>35000</v>
      </c>
      <c r="V981">
        <f t="shared" ref="V981:V984" si="321">E981</f>
        <v>28986.16</v>
      </c>
    </row>
    <row r="982" spans="1:22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312"/>
        <v>0.14860000000000001</v>
      </c>
      <c r="P982">
        <f t="shared" si="313"/>
        <v>47.935483870967744</v>
      </c>
      <c r="Q982" t="s">
        <v>8319</v>
      </c>
      <c r="R982" t="s">
        <v>8321</v>
      </c>
      <c r="S982" s="10">
        <f t="shared" si="314"/>
        <v>41928.904189814813</v>
      </c>
      <c r="T982" s="10">
        <f t="shared" si="315"/>
        <v>41973.945856481485</v>
      </c>
      <c r="U982">
        <f t="shared" si="320"/>
        <v>10000</v>
      </c>
      <c r="V982">
        <f t="shared" si="321"/>
        <v>1486</v>
      </c>
    </row>
    <row r="983" spans="1:22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312"/>
        <v>1.2375123751237513E-4</v>
      </c>
      <c r="P983">
        <f t="shared" si="313"/>
        <v>2.75</v>
      </c>
      <c r="Q983" t="s">
        <v>8319</v>
      </c>
      <c r="R983" t="s">
        <v>8321</v>
      </c>
      <c r="S983" s="10">
        <f t="shared" si="314"/>
        <v>41830.947013888886</v>
      </c>
      <c r="T983" s="10">
        <f t="shared" si="315"/>
        <v>41860.947013888886</v>
      </c>
      <c r="U983">
        <f t="shared" si="320"/>
        <v>88888</v>
      </c>
      <c r="V983">
        <f t="shared" si="321"/>
        <v>11</v>
      </c>
    </row>
    <row r="984" spans="1:22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312"/>
        <v>1.7142857142857143E-4</v>
      </c>
      <c r="P984">
        <f t="shared" si="313"/>
        <v>1</v>
      </c>
      <c r="Q984" t="s">
        <v>8319</v>
      </c>
      <c r="R984" t="s">
        <v>8321</v>
      </c>
      <c r="S984" s="10">
        <f t="shared" si="314"/>
        <v>42615.753310185188</v>
      </c>
      <c r="T984" s="10">
        <f t="shared" si="315"/>
        <v>42645.753310185188</v>
      </c>
      <c r="U984">
        <f t="shared" si="320"/>
        <v>17500</v>
      </c>
      <c r="V984">
        <f t="shared" si="321"/>
        <v>3</v>
      </c>
    </row>
    <row r="985" spans="1:22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312"/>
        <v>0.2950613611721471</v>
      </c>
      <c r="P985">
        <f t="shared" si="313"/>
        <v>171.79329608938548</v>
      </c>
      <c r="Q985" t="s">
        <v>8319</v>
      </c>
      <c r="R985" t="s">
        <v>8321</v>
      </c>
      <c r="S985" s="10">
        <f t="shared" si="314"/>
        <v>42574.667650462965</v>
      </c>
      <c r="T985" s="10">
        <f t="shared" si="315"/>
        <v>42605.870833333334</v>
      </c>
      <c r="U985">
        <f>D985*1.19</f>
        <v>124020.61</v>
      </c>
      <c r="V985">
        <f>E985*1.19</f>
        <v>36593.689999999995</v>
      </c>
    </row>
    <row r="986" spans="1:22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312"/>
        <v>1.06E-2</v>
      </c>
      <c r="P986">
        <f t="shared" si="313"/>
        <v>35.333333333333336</v>
      </c>
      <c r="Q986" t="s">
        <v>8319</v>
      </c>
      <c r="R986" t="s">
        <v>8321</v>
      </c>
      <c r="S986" s="10">
        <f t="shared" si="314"/>
        <v>42061.11583333333</v>
      </c>
      <c r="T986" s="10">
        <f t="shared" si="315"/>
        <v>42091.074166666673</v>
      </c>
      <c r="U986">
        <f>D986</f>
        <v>10000</v>
      </c>
      <c r="V986">
        <f>E986</f>
        <v>106</v>
      </c>
    </row>
    <row r="987" spans="1:22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312"/>
        <v>6.2933333333333327E-2</v>
      </c>
      <c r="P987">
        <f t="shared" si="313"/>
        <v>82.086956521739125</v>
      </c>
      <c r="Q987" t="s">
        <v>8319</v>
      </c>
      <c r="R987" t="s">
        <v>8321</v>
      </c>
      <c r="S987" s="10">
        <f t="shared" si="314"/>
        <v>42339.967708333337</v>
      </c>
      <c r="T987" s="10">
        <f t="shared" si="315"/>
        <v>42369.958333333328</v>
      </c>
      <c r="U987">
        <f>D987*1.19</f>
        <v>35700</v>
      </c>
      <c r="V987">
        <f>E987*1.19</f>
        <v>2246.7199999999998</v>
      </c>
    </row>
    <row r="988" spans="1:22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312"/>
        <v>0.1275</v>
      </c>
      <c r="P988">
        <f t="shared" si="313"/>
        <v>110.8695652173913</v>
      </c>
      <c r="Q988" t="s">
        <v>8319</v>
      </c>
      <c r="R988" t="s">
        <v>8321</v>
      </c>
      <c r="S988" s="10">
        <f t="shared" si="314"/>
        <v>42324.767361111109</v>
      </c>
      <c r="T988" s="10">
        <f t="shared" si="315"/>
        <v>42379</v>
      </c>
      <c r="U988">
        <f>D988*1.39</f>
        <v>27799.999999999996</v>
      </c>
      <c r="V988">
        <f>E988*1.39</f>
        <v>3544.4999999999995</v>
      </c>
    </row>
    <row r="989" spans="1:22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312"/>
        <v>0.13220000000000001</v>
      </c>
      <c r="P989">
        <f t="shared" si="313"/>
        <v>161.21951219512195</v>
      </c>
      <c r="Q989" t="s">
        <v>8319</v>
      </c>
      <c r="R989" t="s">
        <v>8321</v>
      </c>
      <c r="S989" s="10">
        <f t="shared" si="314"/>
        <v>41773.294560185182</v>
      </c>
      <c r="T989" s="10">
        <f t="shared" si="315"/>
        <v>41813.294560185182</v>
      </c>
      <c r="U989">
        <f t="shared" ref="U989:U990" si="322">D989*1.19</f>
        <v>59500</v>
      </c>
      <c r="V989">
        <f t="shared" ref="V989:V990" si="323">E989*1.19</f>
        <v>7865.9</v>
      </c>
    </row>
    <row r="990" spans="1:22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312"/>
        <v>0</v>
      </c>
      <c r="P990" t="e">
        <f t="shared" si="313"/>
        <v>#DIV/0!</v>
      </c>
      <c r="Q990" t="s">
        <v>8319</v>
      </c>
      <c r="R990" t="s">
        <v>8321</v>
      </c>
      <c r="S990" s="10">
        <f t="shared" si="314"/>
        <v>42614.356770833328</v>
      </c>
      <c r="T990" s="10">
        <f t="shared" si="315"/>
        <v>42644.356770833328</v>
      </c>
      <c r="U990">
        <f t="shared" si="322"/>
        <v>5950</v>
      </c>
      <c r="V990">
        <f t="shared" si="323"/>
        <v>0</v>
      </c>
    </row>
    <row r="991" spans="1:22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312"/>
        <v>0.16769999999999999</v>
      </c>
      <c r="P991">
        <f t="shared" si="313"/>
        <v>52.40625</v>
      </c>
      <c r="Q991" t="s">
        <v>8319</v>
      </c>
      <c r="R991" t="s">
        <v>8321</v>
      </c>
      <c r="S991" s="10">
        <f t="shared" si="314"/>
        <v>42611.933969907404</v>
      </c>
      <c r="T991" s="10">
        <f t="shared" si="315"/>
        <v>42641.933969907404</v>
      </c>
      <c r="U991">
        <f t="shared" ref="U991:U992" si="324">D991</f>
        <v>10000</v>
      </c>
      <c r="V991">
        <f t="shared" ref="V991:V992" si="325">E991</f>
        <v>1677</v>
      </c>
    </row>
    <row r="992" spans="1:22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312"/>
        <v>1.0399999999999999E-3</v>
      </c>
      <c r="P992">
        <f t="shared" si="313"/>
        <v>13</v>
      </c>
      <c r="Q992" t="s">
        <v>8319</v>
      </c>
      <c r="R992" t="s">
        <v>8321</v>
      </c>
      <c r="S992" s="10">
        <f t="shared" si="314"/>
        <v>41855.784305555557</v>
      </c>
      <c r="T992" s="10">
        <f t="shared" si="315"/>
        <v>41885.784305555557</v>
      </c>
      <c r="U992">
        <f t="shared" si="324"/>
        <v>25000</v>
      </c>
      <c r="V992">
        <f t="shared" si="325"/>
        <v>26</v>
      </c>
    </row>
    <row r="993" spans="1:22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312"/>
        <v>4.24E-2</v>
      </c>
      <c r="P993">
        <f t="shared" si="313"/>
        <v>30.285714285714285</v>
      </c>
      <c r="Q993" t="s">
        <v>8319</v>
      </c>
      <c r="R993" t="s">
        <v>8321</v>
      </c>
      <c r="S993" s="10">
        <f t="shared" si="314"/>
        <v>42538.75680555556</v>
      </c>
      <c r="T993" s="10">
        <f t="shared" si="315"/>
        <v>42563.785416666666</v>
      </c>
      <c r="U993">
        <f>D993*1.39</f>
        <v>6949.9999999999991</v>
      </c>
      <c r="V993">
        <f>E993*1.39</f>
        <v>294.68</v>
      </c>
    </row>
    <row r="994" spans="1:22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312"/>
        <v>4.6699999999999997E-3</v>
      </c>
      <c r="P994">
        <f t="shared" si="313"/>
        <v>116.75</v>
      </c>
      <c r="Q994" t="s">
        <v>8319</v>
      </c>
      <c r="R994" t="s">
        <v>8321</v>
      </c>
      <c r="S994" s="10">
        <f t="shared" si="314"/>
        <v>42437.924988425926</v>
      </c>
      <c r="T994" s="10">
        <f t="shared" si="315"/>
        <v>42497.883321759262</v>
      </c>
      <c r="U994">
        <f t="shared" ref="U994:U999" si="326">D994</f>
        <v>100000</v>
      </c>
      <c r="V994">
        <f t="shared" ref="V994:V999" si="327">E994</f>
        <v>467</v>
      </c>
    </row>
    <row r="995" spans="1:22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312"/>
        <v>0.25087142857142858</v>
      </c>
      <c r="P995">
        <f t="shared" si="313"/>
        <v>89.59693877551021</v>
      </c>
      <c r="Q995" t="s">
        <v>8319</v>
      </c>
      <c r="R995" t="s">
        <v>8321</v>
      </c>
      <c r="S995" s="10">
        <f t="shared" si="314"/>
        <v>42652.964907407411</v>
      </c>
      <c r="T995" s="10">
        <f t="shared" si="315"/>
        <v>42686.208333333328</v>
      </c>
      <c r="U995">
        <f t="shared" si="326"/>
        <v>70000</v>
      </c>
      <c r="V995">
        <f t="shared" si="327"/>
        <v>17561</v>
      </c>
    </row>
    <row r="996" spans="1:22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312"/>
        <v>2.3345000000000001E-2</v>
      </c>
      <c r="P996">
        <f t="shared" si="313"/>
        <v>424.45454545454544</v>
      </c>
      <c r="Q996" t="s">
        <v>8319</v>
      </c>
      <c r="R996" t="s">
        <v>8321</v>
      </c>
      <c r="S996" s="10">
        <f t="shared" si="314"/>
        <v>41921.263078703705</v>
      </c>
      <c r="T996" s="10">
        <f t="shared" si="315"/>
        <v>41973.957638888889</v>
      </c>
      <c r="U996">
        <f t="shared" si="326"/>
        <v>200000</v>
      </c>
      <c r="V996">
        <f t="shared" si="327"/>
        <v>4669</v>
      </c>
    </row>
    <row r="997" spans="1:22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312"/>
        <v>7.2599999999999998E-2</v>
      </c>
      <c r="P997">
        <f t="shared" si="313"/>
        <v>80.666666666666671</v>
      </c>
      <c r="Q997" t="s">
        <v>8319</v>
      </c>
      <c r="R997" t="s">
        <v>8321</v>
      </c>
      <c r="S997" s="10">
        <f t="shared" si="314"/>
        <v>41947.940740740742</v>
      </c>
      <c r="T997" s="10">
        <f t="shared" si="315"/>
        <v>41972.666666666672</v>
      </c>
      <c r="U997">
        <f t="shared" si="326"/>
        <v>10000</v>
      </c>
      <c r="V997">
        <f t="shared" si="327"/>
        <v>726</v>
      </c>
    </row>
    <row r="998" spans="1:22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312"/>
        <v>1.6250000000000001E-2</v>
      </c>
      <c r="P998">
        <f t="shared" si="313"/>
        <v>13</v>
      </c>
      <c r="Q998" t="s">
        <v>8319</v>
      </c>
      <c r="R998" t="s">
        <v>8321</v>
      </c>
      <c r="S998" s="10">
        <f t="shared" si="314"/>
        <v>41817.866435185184</v>
      </c>
      <c r="T998" s="10">
        <f t="shared" si="315"/>
        <v>41847.643750000003</v>
      </c>
      <c r="U998">
        <f t="shared" si="326"/>
        <v>4000</v>
      </c>
      <c r="V998">
        <f t="shared" si="327"/>
        <v>65</v>
      </c>
    </row>
    <row r="999" spans="1:22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312"/>
        <v>1.2999999999999999E-2</v>
      </c>
      <c r="P999">
        <f t="shared" si="313"/>
        <v>8.125</v>
      </c>
      <c r="Q999" t="s">
        <v>8319</v>
      </c>
      <c r="R999" t="s">
        <v>8321</v>
      </c>
      <c r="S999" s="10">
        <f t="shared" si="314"/>
        <v>41941.10297453704</v>
      </c>
      <c r="T999" s="10">
        <f t="shared" si="315"/>
        <v>41971.144641203704</v>
      </c>
      <c r="U999">
        <f t="shared" si="326"/>
        <v>5000</v>
      </c>
      <c r="V999">
        <f t="shared" si="327"/>
        <v>65</v>
      </c>
    </row>
    <row r="1000" spans="1:22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312"/>
        <v>0.58558333333333334</v>
      </c>
      <c r="P1000">
        <f t="shared" si="313"/>
        <v>153.42794759825327</v>
      </c>
      <c r="Q1000" t="s">
        <v>8319</v>
      </c>
      <c r="R1000" t="s">
        <v>8321</v>
      </c>
      <c r="S1000" s="10">
        <f t="shared" si="314"/>
        <v>42282.168993055559</v>
      </c>
      <c r="T1000" s="10">
        <f t="shared" si="315"/>
        <v>42327.210659722223</v>
      </c>
      <c r="U1000">
        <f t="shared" ref="U1000:U1001" si="328">D1000*0.81</f>
        <v>48600</v>
      </c>
      <c r="V1000">
        <f t="shared" ref="V1000:V1001" si="329">E1000*0.81</f>
        <v>28459.350000000002</v>
      </c>
    </row>
    <row r="1001" spans="1:22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312"/>
        <v>7.7886666666666673E-2</v>
      </c>
      <c r="P1001">
        <f t="shared" si="313"/>
        <v>292.07499999999999</v>
      </c>
      <c r="Q1001" t="s">
        <v>8319</v>
      </c>
      <c r="R1001" t="s">
        <v>8321</v>
      </c>
      <c r="S1001" s="10">
        <f t="shared" si="314"/>
        <v>41926.29965277778</v>
      </c>
      <c r="T1001" s="10">
        <f t="shared" si="315"/>
        <v>41956.334722222222</v>
      </c>
      <c r="U1001">
        <f t="shared" si="328"/>
        <v>121500.00000000001</v>
      </c>
      <c r="V1001">
        <f t="shared" si="329"/>
        <v>9463.2300000000014</v>
      </c>
    </row>
    <row r="1002" spans="1:22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312"/>
        <v>2.2157147647256063E-2</v>
      </c>
      <c r="P1002">
        <f t="shared" si="313"/>
        <v>3304</v>
      </c>
      <c r="Q1002" t="s">
        <v>8319</v>
      </c>
      <c r="R1002" t="s">
        <v>8321</v>
      </c>
      <c r="S1002" s="10">
        <f t="shared" si="314"/>
        <v>42749.059722222228</v>
      </c>
      <c r="T1002" s="10">
        <f t="shared" si="315"/>
        <v>42809.018055555556</v>
      </c>
      <c r="U1002">
        <f>D1002</f>
        <v>894700</v>
      </c>
      <c r="V1002">
        <f>E1002</f>
        <v>19824</v>
      </c>
    </row>
    <row r="1003" spans="1:22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312"/>
        <v>1.04</v>
      </c>
      <c r="P1003">
        <f t="shared" si="313"/>
        <v>1300</v>
      </c>
      <c r="Q1003" t="s">
        <v>8319</v>
      </c>
      <c r="R1003" t="s">
        <v>8321</v>
      </c>
      <c r="S1003" s="10">
        <f t="shared" si="314"/>
        <v>42720.720057870371</v>
      </c>
      <c r="T1003" s="10">
        <f t="shared" si="315"/>
        <v>42765.720057870371</v>
      </c>
      <c r="U1003">
        <f>D1003*1.39</f>
        <v>6949.9999999999991</v>
      </c>
      <c r="V1003">
        <f>E1003*1.39</f>
        <v>7227.9999999999991</v>
      </c>
    </row>
    <row r="1004" spans="1:22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312"/>
        <v>0.29602960296029601</v>
      </c>
      <c r="P1004">
        <f t="shared" si="313"/>
        <v>134.54545454545453</v>
      </c>
      <c r="Q1004" t="s">
        <v>8319</v>
      </c>
      <c r="R1004" t="s">
        <v>8321</v>
      </c>
      <c r="S1004" s="10">
        <f t="shared" si="314"/>
        <v>42325.684189814812</v>
      </c>
      <c r="T1004" s="10">
        <f t="shared" si="315"/>
        <v>42355.249305555553</v>
      </c>
      <c r="U1004">
        <f>D1004</f>
        <v>9999</v>
      </c>
      <c r="V1004">
        <f>E1004</f>
        <v>2960</v>
      </c>
    </row>
    <row r="1005" spans="1:22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312"/>
        <v>0.16055</v>
      </c>
      <c r="P1005">
        <f t="shared" si="313"/>
        <v>214.06666666666666</v>
      </c>
      <c r="Q1005" t="s">
        <v>8319</v>
      </c>
      <c r="R1005" t="s">
        <v>8321</v>
      </c>
      <c r="S1005" s="10">
        <f t="shared" si="314"/>
        <v>42780.709039351852</v>
      </c>
      <c r="T1005" s="10">
        <f t="shared" si="315"/>
        <v>42810.667372685188</v>
      </c>
      <c r="U1005">
        <f>D1005*1.19</f>
        <v>23800</v>
      </c>
      <c r="V1005">
        <f>E1005*1.19</f>
        <v>3821.0899999999997</v>
      </c>
    </row>
    <row r="1006" spans="1:22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312"/>
        <v>0.82208000000000003</v>
      </c>
      <c r="P1006">
        <f t="shared" si="313"/>
        <v>216.33684210526314</v>
      </c>
      <c r="Q1006" t="s">
        <v>8319</v>
      </c>
      <c r="R1006" t="s">
        <v>8321</v>
      </c>
      <c r="S1006" s="10">
        <f t="shared" si="314"/>
        <v>42388.708645833336</v>
      </c>
      <c r="T1006" s="10">
        <f t="shared" si="315"/>
        <v>42418.708645833336</v>
      </c>
      <c r="U1006">
        <f t="shared" ref="U1006:U1009" si="330">D1006</f>
        <v>25000</v>
      </c>
      <c r="V1006">
        <f t="shared" ref="V1006:V1009" si="331">E1006</f>
        <v>20552</v>
      </c>
    </row>
    <row r="1007" spans="1:22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312"/>
        <v>0.75051000000000001</v>
      </c>
      <c r="P1007">
        <f t="shared" si="313"/>
        <v>932.31055900621118</v>
      </c>
      <c r="Q1007" t="s">
        <v>8319</v>
      </c>
      <c r="R1007" t="s">
        <v>8321</v>
      </c>
      <c r="S1007" s="10">
        <f t="shared" si="314"/>
        <v>42276.624803240738</v>
      </c>
      <c r="T1007" s="10">
        <f t="shared" si="315"/>
        <v>42307.624803240738</v>
      </c>
      <c r="U1007">
        <f t="shared" si="330"/>
        <v>200000</v>
      </c>
      <c r="V1007">
        <f t="shared" si="331"/>
        <v>150102</v>
      </c>
    </row>
    <row r="1008" spans="1:22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312"/>
        <v>5.8500000000000003E-2</v>
      </c>
      <c r="P1008">
        <f t="shared" si="313"/>
        <v>29.25</v>
      </c>
      <c r="Q1008" t="s">
        <v>8319</v>
      </c>
      <c r="R1008" t="s">
        <v>8321</v>
      </c>
      <c r="S1008" s="10">
        <f t="shared" si="314"/>
        <v>41977.040185185186</v>
      </c>
      <c r="T1008" s="10">
        <f t="shared" si="315"/>
        <v>41985.299305555556</v>
      </c>
      <c r="U1008">
        <f t="shared" si="330"/>
        <v>4000</v>
      </c>
      <c r="V1008">
        <f t="shared" si="331"/>
        <v>234</v>
      </c>
    </row>
    <row r="1009" spans="1:22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312"/>
        <v>0.44319999999999998</v>
      </c>
      <c r="P1009">
        <f t="shared" si="313"/>
        <v>174.94736842105263</v>
      </c>
      <c r="Q1009" t="s">
        <v>8319</v>
      </c>
      <c r="R1009" t="s">
        <v>8321</v>
      </c>
      <c r="S1009" s="10">
        <f t="shared" si="314"/>
        <v>42676.583599537036</v>
      </c>
      <c r="T1009" s="10">
        <f t="shared" si="315"/>
        <v>42718.6252662037</v>
      </c>
      <c r="U1009">
        <f t="shared" si="330"/>
        <v>30000</v>
      </c>
      <c r="V1009">
        <f t="shared" si="331"/>
        <v>13296</v>
      </c>
    </row>
    <row r="1010" spans="1:22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312"/>
        <v>2.6737967914438501E-3</v>
      </c>
      <c r="P1010">
        <f t="shared" si="313"/>
        <v>250</v>
      </c>
      <c r="Q1010" t="s">
        <v>8319</v>
      </c>
      <c r="R1010" t="s">
        <v>8321</v>
      </c>
      <c r="S1010" s="10">
        <f t="shared" si="314"/>
        <v>42702.809201388889</v>
      </c>
      <c r="T1010" s="10">
        <f t="shared" si="315"/>
        <v>42732.809201388889</v>
      </c>
      <c r="U1010">
        <f>D1010*0.048</f>
        <v>4488</v>
      </c>
      <c r="V1010">
        <f>E1010*0.048</f>
        <v>12</v>
      </c>
    </row>
    <row r="1011" spans="1:22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312"/>
        <v>0.1313</v>
      </c>
      <c r="P1011">
        <f t="shared" si="313"/>
        <v>65</v>
      </c>
      <c r="Q1011" t="s">
        <v>8319</v>
      </c>
      <c r="R1011" t="s">
        <v>8321</v>
      </c>
      <c r="S1011" s="10">
        <f t="shared" si="314"/>
        <v>42510.604699074072</v>
      </c>
      <c r="T1011" s="10">
        <f t="shared" si="315"/>
        <v>42540.604699074072</v>
      </c>
      <c r="U1011">
        <f t="shared" ref="U1011:U1016" si="332">D1011</f>
        <v>50000</v>
      </c>
      <c r="V1011">
        <f t="shared" ref="V1011:V1016" si="333">E1011</f>
        <v>6565</v>
      </c>
    </row>
    <row r="1012" spans="1:22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312"/>
        <v>1.9088937093275488E-3</v>
      </c>
      <c r="P1012">
        <f t="shared" si="313"/>
        <v>55</v>
      </c>
      <c r="Q1012" t="s">
        <v>8319</v>
      </c>
      <c r="R1012" t="s">
        <v>8321</v>
      </c>
      <c r="S1012" s="10">
        <f t="shared" si="314"/>
        <v>42561.829421296294</v>
      </c>
      <c r="T1012" s="10">
        <f t="shared" si="315"/>
        <v>42618.124305555553</v>
      </c>
      <c r="U1012">
        <f t="shared" si="332"/>
        <v>115250</v>
      </c>
      <c r="V1012">
        <f t="shared" si="333"/>
        <v>220</v>
      </c>
    </row>
    <row r="1013" spans="1:22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312"/>
        <v>3.7499999999999999E-3</v>
      </c>
      <c r="P1013">
        <f t="shared" si="313"/>
        <v>75</v>
      </c>
      <c r="Q1013" t="s">
        <v>8319</v>
      </c>
      <c r="R1013" t="s">
        <v>8321</v>
      </c>
      <c r="S1013" s="10">
        <f t="shared" si="314"/>
        <v>41946.898090277777</v>
      </c>
      <c r="T1013" s="10">
        <f t="shared" si="315"/>
        <v>41991.898090277777</v>
      </c>
      <c r="U1013">
        <f t="shared" si="332"/>
        <v>20000</v>
      </c>
      <c r="V1013">
        <f t="shared" si="333"/>
        <v>75</v>
      </c>
    </row>
    <row r="1014" spans="1:22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312"/>
        <v>215.35021</v>
      </c>
      <c r="P1014">
        <f t="shared" si="313"/>
        <v>1389.3561935483872</v>
      </c>
      <c r="Q1014" t="s">
        <v>8319</v>
      </c>
      <c r="R1014" t="s">
        <v>8321</v>
      </c>
      <c r="S1014" s="10">
        <f t="shared" si="314"/>
        <v>42714.440416666665</v>
      </c>
      <c r="T1014" s="10">
        <f t="shared" si="315"/>
        <v>42759.440416666665</v>
      </c>
      <c r="U1014">
        <f t="shared" si="332"/>
        <v>5000</v>
      </c>
      <c r="V1014">
        <f t="shared" si="333"/>
        <v>1076751.05</v>
      </c>
    </row>
    <row r="1015" spans="1:22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312"/>
        <v>0.34527999999999998</v>
      </c>
      <c r="P1015">
        <f t="shared" si="313"/>
        <v>95.911111111111111</v>
      </c>
      <c r="Q1015" t="s">
        <v>8319</v>
      </c>
      <c r="R1015" t="s">
        <v>8321</v>
      </c>
      <c r="S1015" s="10">
        <f t="shared" si="314"/>
        <v>42339.833981481483</v>
      </c>
      <c r="T1015" s="10">
        <f t="shared" si="315"/>
        <v>42367.833333333328</v>
      </c>
      <c r="U1015">
        <f t="shared" si="332"/>
        <v>25000</v>
      </c>
      <c r="V1015">
        <f t="shared" si="333"/>
        <v>8632</v>
      </c>
    </row>
    <row r="1016" spans="1:22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312"/>
        <v>0.30599999999999999</v>
      </c>
      <c r="P1016">
        <f t="shared" si="313"/>
        <v>191.25</v>
      </c>
      <c r="Q1016" t="s">
        <v>8319</v>
      </c>
      <c r="R1016" t="s">
        <v>8321</v>
      </c>
      <c r="S1016" s="10">
        <f t="shared" si="314"/>
        <v>41955.002488425926</v>
      </c>
      <c r="T1016" s="10">
        <f t="shared" si="315"/>
        <v>42005.002488425926</v>
      </c>
      <c r="U1016">
        <f t="shared" si="332"/>
        <v>10000</v>
      </c>
      <c r="V1016">
        <f t="shared" si="333"/>
        <v>3060</v>
      </c>
    </row>
    <row r="1017" spans="1:22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312"/>
        <v>2.6666666666666668E-2</v>
      </c>
      <c r="P1017">
        <f t="shared" si="313"/>
        <v>40</v>
      </c>
      <c r="Q1017" t="s">
        <v>8319</v>
      </c>
      <c r="R1017" t="s">
        <v>8321</v>
      </c>
      <c r="S1017" s="10">
        <f t="shared" si="314"/>
        <v>42303.878414351857</v>
      </c>
      <c r="T1017" s="10">
        <f t="shared" si="315"/>
        <v>42333.920081018514</v>
      </c>
      <c r="U1017">
        <f>D1017*1.09</f>
        <v>9810</v>
      </c>
      <c r="V1017">
        <f>E1017*1.09</f>
        <v>261.60000000000002</v>
      </c>
    </row>
    <row r="1018" spans="1:22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312"/>
        <v>2.8420000000000001E-2</v>
      </c>
      <c r="P1018">
        <f t="shared" si="313"/>
        <v>74.78947368421052</v>
      </c>
      <c r="Q1018" t="s">
        <v>8319</v>
      </c>
      <c r="R1018" t="s">
        <v>8321</v>
      </c>
      <c r="S1018" s="10">
        <f t="shared" si="314"/>
        <v>42422.107129629629</v>
      </c>
      <c r="T1018" s="10">
        <f t="shared" si="315"/>
        <v>42467.065462962957</v>
      </c>
      <c r="U1018">
        <f t="shared" ref="U1018:U1021" si="334">D1018</f>
        <v>100000</v>
      </c>
      <c r="V1018">
        <f t="shared" ref="V1018:V1021" si="335">E1018</f>
        <v>2842</v>
      </c>
    </row>
    <row r="1019" spans="1:22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312"/>
        <v>0.22878799999999999</v>
      </c>
      <c r="P1019">
        <f t="shared" si="313"/>
        <v>161.11830985915492</v>
      </c>
      <c r="Q1019" t="s">
        <v>8319</v>
      </c>
      <c r="R1019" t="s">
        <v>8321</v>
      </c>
      <c r="S1019" s="10">
        <f t="shared" si="314"/>
        <v>42289.675173611111</v>
      </c>
      <c r="T1019" s="10">
        <f t="shared" si="315"/>
        <v>42329.716840277775</v>
      </c>
      <c r="U1019">
        <f t="shared" si="334"/>
        <v>250000</v>
      </c>
      <c r="V1019">
        <f t="shared" si="335"/>
        <v>57197</v>
      </c>
    </row>
    <row r="1020" spans="1:22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312"/>
        <v>3.1050000000000001E-2</v>
      </c>
      <c r="P1020">
        <f t="shared" si="313"/>
        <v>88.714285714285708</v>
      </c>
      <c r="Q1020" t="s">
        <v>8319</v>
      </c>
      <c r="R1020" t="s">
        <v>8321</v>
      </c>
      <c r="S1020" s="10">
        <f t="shared" si="314"/>
        <v>42535.492280092592</v>
      </c>
      <c r="T1020" s="10">
        <f t="shared" si="315"/>
        <v>42565.492280092592</v>
      </c>
      <c r="U1020">
        <f t="shared" si="334"/>
        <v>20000</v>
      </c>
      <c r="V1020">
        <f t="shared" si="335"/>
        <v>621</v>
      </c>
    </row>
    <row r="1021" spans="1:22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312"/>
        <v>0.47333333333333333</v>
      </c>
      <c r="P1021">
        <f t="shared" si="313"/>
        <v>53.25</v>
      </c>
      <c r="Q1021" t="s">
        <v>8319</v>
      </c>
      <c r="R1021" t="s">
        <v>8321</v>
      </c>
      <c r="S1021" s="10">
        <f t="shared" si="314"/>
        <v>42009.973946759259</v>
      </c>
      <c r="T1021" s="10">
        <f t="shared" si="315"/>
        <v>42039.973946759259</v>
      </c>
      <c r="U1021">
        <f t="shared" si="334"/>
        <v>45000</v>
      </c>
      <c r="V1021">
        <f t="shared" si="335"/>
        <v>21300</v>
      </c>
    </row>
    <row r="1022" spans="1:22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312"/>
        <v>2.0554838709677421</v>
      </c>
      <c r="P1022">
        <f t="shared" si="313"/>
        <v>106.2</v>
      </c>
      <c r="Q1022" t="s">
        <v>8325</v>
      </c>
      <c r="R1022" t="s">
        <v>8330</v>
      </c>
      <c r="S1022" s="10">
        <f t="shared" si="314"/>
        <v>42127.069548611107</v>
      </c>
      <c r="T1022" s="10">
        <f t="shared" si="315"/>
        <v>42157.032638888893</v>
      </c>
      <c r="U1022">
        <f>D1022*0.81</f>
        <v>1255.5</v>
      </c>
      <c r="V1022">
        <f>E1022*0.81</f>
        <v>2580.6600000000003</v>
      </c>
    </row>
    <row r="1023" spans="1:22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312"/>
        <v>3.5180366666666667</v>
      </c>
      <c r="P1023">
        <f t="shared" si="313"/>
        <v>22.079728033472804</v>
      </c>
      <c r="Q1023" t="s">
        <v>8325</v>
      </c>
      <c r="R1023" t="s">
        <v>8330</v>
      </c>
      <c r="S1023" s="10">
        <f t="shared" si="314"/>
        <v>42271.251979166671</v>
      </c>
      <c r="T1023" s="10">
        <f t="shared" si="315"/>
        <v>42294.166666666672</v>
      </c>
      <c r="U1023">
        <f t="shared" ref="U1023:U1024" si="336">D1023</f>
        <v>3000</v>
      </c>
      <c r="V1023">
        <f t="shared" ref="V1023:V1024" si="337">E1023</f>
        <v>10554.11</v>
      </c>
    </row>
    <row r="1024" spans="1:22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312"/>
        <v>1.149</v>
      </c>
      <c r="P1024">
        <f t="shared" si="313"/>
        <v>31.054054054054053</v>
      </c>
      <c r="Q1024" t="s">
        <v>8325</v>
      </c>
      <c r="R1024" t="s">
        <v>8330</v>
      </c>
      <c r="S1024" s="10">
        <f t="shared" si="314"/>
        <v>42111.646724537044</v>
      </c>
      <c r="T1024" s="10">
        <f t="shared" si="315"/>
        <v>42141.646724537044</v>
      </c>
      <c r="U1024">
        <f t="shared" si="336"/>
        <v>2000</v>
      </c>
      <c r="V1024">
        <f t="shared" si="337"/>
        <v>2298</v>
      </c>
    </row>
    <row r="1025" spans="1:22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312"/>
        <v>2.3715000000000002</v>
      </c>
      <c r="P1025">
        <f t="shared" si="313"/>
        <v>36.206106870229007</v>
      </c>
      <c r="Q1025" t="s">
        <v>8325</v>
      </c>
      <c r="R1025" t="s">
        <v>8330</v>
      </c>
      <c r="S1025" s="10">
        <f t="shared" si="314"/>
        <v>42145.919687500005</v>
      </c>
      <c r="T1025" s="10">
        <f t="shared" si="315"/>
        <v>42175.919687500005</v>
      </c>
      <c r="U1025">
        <f>D1025*1.39</f>
        <v>2780</v>
      </c>
      <c r="V1025">
        <f>E1025*1.39</f>
        <v>6592.7699999999995</v>
      </c>
    </row>
    <row r="1026" spans="1:22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312"/>
        <v>1.1863774999999999</v>
      </c>
      <c r="P1026">
        <f t="shared" si="313"/>
        <v>388.9762295081967</v>
      </c>
      <c r="Q1026" t="s">
        <v>8325</v>
      </c>
      <c r="R1026" t="s">
        <v>8330</v>
      </c>
      <c r="S1026" s="10">
        <f t="shared" si="314"/>
        <v>42370.580590277779</v>
      </c>
      <c r="T1026" s="10">
        <f t="shared" si="315"/>
        <v>42400.580590277779</v>
      </c>
      <c r="U1026">
        <f>D1026*0.12</f>
        <v>2400</v>
      </c>
      <c r="V1026">
        <f>E1026*0.12</f>
        <v>2847.3059999999996</v>
      </c>
    </row>
    <row r="1027" spans="1:22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338">SUM(E1027/D1027)</f>
        <v>1.099283142857143</v>
      </c>
      <c r="P1027">
        <f t="shared" ref="P1027:P1090" si="339">SUM(E1027/L1027)</f>
        <v>71.848571428571432</v>
      </c>
      <c r="Q1027" t="s">
        <v>8325</v>
      </c>
      <c r="R1027" t="s">
        <v>8330</v>
      </c>
      <c r="S1027" s="10">
        <f t="shared" ref="S1027:S1090" si="340">(((J1027/60)/60)/24)+DATE(1970,1,1)</f>
        <v>42049.833761574075</v>
      </c>
      <c r="T1027" s="10">
        <f t="shared" ref="T1027:T1090" si="341">(((I1027/60)/60)/24)+DATE(1970,1,1)</f>
        <v>42079.792094907403</v>
      </c>
      <c r="U1027">
        <f>D1027</f>
        <v>70000</v>
      </c>
      <c r="V1027">
        <f>E1027</f>
        <v>76949.820000000007</v>
      </c>
    </row>
    <row r="1028" spans="1:22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338"/>
        <v>1.0000828571428571</v>
      </c>
      <c r="P1028">
        <f t="shared" si="339"/>
        <v>57.381803278688523</v>
      </c>
      <c r="Q1028" t="s">
        <v>8325</v>
      </c>
      <c r="R1028" t="s">
        <v>8330</v>
      </c>
      <c r="S1028" s="10">
        <f t="shared" si="340"/>
        <v>42426.407592592594</v>
      </c>
      <c r="T1028" s="10">
        <f t="shared" si="341"/>
        <v>42460.365925925929</v>
      </c>
      <c r="U1028">
        <f>D1028*1.39</f>
        <v>9730</v>
      </c>
      <c r="V1028">
        <f>E1028*1.39</f>
        <v>9730.8061999999991</v>
      </c>
    </row>
    <row r="1029" spans="1:22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338"/>
        <v>1.0309292094387414</v>
      </c>
      <c r="P1029">
        <f t="shared" si="339"/>
        <v>69.666666666666671</v>
      </c>
      <c r="Q1029" t="s">
        <v>8325</v>
      </c>
      <c r="R1029" t="s">
        <v>8330</v>
      </c>
      <c r="S1029" s="10">
        <f t="shared" si="340"/>
        <v>41905.034108796295</v>
      </c>
      <c r="T1029" s="10">
        <f t="shared" si="341"/>
        <v>41935.034108796295</v>
      </c>
      <c r="U1029">
        <f>D1029</f>
        <v>7501</v>
      </c>
      <c r="V1029">
        <f>E1029</f>
        <v>7733</v>
      </c>
    </row>
    <row r="1030" spans="1:22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338"/>
        <v>1.1727000000000001</v>
      </c>
      <c r="P1030">
        <f t="shared" si="339"/>
        <v>45.988235294117644</v>
      </c>
      <c r="Q1030" t="s">
        <v>8325</v>
      </c>
      <c r="R1030" t="s">
        <v>8330</v>
      </c>
      <c r="S1030" s="10">
        <f t="shared" si="340"/>
        <v>42755.627372685187</v>
      </c>
      <c r="T1030" s="10">
        <f t="shared" si="341"/>
        <v>42800.833333333328</v>
      </c>
      <c r="U1030">
        <f>D1030*1.39</f>
        <v>13899.999999999998</v>
      </c>
      <c r="V1030">
        <f>E1030*1.39</f>
        <v>16300.529999999999</v>
      </c>
    </row>
    <row r="1031" spans="1:22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338"/>
        <v>1.1175999999999999</v>
      </c>
      <c r="P1031">
        <f t="shared" si="339"/>
        <v>79.262411347517727</v>
      </c>
      <c r="Q1031" t="s">
        <v>8325</v>
      </c>
      <c r="R1031" t="s">
        <v>8330</v>
      </c>
      <c r="S1031" s="10">
        <f t="shared" si="340"/>
        <v>42044.711886574078</v>
      </c>
      <c r="T1031" s="10">
        <f t="shared" si="341"/>
        <v>42098.915972222225</v>
      </c>
      <c r="U1031">
        <f>D1031*0.12</f>
        <v>1200</v>
      </c>
      <c r="V1031">
        <f>E1031*0.12</f>
        <v>1341.12</v>
      </c>
    </row>
    <row r="1032" spans="1:22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338"/>
        <v>3.4209999999999998</v>
      </c>
      <c r="P1032">
        <f t="shared" si="339"/>
        <v>43.031446540880502</v>
      </c>
      <c r="Q1032" t="s">
        <v>8325</v>
      </c>
      <c r="R1032" t="s">
        <v>8330</v>
      </c>
      <c r="S1032" s="10">
        <f t="shared" si="340"/>
        <v>42611.483206018514</v>
      </c>
      <c r="T1032" s="10">
        <f t="shared" si="341"/>
        <v>42625.483206018514</v>
      </c>
      <c r="U1032">
        <f t="shared" ref="U1032:U1034" si="342">D1032</f>
        <v>2000</v>
      </c>
      <c r="V1032">
        <f t="shared" ref="V1032:V1034" si="343">E1032</f>
        <v>6842</v>
      </c>
    </row>
    <row r="1033" spans="1:22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338"/>
        <v>1.0740000000000001</v>
      </c>
      <c r="P1033">
        <f t="shared" si="339"/>
        <v>108.48484848484848</v>
      </c>
      <c r="Q1033" t="s">
        <v>8325</v>
      </c>
      <c r="R1033" t="s">
        <v>8330</v>
      </c>
      <c r="S1033" s="10">
        <f t="shared" si="340"/>
        <v>42324.764004629629</v>
      </c>
      <c r="T1033" s="10">
        <f t="shared" si="341"/>
        <v>42354.764004629629</v>
      </c>
      <c r="U1033">
        <f t="shared" si="342"/>
        <v>10000</v>
      </c>
      <c r="V1033">
        <f t="shared" si="343"/>
        <v>10740</v>
      </c>
    </row>
    <row r="1034" spans="1:22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338"/>
        <v>1.0849703703703704</v>
      </c>
      <c r="P1034">
        <f t="shared" si="339"/>
        <v>61.029583333333335</v>
      </c>
      <c r="Q1034" t="s">
        <v>8325</v>
      </c>
      <c r="R1034" t="s">
        <v>8330</v>
      </c>
      <c r="S1034" s="10">
        <f t="shared" si="340"/>
        <v>42514.666956018518</v>
      </c>
      <c r="T1034" s="10">
        <f t="shared" si="341"/>
        <v>42544.666956018518</v>
      </c>
      <c r="U1034">
        <f t="shared" si="342"/>
        <v>5400</v>
      </c>
      <c r="V1034">
        <f t="shared" si="343"/>
        <v>5858.84</v>
      </c>
    </row>
    <row r="1035" spans="1:22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338"/>
        <v>1.0286144578313252</v>
      </c>
      <c r="P1035">
        <f t="shared" si="339"/>
        <v>50.592592592592595</v>
      </c>
      <c r="Q1035" t="s">
        <v>8325</v>
      </c>
      <c r="R1035" t="s">
        <v>8330</v>
      </c>
      <c r="S1035" s="10">
        <f t="shared" si="340"/>
        <v>42688.732407407413</v>
      </c>
      <c r="T1035" s="10">
        <f t="shared" si="341"/>
        <v>42716.732407407413</v>
      </c>
      <c r="U1035">
        <f>D1035*1.39</f>
        <v>1845.9199999999998</v>
      </c>
      <c r="V1035">
        <f>E1035*1.39</f>
        <v>1898.7399999999998</v>
      </c>
    </row>
    <row r="1036" spans="1:22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338"/>
        <v>1.3000180000000001</v>
      </c>
      <c r="P1036">
        <f t="shared" si="339"/>
        <v>39.157168674698795</v>
      </c>
      <c r="Q1036" t="s">
        <v>8325</v>
      </c>
      <c r="R1036" t="s">
        <v>8330</v>
      </c>
      <c r="S1036" s="10">
        <f t="shared" si="340"/>
        <v>42555.166712962964</v>
      </c>
      <c r="T1036" s="10">
        <f t="shared" si="341"/>
        <v>42587.165972222225</v>
      </c>
      <c r="U1036">
        <f t="shared" ref="U1036:U1047" si="344">D1036</f>
        <v>5000</v>
      </c>
      <c r="V1036">
        <f t="shared" ref="V1036:V1047" si="345">E1036</f>
        <v>6500.09</v>
      </c>
    </row>
    <row r="1037" spans="1:22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338"/>
        <v>1.0765217391304347</v>
      </c>
      <c r="P1037">
        <f t="shared" si="339"/>
        <v>65.15789473684211</v>
      </c>
      <c r="Q1037" t="s">
        <v>8325</v>
      </c>
      <c r="R1037" t="s">
        <v>8330</v>
      </c>
      <c r="S1037" s="10">
        <f t="shared" si="340"/>
        <v>42016.641435185185</v>
      </c>
      <c r="T1037" s="10">
        <f t="shared" si="341"/>
        <v>42046.641435185185</v>
      </c>
      <c r="U1037">
        <f t="shared" si="344"/>
        <v>4600</v>
      </c>
      <c r="V1037">
        <f t="shared" si="345"/>
        <v>4952</v>
      </c>
    </row>
    <row r="1038" spans="1:22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338"/>
        <v>1.1236044444444444</v>
      </c>
      <c r="P1038">
        <f t="shared" si="339"/>
        <v>23.963127962085309</v>
      </c>
      <c r="Q1038" t="s">
        <v>8325</v>
      </c>
      <c r="R1038" t="s">
        <v>8330</v>
      </c>
      <c r="S1038" s="10">
        <f t="shared" si="340"/>
        <v>41249.448958333334</v>
      </c>
      <c r="T1038" s="10">
        <f t="shared" si="341"/>
        <v>41281.333333333336</v>
      </c>
      <c r="U1038">
        <f t="shared" si="344"/>
        <v>4500</v>
      </c>
      <c r="V1038">
        <f t="shared" si="345"/>
        <v>5056.22</v>
      </c>
    </row>
    <row r="1039" spans="1:22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338"/>
        <v>1.0209999999999999</v>
      </c>
      <c r="P1039">
        <f t="shared" si="339"/>
        <v>48.61904761904762</v>
      </c>
      <c r="Q1039" t="s">
        <v>8325</v>
      </c>
      <c r="R1039" t="s">
        <v>8330</v>
      </c>
      <c r="S1039" s="10">
        <f t="shared" si="340"/>
        <v>42119.822476851856</v>
      </c>
      <c r="T1039" s="10">
        <f t="shared" si="341"/>
        <v>42142.208333333328</v>
      </c>
      <c r="U1039">
        <f t="shared" si="344"/>
        <v>1000</v>
      </c>
      <c r="V1039">
        <f t="shared" si="345"/>
        <v>1021</v>
      </c>
    </row>
    <row r="1040" spans="1:22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338"/>
        <v>1.4533333333333334</v>
      </c>
      <c r="P1040">
        <f t="shared" si="339"/>
        <v>35.73770491803279</v>
      </c>
      <c r="Q1040" t="s">
        <v>8325</v>
      </c>
      <c r="R1040" t="s">
        <v>8330</v>
      </c>
      <c r="S1040" s="10">
        <f t="shared" si="340"/>
        <v>42418.231747685189</v>
      </c>
      <c r="T1040" s="10">
        <f t="shared" si="341"/>
        <v>42448.190081018518</v>
      </c>
      <c r="U1040">
        <f t="shared" si="344"/>
        <v>1500</v>
      </c>
      <c r="V1040">
        <f t="shared" si="345"/>
        <v>2180</v>
      </c>
    </row>
    <row r="1041" spans="1:22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338"/>
        <v>1.282</v>
      </c>
      <c r="P1041">
        <f t="shared" si="339"/>
        <v>21.366666666666667</v>
      </c>
      <c r="Q1041" t="s">
        <v>8325</v>
      </c>
      <c r="R1041" t="s">
        <v>8330</v>
      </c>
      <c r="S1041" s="10">
        <f t="shared" si="340"/>
        <v>42692.109328703707</v>
      </c>
      <c r="T1041" s="10">
        <f t="shared" si="341"/>
        <v>42717.332638888889</v>
      </c>
      <c r="U1041">
        <f t="shared" si="344"/>
        <v>500</v>
      </c>
      <c r="V1041">
        <f t="shared" si="345"/>
        <v>641</v>
      </c>
    </row>
    <row r="1042" spans="1:22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338"/>
        <v>2.9411764705882353E-3</v>
      </c>
      <c r="P1042">
        <f t="shared" si="339"/>
        <v>250</v>
      </c>
      <c r="Q1042" t="s">
        <v>8331</v>
      </c>
      <c r="R1042" t="s">
        <v>8332</v>
      </c>
      <c r="S1042" s="10">
        <f t="shared" si="340"/>
        <v>42579.708437499998</v>
      </c>
      <c r="T1042" s="10">
        <f t="shared" si="341"/>
        <v>42609.708437499998</v>
      </c>
      <c r="U1042">
        <f t="shared" si="344"/>
        <v>85000</v>
      </c>
      <c r="V1042">
        <f t="shared" si="345"/>
        <v>250</v>
      </c>
    </row>
    <row r="1043" spans="1:22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338"/>
        <v>0</v>
      </c>
      <c r="P1043" t="e">
        <f t="shared" si="339"/>
        <v>#DIV/0!</v>
      </c>
      <c r="Q1043" t="s">
        <v>8331</v>
      </c>
      <c r="R1043" t="s">
        <v>8332</v>
      </c>
      <c r="S1043" s="10">
        <f t="shared" si="340"/>
        <v>41831.060092592597</v>
      </c>
      <c r="T1043" s="10">
        <f t="shared" si="341"/>
        <v>41851.060092592597</v>
      </c>
      <c r="U1043">
        <f t="shared" si="344"/>
        <v>50</v>
      </c>
      <c r="V1043">
        <f t="shared" si="345"/>
        <v>0</v>
      </c>
    </row>
    <row r="1044" spans="1:22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338"/>
        <v>1.5384615384615385E-2</v>
      </c>
      <c r="P1044">
        <f t="shared" si="339"/>
        <v>10</v>
      </c>
      <c r="Q1044" t="s">
        <v>8331</v>
      </c>
      <c r="R1044" t="s">
        <v>8332</v>
      </c>
      <c r="S1044" s="10">
        <f t="shared" si="340"/>
        <v>41851.696157407408</v>
      </c>
      <c r="T1044" s="10">
        <f t="shared" si="341"/>
        <v>41894.416666666664</v>
      </c>
      <c r="U1044">
        <f t="shared" si="344"/>
        <v>650</v>
      </c>
      <c r="V1044">
        <f t="shared" si="345"/>
        <v>10</v>
      </c>
    </row>
    <row r="1045" spans="1:22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338"/>
        <v>8.5370000000000001E-2</v>
      </c>
      <c r="P1045">
        <f t="shared" si="339"/>
        <v>29.236301369863014</v>
      </c>
      <c r="Q1045" t="s">
        <v>8331</v>
      </c>
      <c r="R1045" t="s">
        <v>8332</v>
      </c>
      <c r="S1045" s="10">
        <f t="shared" si="340"/>
        <v>42114.252951388888</v>
      </c>
      <c r="T1045" s="10">
        <f t="shared" si="341"/>
        <v>42144.252951388888</v>
      </c>
      <c r="U1045">
        <f t="shared" si="344"/>
        <v>100000</v>
      </c>
      <c r="V1045">
        <f t="shared" si="345"/>
        <v>8537</v>
      </c>
    </row>
    <row r="1046" spans="1:22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338"/>
        <v>8.571428571428571E-4</v>
      </c>
      <c r="P1046">
        <f t="shared" si="339"/>
        <v>3</v>
      </c>
      <c r="Q1046" t="s">
        <v>8331</v>
      </c>
      <c r="R1046" t="s">
        <v>8332</v>
      </c>
      <c r="S1046" s="10">
        <f t="shared" si="340"/>
        <v>42011.925937499997</v>
      </c>
      <c r="T1046" s="10">
        <f t="shared" si="341"/>
        <v>42068.852083333331</v>
      </c>
      <c r="U1046">
        <f t="shared" si="344"/>
        <v>7000</v>
      </c>
      <c r="V1046">
        <f t="shared" si="345"/>
        <v>6</v>
      </c>
    </row>
    <row r="1047" spans="1:22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338"/>
        <v>2.6599999999999999E-2</v>
      </c>
      <c r="P1047">
        <f t="shared" si="339"/>
        <v>33.25</v>
      </c>
      <c r="Q1047" t="s">
        <v>8331</v>
      </c>
      <c r="R1047" t="s">
        <v>8332</v>
      </c>
      <c r="S1047" s="10">
        <f t="shared" si="340"/>
        <v>41844.874421296299</v>
      </c>
      <c r="T1047" s="10">
        <f t="shared" si="341"/>
        <v>41874.874421296299</v>
      </c>
      <c r="U1047">
        <f t="shared" si="344"/>
        <v>10000</v>
      </c>
      <c r="V1047">
        <f t="shared" si="345"/>
        <v>266</v>
      </c>
    </row>
    <row r="1048" spans="1:22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338"/>
        <v>0</v>
      </c>
      <c r="P1048" t="e">
        <f t="shared" si="339"/>
        <v>#DIV/0!</v>
      </c>
      <c r="Q1048" t="s">
        <v>8331</v>
      </c>
      <c r="R1048" t="s">
        <v>8332</v>
      </c>
      <c r="S1048" s="10">
        <f t="shared" si="340"/>
        <v>42319.851388888885</v>
      </c>
      <c r="T1048" s="10">
        <f t="shared" si="341"/>
        <v>42364.851388888885</v>
      </c>
      <c r="U1048">
        <f>D1048*1.19</f>
        <v>3570</v>
      </c>
      <c r="V1048">
        <f>E1048*1.19</f>
        <v>0</v>
      </c>
    </row>
    <row r="1049" spans="1:22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338"/>
        <v>5.0000000000000001E-4</v>
      </c>
      <c r="P1049">
        <f t="shared" si="339"/>
        <v>1</v>
      </c>
      <c r="Q1049" t="s">
        <v>8331</v>
      </c>
      <c r="R1049" t="s">
        <v>8332</v>
      </c>
      <c r="S1049" s="10">
        <f t="shared" si="340"/>
        <v>41918.818460648145</v>
      </c>
      <c r="T1049" s="10">
        <f t="shared" si="341"/>
        <v>41948.860127314816</v>
      </c>
      <c r="U1049">
        <f t="shared" ref="U1049:U1066" si="346">D1049</f>
        <v>2000</v>
      </c>
      <c r="V1049">
        <f t="shared" ref="V1049:V1066" si="347">E1049</f>
        <v>1</v>
      </c>
    </row>
    <row r="1050" spans="1:22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338"/>
        <v>1.4133333333333333E-2</v>
      </c>
      <c r="P1050">
        <f t="shared" si="339"/>
        <v>53</v>
      </c>
      <c r="Q1050" t="s">
        <v>8331</v>
      </c>
      <c r="R1050" t="s">
        <v>8332</v>
      </c>
      <c r="S1050" s="10">
        <f t="shared" si="340"/>
        <v>42598.053113425922</v>
      </c>
      <c r="T1050" s="10">
        <f t="shared" si="341"/>
        <v>42638.053113425922</v>
      </c>
      <c r="U1050">
        <f t="shared" si="346"/>
        <v>15000</v>
      </c>
      <c r="V1050">
        <f t="shared" si="347"/>
        <v>212</v>
      </c>
    </row>
    <row r="1051" spans="1:22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338"/>
        <v>0</v>
      </c>
      <c r="P1051" t="e">
        <f t="shared" si="339"/>
        <v>#DIV/0!</v>
      </c>
      <c r="Q1051" t="s">
        <v>8331</v>
      </c>
      <c r="R1051" t="s">
        <v>8332</v>
      </c>
      <c r="S1051" s="10">
        <f t="shared" si="340"/>
        <v>42382.431076388893</v>
      </c>
      <c r="T1051" s="10">
        <f t="shared" si="341"/>
        <v>42412.431076388893</v>
      </c>
      <c r="U1051">
        <f t="shared" si="346"/>
        <v>12000</v>
      </c>
      <c r="V1051">
        <f t="shared" si="347"/>
        <v>0</v>
      </c>
    </row>
    <row r="1052" spans="1:22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338"/>
        <v>0</v>
      </c>
      <c r="P1052" t="e">
        <f t="shared" si="339"/>
        <v>#DIV/0!</v>
      </c>
      <c r="Q1052" t="s">
        <v>8331</v>
      </c>
      <c r="R1052" t="s">
        <v>8332</v>
      </c>
      <c r="S1052" s="10">
        <f t="shared" si="340"/>
        <v>42231.7971875</v>
      </c>
      <c r="T1052" s="10">
        <f t="shared" si="341"/>
        <v>42261.7971875</v>
      </c>
      <c r="U1052">
        <f t="shared" si="346"/>
        <v>2500</v>
      </c>
      <c r="V1052">
        <f t="shared" si="347"/>
        <v>0</v>
      </c>
    </row>
    <row r="1053" spans="1:22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338"/>
        <v>0</v>
      </c>
      <c r="P1053" t="e">
        <f t="shared" si="339"/>
        <v>#DIV/0!</v>
      </c>
      <c r="Q1053" t="s">
        <v>8331</v>
      </c>
      <c r="R1053" t="s">
        <v>8332</v>
      </c>
      <c r="S1053" s="10">
        <f t="shared" si="340"/>
        <v>41850.014178240745</v>
      </c>
      <c r="T1053" s="10">
        <f t="shared" si="341"/>
        <v>41878.014178240745</v>
      </c>
      <c r="U1053">
        <f t="shared" si="346"/>
        <v>500</v>
      </c>
      <c r="V1053">
        <f t="shared" si="347"/>
        <v>0</v>
      </c>
    </row>
    <row r="1054" spans="1:22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338"/>
        <v>0</v>
      </c>
      <c r="P1054" t="e">
        <f t="shared" si="339"/>
        <v>#DIV/0!</v>
      </c>
      <c r="Q1054" t="s">
        <v>8331</v>
      </c>
      <c r="R1054" t="s">
        <v>8332</v>
      </c>
      <c r="S1054" s="10">
        <f t="shared" si="340"/>
        <v>42483.797395833331</v>
      </c>
      <c r="T1054" s="10">
        <f t="shared" si="341"/>
        <v>42527.839583333334</v>
      </c>
      <c r="U1054">
        <f t="shared" si="346"/>
        <v>4336</v>
      </c>
      <c r="V1054">
        <f t="shared" si="347"/>
        <v>0</v>
      </c>
    </row>
    <row r="1055" spans="1:22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338"/>
        <v>0.01</v>
      </c>
      <c r="P1055">
        <f t="shared" si="339"/>
        <v>15</v>
      </c>
      <c r="Q1055" t="s">
        <v>8331</v>
      </c>
      <c r="R1055" t="s">
        <v>8332</v>
      </c>
      <c r="S1055" s="10">
        <f t="shared" si="340"/>
        <v>42775.172824074078</v>
      </c>
      <c r="T1055" s="10">
        <f t="shared" si="341"/>
        <v>42800.172824074078</v>
      </c>
      <c r="U1055">
        <f t="shared" si="346"/>
        <v>1500</v>
      </c>
      <c r="V1055">
        <f t="shared" si="347"/>
        <v>15</v>
      </c>
    </row>
    <row r="1056" spans="1:22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338"/>
        <v>0</v>
      </c>
      <c r="P1056" t="e">
        <f t="shared" si="339"/>
        <v>#DIV/0!</v>
      </c>
      <c r="Q1056" t="s">
        <v>8331</v>
      </c>
      <c r="R1056" t="s">
        <v>8332</v>
      </c>
      <c r="S1056" s="10">
        <f t="shared" si="340"/>
        <v>41831.851840277777</v>
      </c>
      <c r="T1056" s="10">
        <f t="shared" si="341"/>
        <v>41861.916666666664</v>
      </c>
      <c r="U1056">
        <f t="shared" si="346"/>
        <v>2500</v>
      </c>
      <c r="V1056">
        <f t="shared" si="347"/>
        <v>0</v>
      </c>
    </row>
    <row r="1057" spans="1:22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338"/>
        <v>0</v>
      </c>
      <c r="P1057" t="e">
        <f t="shared" si="339"/>
        <v>#DIV/0!</v>
      </c>
      <c r="Q1057" t="s">
        <v>8331</v>
      </c>
      <c r="R1057" t="s">
        <v>8332</v>
      </c>
      <c r="S1057" s="10">
        <f t="shared" si="340"/>
        <v>42406.992418981477</v>
      </c>
      <c r="T1057" s="10">
        <f t="shared" si="341"/>
        <v>42436.992418981477</v>
      </c>
      <c r="U1057">
        <f t="shared" si="346"/>
        <v>3500</v>
      </c>
      <c r="V1057">
        <f t="shared" si="347"/>
        <v>0</v>
      </c>
    </row>
    <row r="1058" spans="1:22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338"/>
        <v>0</v>
      </c>
      <c r="P1058" t="e">
        <f t="shared" si="339"/>
        <v>#DIV/0!</v>
      </c>
      <c r="Q1058" t="s">
        <v>8331</v>
      </c>
      <c r="R1058" t="s">
        <v>8332</v>
      </c>
      <c r="S1058" s="10">
        <f t="shared" si="340"/>
        <v>42058.719641203701</v>
      </c>
      <c r="T1058" s="10">
        <f t="shared" si="341"/>
        <v>42118.677974537044</v>
      </c>
      <c r="U1058">
        <f t="shared" si="346"/>
        <v>10000</v>
      </c>
      <c r="V1058">
        <f t="shared" si="347"/>
        <v>0</v>
      </c>
    </row>
    <row r="1059" spans="1:22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338"/>
        <v>0</v>
      </c>
      <c r="P1059" t="e">
        <f t="shared" si="339"/>
        <v>#DIV/0!</v>
      </c>
      <c r="Q1059" t="s">
        <v>8331</v>
      </c>
      <c r="R1059" t="s">
        <v>8332</v>
      </c>
      <c r="S1059" s="10">
        <f t="shared" si="340"/>
        <v>42678.871331018512</v>
      </c>
      <c r="T1059" s="10">
        <f t="shared" si="341"/>
        <v>42708.912997685184</v>
      </c>
      <c r="U1059">
        <f t="shared" si="346"/>
        <v>10000</v>
      </c>
      <c r="V1059">
        <f t="shared" si="347"/>
        <v>0</v>
      </c>
    </row>
    <row r="1060" spans="1:22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338"/>
        <v>0</v>
      </c>
      <c r="P1060" t="e">
        <f t="shared" si="339"/>
        <v>#DIV/0!</v>
      </c>
      <c r="Q1060" t="s">
        <v>8331</v>
      </c>
      <c r="R1060" t="s">
        <v>8332</v>
      </c>
      <c r="S1060" s="10">
        <f t="shared" si="340"/>
        <v>42047.900960648149</v>
      </c>
      <c r="T1060" s="10">
        <f t="shared" si="341"/>
        <v>42089</v>
      </c>
      <c r="U1060">
        <f t="shared" si="346"/>
        <v>40000</v>
      </c>
      <c r="V1060">
        <f t="shared" si="347"/>
        <v>0</v>
      </c>
    </row>
    <row r="1061" spans="1:22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338"/>
        <v>0</v>
      </c>
      <c r="P1061" t="e">
        <f t="shared" si="339"/>
        <v>#DIV/0!</v>
      </c>
      <c r="Q1061" t="s">
        <v>8331</v>
      </c>
      <c r="R1061" t="s">
        <v>8332</v>
      </c>
      <c r="S1061" s="10">
        <f t="shared" si="340"/>
        <v>42046.79</v>
      </c>
      <c r="T1061" s="10">
        <f t="shared" si="341"/>
        <v>42076.748333333337</v>
      </c>
      <c r="U1061">
        <f t="shared" si="346"/>
        <v>1100</v>
      </c>
      <c r="V1061">
        <f t="shared" si="347"/>
        <v>0</v>
      </c>
    </row>
    <row r="1062" spans="1:22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338"/>
        <v>0.01</v>
      </c>
      <c r="P1062">
        <f t="shared" si="339"/>
        <v>50</v>
      </c>
      <c r="Q1062" t="s">
        <v>8331</v>
      </c>
      <c r="R1062" t="s">
        <v>8332</v>
      </c>
      <c r="S1062" s="10">
        <f t="shared" si="340"/>
        <v>42079.913113425922</v>
      </c>
      <c r="T1062" s="10">
        <f t="shared" si="341"/>
        <v>42109.913113425922</v>
      </c>
      <c r="U1062">
        <f t="shared" si="346"/>
        <v>5000</v>
      </c>
      <c r="V1062">
        <f t="shared" si="347"/>
        <v>50</v>
      </c>
    </row>
    <row r="1063" spans="1:22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338"/>
        <v>0</v>
      </c>
      <c r="P1063" t="e">
        <f t="shared" si="339"/>
        <v>#DIV/0!</v>
      </c>
      <c r="Q1063" t="s">
        <v>8331</v>
      </c>
      <c r="R1063" t="s">
        <v>8332</v>
      </c>
      <c r="S1063" s="10">
        <f t="shared" si="340"/>
        <v>42432.276712962965</v>
      </c>
      <c r="T1063" s="10">
        <f t="shared" si="341"/>
        <v>42492.041666666672</v>
      </c>
      <c r="U1063">
        <f t="shared" si="346"/>
        <v>4000</v>
      </c>
      <c r="V1063">
        <f t="shared" si="347"/>
        <v>0</v>
      </c>
    </row>
    <row r="1064" spans="1:22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338"/>
        <v>0.95477386934673369</v>
      </c>
      <c r="P1064">
        <f t="shared" si="339"/>
        <v>47.5</v>
      </c>
      <c r="Q1064" t="s">
        <v>8331</v>
      </c>
      <c r="R1064" t="s">
        <v>8332</v>
      </c>
      <c r="S1064" s="10">
        <f t="shared" si="340"/>
        <v>42556.807187500002</v>
      </c>
      <c r="T1064" s="10">
        <f t="shared" si="341"/>
        <v>42563.807187500002</v>
      </c>
      <c r="U1064">
        <f t="shared" si="346"/>
        <v>199</v>
      </c>
      <c r="V1064">
        <f t="shared" si="347"/>
        <v>190</v>
      </c>
    </row>
    <row r="1065" spans="1:22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338"/>
        <v>0</v>
      </c>
      <c r="P1065" t="e">
        <f t="shared" si="339"/>
        <v>#DIV/0!</v>
      </c>
      <c r="Q1065" t="s">
        <v>8331</v>
      </c>
      <c r="R1065" t="s">
        <v>8332</v>
      </c>
      <c r="S1065" s="10">
        <f t="shared" si="340"/>
        <v>42583.030810185184</v>
      </c>
      <c r="T1065" s="10">
        <f t="shared" si="341"/>
        <v>42613.030810185184</v>
      </c>
      <c r="U1065">
        <f t="shared" si="346"/>
        <v>1000</v>
      </c>
      <c r="V1065">
        <f t="shared" si="347"/>
        <v>0</v>
      </c>
    </row>
    <row r="1066" spans="1:22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338"/>
        <v>8.9744444444444446E-2</v>
      </c>
      <c r="P1066">
        <f t="shared" si="339"/>
        <v>65.666666666666671</v>
      </c>
      <c r="Q1066" t="s">
        <v>8333</v>
      </c>
      <c r="R1066" t="s">
        <v>8334</v>
      </c>
      <c r="S1066" s="10">
        <f t="shared" si="340"/>
        <v>41417.228043981479</v>
      </c>
      <c r="T1066" s="10">
        <f t="shared" si="341"/>
        <v>41462.228043981479</v>
      </c>
      <c r="U1066">
        <f t="shared" si="346"/>
        <v>90000</v>
      </c>
      <c r="V1066">
        <f t="shared" si="347"/>
        <v>8077</v>
      </c>
    </row>
    <row r="1067" spans="1:22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338"/>
        <v>2.7E-2</v>
      </c>
      <c r="P1067">
        <f t="shared" si="339"/>
        <v>16.2</v>
      </c>
      <c r="Q1067" t="s">
        <v>8333</v>
      </c>
      <c r="R1067" t="s">
        <v>8334</v>
      </c>
      <c r="S1067" s="10">
        <f t="shared" si="340"/>
        <v>41661.381041666667</v>
      </c>
      <c r="T1067" s="10">
        <f t="shared" si="341"/>
        <v>41689.381041666667</v>
      </c>
      <c r="U1067">
        <f>D1067*0.75</f>
        <v>2250</v>
      </c>
      <c r="V1067">
        <f>E1067*0.75</f>
        <v>60.75</v>
      </c>
    </row>
    <row r="1068" spans="1:22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338"/>
        <v>3.3673333333333333E-2</v>
      </c>
      <c r="P1068">
        <f t="shared" si="339"/>
        <v>34.128378378378379</v>
      </c>
      <c r="Q1068" t="s">
        <v>8333</v>
      </c>
      <c r="R1068" t="s">
        <v>8334</v>
      </c>
      <c r="S1068" s="10">
        <f t="shared" si="340"/>
        <v>41445.962754629632</v>
      </c>
      <c r="T1068" s="10">
        <f t="shared" si="341"/>
        <v>41490.962754629632</v>
      </c>
      <c r="U1068">
        <f t="shared" ref="U1068:U1072" si="348">D1068</f>
        <v>150000</v>
      </c>
      <c r="V1068">
        <f t="shared" ref="V1068:V1072" si="349">E1068</f>
        <v>5051</v>
      </c>
    </row>
    <row r="1069" spans="1:22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338"/>
        <v>0.26</v>
      </c>
      <c r="P1069">
        <f t="shared" si="339"/>
        <v>13</v>
      </c>
      <c r="Q1069" t="s">
        <v>8333</v>
      </c>
      <c r="R1069" t="s">
        <v>8334</v>
      </c>
      <c r="S1069" s="10">
        <f t="shared" si="340"/>
        <v>41599.855682870373</v>
      </c>
      <c r="T1069" s="10">
        <f t="shared" si="341"/>
        <v>41629.855682870373</v>
      </c>
      <c r="U1069">
        <f t="shared" si="348"/>
        <v>500</v>
      </c>
      <c r="V1069">
        <f t="shared" si="349"/>
        <v>130</v>
      </c>
    </row>
    <row r="1070" spans="1:22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338"/>
        <v>1.5E-3</v>
      </c>
      <c r="P1070">
        <f t="shared" si="339"/>
        <v>11.25</v>
      </c>
      <c r="Q1070" t="s">
        <v>8333</v>
      </c>
      <c r="R1070" t="s">
        <v>8334</v>
      </c>
      <c r="S1070" s="10">
        <f t="shared" si="340"/>
        <v>42440.371111111104</v>
      </c>
      <c r="T1070" s="10">
        <f t="shared" si="341"/>
        <v>42470.329444444447</v>
      </c>
      <c r="U1070">
        <f t="shared" si="348"/>
        <v>30000</v>
      </c>
      <c r="V1070">
        <f t="shared" si="349"/>
        <v>45</v>
      </c>
    </row>
    <row r="1071" spans="1:22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338"/>
        <v>0.38636363636363635</v>
      </c>
      <c r="P1071">
        <f t="shared" si="339"/>
        <v>40.476190476190474</v>
      </c>
      <c r="Q1071" t="s">
        <v>8333</v>
      </c>
      <c r="R1071" t="s">
        <v>8334</v>
      </c>
      <c r="S1071" s="10">
        <f t="shared" si="340"/>
        <v>41572.229849537034</v>
      </c>
      <c r="T1071" s="10">
        <f t="shared" si="341"/>
        <v>41604.271516203706</v>
      </c>
      <c r="U1071">
        <f t="shared" si="348"/>
        <v>2200</v>
      </c>
      <c r="V1071">
        <f t="shared" si="349"/>
        <v>850</v>
      </c>
    </row>
    <row r="1072" spans="1:22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338"/>
        <v>7.0000000000000001E-3</v>
      </c>
      <c r="P1072">
        <f t="shared" si="339"/>
        <v>35</v>
      </c>
      <c r="Q1072" t="s">
        <v>8333</v>
      </c>
      <c r="R1072" t="s">
        <v>8334</v>
      </c>
      <c r="S1072" s="10">
        <f t="shared" si="340"/>
        <v>41163.011828703704</v>
      </c>
      <c r="T1072" s="10">
        <f t="shared" si="341"/>
        <v>41183.011828703704</v>
      </c>
      <c r="U1072">
        <f t="shared" si="348"/>
        <v>10000</v>
      </c>
      <c r="V1072">
        <f t="shared" si="349"/>
        <v>70</v>
      </c>
    </row>
    <row r="1073" spans="1:22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338"/>
        <v>0</v>
      </c>
      <c r="P1073" t="e">
        <f t="shared" si="339"/>
        <v>#DIV/0!</v>
      </c>
      <c r="Q1073" t="s">
        <v>8333</v>
      </c>
      <c r="R1073" t="s">
        <v>8334</v>
      </c>
      <c r="S1073" s="10">
        <f t="shared" si="340"/>
        <v>42295.753391203703</v>
      </c>
      <c r="T1073" s="10">
        <f t="shared" si="341"/>
        <v>42325.795057870375</v>
      </c>
      <c r="U1073">
        <f>D1073*0.12</f>
        <v>12</v>
      </c>
      <c r="V1073">
        <f>E1073*0.12</f>
        <v>0</v>
      </c>
    </row>
    <row r="1074" spans="1:22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338"/>
        <v>6.8000000000000005E-4</v>
      </c>
      <c r="P1074">
        <f t="shared" si="339"/>
        <v>12.75</v>
      </c>
      <c r="Q1074" t="s">
        <v>8333</v>
      </c>
      <c r="R1074" t="s">
        <v>8334</v>
      </c>
      <c r="S1074" s="10">
        <f t="shared" si="340"/>
        <v>41645.832141203704</v>
      </c>
      <c r="T1074" s="10">
        <f t="shared" si="341"/>
        <v>41675.832141203704</v>
      </c>
      <c r="U1074">
        <f t="shared" ref="U1074:U1080" si="350">D1074</f>
        <v>75000</v>
      </c>
      <c r="V1074">
        <f t="shared" ref="V1074:V1080" si="351">E1074</f>
        <v>51</v>
      </c>
    </row>
    <row r="1075" spans="1:22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338"/>
        <v>1.3333333333333334E-2</v>
      </c>
      <c r="P1075">
        <f t="shared" si="339"/>
        <v>10</v>
      </c>
      <c r="Q1075" t="s">
        <v>8333</v>
      </c>
      <c r="R1075" t="s">
        <v>8334</v>
      </c>
      <c r="S1075" s="10">
        <f t="shared" si="340"/>
        <v>40802.964594907404</v>
      </c>
      <c r="T1075" s="10">
        <f t="shared" si="341"/>
        <v>40832.964594907404</v>
      </c>
      <c r="U1075">
        <f t="shared" si="350"/>
        <v>750</v>
      </c>
      <c r="V1075">
        <f t="shared" si="351"/>
        <v>10</v>
      </c>
    </row>
    <row r="1076" spans="1:22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338"/>
        <v>6.3092592592592589E-2</v>
      </c>
      <c r="P1076">
        <f t="shared" si="339"/>
        <v>113.56666666666666</v>
      </c>
      <c r="Q1076" t="s">
        <v>8333</v>
      </c>
      <c r="R1076" t="s">
        <v>8334</v>
      </c>
      <c r="S1076" s="10">
        <f t="shared" si="340"/>
        <v>41613.172974537039</v>
      </c>
      <c r="T1076" s="10">
        <f t="shared" si="341"/>
        <v>41643.172974537039</v>
      </c>
      <c r="U1076">
        <f t="shared" si="350"/>
        <v>54000</v>
      </c>
      <c r="V1076">
        <f t="shared" si="351"/>
        <v>3407</v>
      </c>
    </row>
    <row r="1077" spans="1:22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338"/>
        <v>4.4999999999999998E-2</v>
      </c>
      <c r="P1077">
        <f t="shared" si="339"/>
        <v>15</v>
      </c>
      <c r="Q1077" t="s">
        <v>8333</v>
      </c>
      <c r="R1077" t="s">
        <v>8334</v>
      </c>
      <c r="S1077" s="10">
        <f t="shared" si="340"/>
        <v>41005.904120370367</v>
      </c>
      <c r="T1077" s="10">
        <f t="shared" si="341"/>
        <v>41035.904120370367</v>
      </c>
      <c r="U1077">
        <f t="shared" si="350"/>
        <v>1000</v>
      </c>
      <c r="V1077">
        <f t="shared" si="351"/>
        <v>45</v>
      </c>
    </row>
    <row r="1078" spans="1:22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338"/>
        <v>0.62765333333333329</v>
      </c>
      <c r="P1078">
        <f t="shared" si="339"/>
        <v>48.281025641025643</v>
      </c>
      <c r="Q1078" t="s">
        <v>8333</v>
      </c>
      <c r="R1078" t="s">
        <v>8334</v>
      </c>
      <c r="S1078" s="10">
        <f t="shared" si="340"/>
        <v>41838.377893518518</v>
      </c>
      <c r="T1078" s="10">
        <f t="shared" si="341"/>
        <v>41893.377893518518</v>
      </c>
      <c r="U1078">
        <f t="shared" si="350"/>
        <v>75000</v>
      </c>
      <c r="V1078">
        <f t="shared" si="351"/>
        <v>47074</v>
      </c>
    </row>
    <row r="1079" spans="1:22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338"/>
        <v>0.29376000000000002</v>
      </c>
      <c r="P1079">
        <f t="shared" si="339"/>
        <v>43.976047904191617</v>
      </c>
      <c r="Q1079" t="s">
        <v>8333</v>
      </c>
      <c r="R1079" t="s">
        <v>8334</v>
      </c>
      <c r="S1079" s="10">
        <f t="shared" si="340"/>
        <v>42353.16679398148</v>
      </c>
      <c r="T1079" s="10">
        <f t="shared" si="341"/>
        <v>42383.16679398148</v>
      </c>
      <c r="U1079">
        <f t="shared" si="350"/>
        <v>25000</v>
      </c>
      <c r="V1079">
        <f t="shared" si="351"/>
        <v>7344</v>
      </c>
    </row>
    <row r="1080" spans="1:22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338"/>
        <v>7.4999999999999997E-2</v>
      </c>
      <c r="P1080">
        <f t="shared" si="339"/>
        <v>9</v>
      </c>
      <c r="Q1080" t="s">
        <v>8333</v>
      </c>
      <c r="R1080" t="s">
        <v>8334</v>
      </c>
      <c r="S1080" s="10">
        <f t="shared" si="340"/>
        <v>40701.195844907408</v>
      </c>
      <c r="T1080" s="10">
        <f t="shared" si="341"/>
        <v>40746.195844907408</v>
      </c>
      <c r="U1080">
        <f t="shared" si="350"/>
        <v>600</v>
      </c>
      <c r="V1080">
        <f t="shared" si="351"/>
        <v>45</v>
      </c>
    </row>
    <row r="1081" spans="1:22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338"/>
        <v>2.6076923076923077E-2</v>
      </c>
      <c r="P1081">
        <f t="shared" si="339"/>
        <v>37.666666666666664</v>
      </c>
      <c r="Q1081" t="s">
        <v>8333</v>
      </c>
      <c r="R1081" t="s">
        <v>8334</v>
      </c>
      <c r="S1081" s="10">
        <f t="shared" si="340"/>
        <v>42479.566388888896</v>
      </c>
      <c r="T1081" s="10">
        <f t="shared" si="341"/>
        <v>42504.566388888896</v>
      </c>
      <c r="U1081">
        <f>D1081*1.19</f>
        <v>30940</v>
      </c>
      <c r="V1081">
        <f>E1081*1.19</f>
        <v>806.81999999999994</v>
      </c>
    </row>
    <row r="1082" spans="1:22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338"/>
        <v>9.1050000000000006E-2</v>
      </c>
      <c r="P1082">
        <f t="shared" si="339"/>
        <v>18.581632653061224</v>
      </c>
      <c r="Q1082" t="s">
        <v>8333</v>
      </c>
      <c r="R1082" t="s">
        <v>8334</v>
      </c>
      <c r="S1082" s="10">
        <f t="shared" si="340"/>
        <v>41740.138113425928</v>
      </c>
      <c r="T1082" s="10">
        <f t="shared" si="341"/>
        <v>41770.138113425928</v>
      </c>
      <c r="U1082">
        <f t="shared" ref="U1082:U1084" si="352">D1082</f>
        <v>20000</v>
      </c>
      <c r="V1082">
        <f t="shared" ref="V1082:V1084" si="353">E1082</f>
        <v>1821</v>
      </c>
    </row>
    <row r="1083" spans="1:22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338"/>
        <v>1.7647058823529413E-4</v>
      </c>
      <c r="P1083">
        <f t="shared" si="339"/>
        <v>3</v>
      </c>
      <c r="Q1083" t="s">
        <v>8333</v>
      </c>
      <c r="R1083" t="s">
        <v>8334</v>
      </c>
      <c r="S1083" s="10">
        <f t="shared" si="340"/>
        <v>42002.926990740743</v>
      </c>
      <c r="T1083" s="10">
        <f t="shared" si="341"/>
        <v>42032.926990740743</v>
      </c>
      <c r="U1083">
        <f t="shared" si="352"/>
        <v>68000</v>
      </c>
      <c r="V1083">
        <f t="shared" si="353"/>
        <v>12</v>
      </c>
    </row>
    <row r="1084" spans="1:22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338"/>
        <v>5.5999999999999999E-3</v>
      </c>
      <c r="P1084">
        <f t="shared" si="339"/>
        <v>18.666666666666668</v>
      </c>
      <c r="Q1084" t="s">
        <v>8333</v>
      </c>
      <c r="R1084" t="s">
        <v>8334</v>
      </c>
      <c r="S1084" s="10">
        <f t="shared" si="340"/>
        <v>41101.906111111115</v>
      </c>
      <c r="T1084" s="10">
        <f t="shared" si="341"/>
        <v>41131.906111111115</v>
      </c>
      <c r="U1084">
        <f t="shared" si="352"/>
        <v>10000</v>
      </c>
      <c r="V1084">
        <f t="shared" si="353"/>
        <v>56</v>
      </c>
    </row>
    <row r="1085" spans="1:22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338"/>
        <v>8.2000000000000007E-3</v>
      </c>
      <c r="P1085">
        <f t="shared" si="339"/>
        <v>410</v>
      </c>
      <c r="Q1085" t="s">
        <v>8333</v>
      </c>
      <c r="R1085" t="s">
        <v>8334</v>
      </c>
      <c r="S1085" s="10">
        <f t="shared" si="340"/>
        <v>41793.659525462965</v>
      </c>
      <c r="T1085" s="10">
        <f t="shared" si="341"/>
        <v>41853.659525462965</v>
      </c>
      <c r="U1085">
        <f>D1085*0.81</f>
        <v>40500</v>
      </c>
      <c r="V1085">
        <f>E1085*0.81</f>
        <v>332.1</v>
      </c>
    </row>
    <row r="1086" spans="1:22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338"/>
        <v>0</v>
      </c>
      <c r="P1086" t="e">
        <f t="shared" si="339"/>
        <v>#DIV/0!</v>
      </c>
      <c r="Q1086" t="s">
        <v>8333</v>
      </c>
      <c r="R1086" t="s">
        <v>8334</v>
      </c>
      <c r="S1086" s="10">
        <f t="shared" si="340"/>
        <v>41829.912083333329</v>
      </c>
      <c r="T1086" s="10">
        <f t="shared" si="341"/>
        <v>41859.912083333329</v>
      </c>
      <c r="U1086">
        <f>D1086</f>
        <v>550</v>
      </c>
      <c r="V1086">
        <f>E1086</f>
        <v>0</v>
      </c>
    </row>
    <row r="1087" spans="1:22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338"/>
        <v>3.4200000000000001E-2</v>
      </c>
      <c r="P1087">
        <f t="shared" si="339"/>
        <v>114</v>
      </c>
      <c r="Q1087" t="s">
        <v>8333</v>
      </c>
      <c r="R1087" t="s">
        <v>8334</v>
      </c>
      <c r="S1087" s="10">
        <f t="shared" si="340"/>
        <v>42413.671006944445</v>
      </c>
      <c r="T1087" s="10">
        <f t="shared" si="341"/>
        <v>42443.629340277781</v>
      </c>
      <c r="U1087">
        <f>D1087*0.81</f>
        <v>24300</v>
      </c>
      <c r="V1087">
        <f>E1087*0.81</f>
        <v>831.06000000000006</v>
      </c>
    </row>
    <row r="1088" spans="1:22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338"/>
        <v>8.3333333333333339E-4</v>
      </c>
      <c r="P1088">
        <f t="shared" si="339"/>
        <v>7.5</v>
      </c>
      <c r="Q1088" t="s">
        <v>8333</v>
      </c>
      <c r="R1088" t="s">
        <v>8334</v>
      </c>
      <c r="S1088" s="10">
        <f t="shared" si="340"/>
        <v>41845.866793981484</v>
      </c>
      <c r="T1088" s="10">
        <f t="shared" si="341"/>
        <v>41875.866793981484</v>
      </c>
      <c r="U1088">
        <f t="shared" ref="U1088:U1090" si="354">D1088</f>
        <v>18000</v>
      </c>
      <c r="V1088">
        <f t="shared" ref="V1088:V1090" si="355">E1088</f>
        <v>15</v>
      </c>
    </row>
    <row r="1089" spans="1:22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338"/>
        <v>0</v>
      </c>
      <c r="P1089" t="e">
        <f t="shared" si="339"/>
        <v>#DIV/0!</v>
      </c>
      <c r="Q1089" t="s">
        <v>8333</v>
      </c>
      <c r="R1089" t="s">
        <v>8334</v>
      </c>
      <c r="S1089" s="10">
        <f t="shared" si="340"/>
        <v>41775.713969907411</v>
      </c>
      <c r="T1089" s="10">
        <f t="shared" si="341"/>
        <v>41805.713969907411</v>
      </c>
      <c r="U1089">
        <f t="shared" si="354"/>
        <v>1100</v>
      </c>
      <c r="V1089">
        <f t="shared" si="355"/>
        <v>0</v>
      </c>
    </row>
    <row r="1090" spans="1:22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338"/>
        <v>0.14182977777777778</v>
      </c>
      <c r="P1090">
        <f t="shared" si="339"/>
        <v>43.41727891156463</v>
      </c>
      <c r="Q1090" t="s">
        <v>8333</v>
      </c>
      <c r="R1090" t="s">
        <v>8334</v>
      </c>
      <c r="S1090" s="10">
        <f t="shared" si="340"/>
        <v>41723.799386574072</v>
      </c>
      <c r="T1090" s="10">
        <f t="shared" si="341"/>
        <v>41753.799386574072</v>
      </c>
      <c r="U1090">
        <f t="shared" si="354"/>
        <v>45000</v>
      </c>
      <c r="V1090">
        <f t="shared" si="355"/>
        <v>6382.34</v>
      </c>
    </row>
    <row r="1091" spans="1:22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356">SUM(E1091/D1091)</f>
        <v>7.8266666666666665E-2</v>
      </c>
      <c r="P1091">
        <f t="shared" ref="P1091:P1154" si="357">SUM(E1091/L1091)</f>
        <v>23.959183673469386</v>
      </c>
      <c r="Q1091" t="s">
        <v>8333</v>
      </c>
      <c r="R1091" t="s">
        <v>8334</v>
      </c>
      <c r="S1091" s="10">
        <f t="shared" ref="S1091:S1154" si="358">(((J1091/60)/60)/24)+DATE(1970,1,1)</f>
        <v>42151.189525462964</v>
      </c>
      <c r="T1091" s="10">
        <f t="shared" ref="T1091:T1154" si="359">(((I1091/60)/60)/24)+DATE(1970,1,1)</f>
        <v>42181.189525462964</v>
      </c>
      <c r="U1091">
        <f>D1091*1.19</f>
        <v>17850</v>
      </c>
      <c r="V1091">
        <f>E1091*1.19</f>
        <v>1397.06</v>
      </c>
    </row>
    <row r="1092" spans="1:22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356"/>
        <v>3.8464497269020693E-4</v>
      </c>
      <c r="P1092">
        <f t="shared" si="357"/>
        <v>5</v>
      </c>
      <c r="Q1092" t="s">
        <v>8333</v>
      </c>
      <c r="R1092" t="s">
        <v>8334</v>
      </c>
      <c r="S1092" s="10">
        <f t="shared" si="358"/>
        <v>42123.185798611114</v>
      </c>
      <c r="T1092" s="10">
        <f t="shared" si="359"/>
        <v>42153.185798611114</v>
      </c>
      <c r="U1092">
        <f>D1092*0.75</f>
        <v>9749.25</v>
      </c>
      <c r="V1092">
        <f>E1092*0.75</f>
        <v>3.75</v>
      </c>
    </row>
    <row r="1093" spans="1:22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356"/>
        <v>0.125</v>
      </c>
      <c r="P1093">
        <f t="shared" si="357"/>
        <v>12.5</v>
      </c>
      <c r="Q1093" t="s">
        <v>8333</v>
      </c>
      <c r="R1093" t="s">
        <v>8334</v>
      </c>
      <c r="S1093" s="10">
        <f t="shared" si="358"/>
        <v>42440.820277777777</v>
      </c>
      <c r="T1093" s="10">
        <f t="shared" si="359"/>
        <v>42470.778611111105</v>
      </c>
      <c r="U1093">
        <f>D1093*1.39</f>
        <v>278</v>
      </c>
      <c r="V1093">
        <f>E1093*1.39</f>
        <v>34.75</v>
      </c>
    </row>
    <row r="1094" spans="1:22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356"/>
        <v>1.0500000000000001E-2</v>
      </c>
      <c r="P1094">
        <f t="shared" si="357"/>
        <v>3</v>
      </c>
      <c r="Q1094" t="s">
        <v>8333</v>
      </c>
      <c r="R1094" t="s">
        <v>8334</v>
      </c>
      <c r="S1094" s="10">
        <f t="shared" si="358"/>
        <v>41250.025902777779</v>
      </c>
      <c r="T1094" s="10">
        <f t="shared" si="359"/>
        <v>41280.025902777779</v>
      </c>
      <c r="U1094">
        <f>D1094</f>
        <v>2000</v>
      </c>
      <c r="V1094">
        <f>E1094</f>
        <v>21</v>
      </c>
    </row>
    <row r="1095" spans="1:22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356"/>
        <v>0.14083333333333334</v>
      </c>
      <c r="P1095">
        <f t="shared" si="357"/>
        <v>10.5625</v>
      </c>
      <c r="Q1095" t="s">
        <v>8333</v>
      </c>
      <c r="R1095" t="s">
        <v>8334</v>
      </c>
      <c r="S1095" s="10">
        <f t="shared" si="358"/>
        <v>42396.973807870367</v>
      </c>
      <c r="T1095" s="10">
        <f t="shared" si="359"/>
        <v>42411.973807870367</v>
      </c>
      <c r="U1095">
        <f>D1095*0.81</f>
        <v>243.00000000000003</v>
      </c>
      <c r="V1095">
        <f>E1095*0.81</f>
        <v>34.222500000000004</v>
      </c>
    </row>
    <row r="1096" spans="1:22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356"/>
        <v>0.18300055555555556</v>
      </c>
      <c r="P1096">
        <f t="shared" si="357"/>
        <v>122.00037037037038</v>
      </c>
      <c r="Q1096" t="s">
        <v>8333</v>
      </c>
      <c r="R1096" t="s">
        <v>8334</v>
      </c>
      <c r="S1096" s="10">
        <f t="shared" si="358"/>
        <v>40795.713344907403</v>
      </c>
      <c r="T1096" s="10">
        <f t="shared" si="359"/>
        <v>40825.713344907403</v>
      </c>
      <c r="U1096">
        <f t="shared" ref="U1096:U1100" si="360">D1096</f>
        <v>18000</v>
      </c>
      <c r="V1096">
        <f t="shared" ref="V1096:V1100" si="361">E1096</f>
        <v>3294.01</v>
      </c>
    </row>
    <row r="1097" spans="1:22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356"/>
        <v>5.0347999999999997E-2</v>
      </c>
      <c r="P1097">
        <f t="shared" si="357"/>
        <v>267.80851063829789</v>
      </c>
      <c r="Q1097" t="s">
        <v>8333</v>
      </c>
      <c r="R1097" t="s">
        <v>8334</v>
      </c>
      <c r="S1097" s="10">
        <f t="shared" si="358"/>
        <v>41486.537268518521</v>
      </c>
      <c r="T1097" s="10">
        <f t="shared" si="359"/>
        <v>41516.537268518521</v>
      </c>
      <c r="U1097">
        <f t="shared" si="360"/>
        <v>500000</v>
      </c>
      <c r="V1097">
        <f t="shared" si="361"/>
        <v>25174</v>
      </c>
    </row>
    <row r="1098" spans="1:22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356"/>
        <v>0.17933333333333334</v>
      </c>
      <c r="P1098">
        <f t="shared" si="357"/>
        <v>74.206896551724142</v>
      </c>
      <c r="Q1098" t="s">
        <v>8333</v>
      </c>
      <c r="R1098" t="s">
        <v>8334</v>
      </c>
      <c r="S1098" s="10">
        <f t="shared" si="358"/>
        <v>41885.51798611111</v>
      </c>
      <c r="T1098" s="10">
        <f t="shared" si="359"/>
        <v>41916.145833333336</v>
      </c>
      <c r="U1098">
        <f t="shared" si="360"/>
        <v>12000</v>
      </c>
      <c r="V1098">
        <f t="shared" si="361"/>
        <v>2152</v>
      </c>
    </row>
    <row r="1099" spans="1:22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356"/>
        <v>4.6999999999999999E-4</v>
      </c>
      <c r="P1099">
        <f t="shared" si="357"/>
        <v>6.7142857142857144</v>
      </c>
      <c r="Q1099" t="s">
        <v>8333</v>
      </c>
      <c r="R1099" t="s">
        <v>8334</v>
      </c>
      <c r="S1099" s="10">
        <f t="shared" si="358"/>
        <v>41660.792557870373</v>
      </c>
      <c r="T1099" s="10">
        <f t="shared" si="359"/>
        <v>41700.792557870373</v>
      </c>
      <c r="U1099">
        <f t="shared" si="360"/>
        <v>100000</v>
      </c>
      <c r="V1099">
        <f t="shared" si="361"/>
        <v>47</v>
      </c>
    </row>
    <row r="1100" spans="1:22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356"/>
        <v>7.2120000000000004E-2</v>
      </c>
      <c r="P1100">
        <f t="shared" si="357"/>
        <v>81.954545454545453</v>
      </c>
      <c r="Q1100" t="s">
        <v>8333</v>
      </c>
      <c r="R1100" t="s">
        <v>8334</v>
      </c>
      <c r="S1100" s="10">
        <f t="shared" si="358"/>
        <v>41712.762673611112</v>
      </c>
      <c r="T1100" s="10">
        <f t="shared" si="359"/>
        <v>41742.762673611112</v>
      </c>
      <c r="U1100">
        <f t="shared" si="360"/>
        <v>25000</v>
      </c>
      <c r="V1100">
        <f t="shared" si="361"/>
        <v>1803</v>
      </c>
    </row>
    <row r="1101" spans="1:22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356"/>
        <v>5.0000000000000001E-3</v>
      </c>
      <c r="P1101">
        <f t="shared" si="357"/>
        <v>25</v>
      </c>
      <c r="Q1101" t="s">
        <v>8333</v>
      </c>
      <c r="R1101" t="s">
        <v>8334</v>
      </c>
      <c r="S1101" s="10">
        <f t="shared" si="358"/>
        <v>42107.836435185185</v>
      </c>
      <c r="T1101" s="10">
        <f t="shared" si="359"/>
        <v>42137.836435185185</v>
      </c>
      <c r="U1101">
        <f>D1101*1.39</f>
        <v>6949.9999999999991</v>
      </c>
      <c r="V1101">
        <f>E1101*1.39</f>
        <v>34.75</v>
      </c>
    </row>
    <row r="1102" spans="1:22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356"/>
        <v>2.5000000000000001E-2</v>
      </c>
      <c r="P1102">
        <f t="shared" si="357"/>
        <v>10</v>
      </c>
      <c r="Q1102" t="s">
        <v>8333</v>
      </c>
      <c r="R1102" t="s">
        <v>8334</v>
      </c>
      <c r="S1102" s="10">
        <f t="shared" si="358"/>
        <v>42384.110775462963</v>
      </c>
      <c r="T1102" s="10">
        <f t="shared" si="359"/>
        <v>42414.110775462963</v>
      </c>
      <c r="U1102">
        <f>D1102*1.19</f>
        <v>4760</v>
      </c>
      <c r="V1102">
        <f>E1102*1.19</f>
        <v>119</v>
      </c>
    </row>
    <row r="1103" spans="1:22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356"/>
        <v>4.0999999999999999E-4</v>
      </c>
      <c r="P1103">
        <f t="shared" si="357"/>
        <v>6.833333333333333</v>
      </c>
      <c r="Q1103" t="s">
        <v>8333</v>
      </c>
      <c r="R1103" t="s">
        <v>8334</v>
      </c>
      <c r="S1103" s="10">
        <f t="shared" si="358"/>
        <v>42538.77243055556</v>
      </c>
      <c r="T1103" s="10">
        <f t="shared" si="359"/>
        <v>42565.758333333331</v>
      </c>
      <c r="U1103">
        <f t="shared" ref="U1103:U1105" si="362">D1103</f>
        <v>100000</v>
      </c>
      <c r="V1103">
        <f t="shared" ref="V1103:V1105" si="363">E1103</f>
        <v>41</v>
      </c>
    </row>
    <row r="1104" spans="1:22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356"/>
        <v>5.3124999999999999E-2</v>
      </c>
      <c r="P1104">
        <f t="shared" si="357"/>
        <v>17.708333333333332</v>
      </c>
      <c r="Q1104" t="s">
        <v>8333</v>
      </c>
      <c r="R1104" t="s">
        <v>8334</v>
      </c>
      <c r="S1104" s="10">
        <f t="shared" si="358"/>
        <v>41577.045428240745</v>
      </c>
      <c r="T1104" s="10">
        <f t="shared" si="359"/>
        <v>41617.249305555553</v>
      </c>
      <c r="U1104">
        <f t="shared" si="362"/>
        <v>8000</v>
      </c>
      <c r="V1104">
        <f t="shared" si="363"/>
        <v>425</v>
      </c>
    </row>
    <row r="1105" spans="1:22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356"/>
        <v>1.6199999999999999E-2</v>
      </c>
      <c r="P1105">
        <f t="shared" si="357"/>
        <v>16.2</v>
      </c>
      <c r="Q1105" t="s">
        <v>8333</v>
      </c>
      <c r="R1105" t="s">
        <v>8334</v>
      </c>
      <c r="S1105" s="10">
        <f t="shared" si="358"/>
        <v>42479.22210648148</v>
      </c>
      <c r="T1105" s="10">
        <f t="shared" si="359"/>
        <v>42539.22210648148</v>
      </c>
      <c r="U1105">
        <f t="shared" si="362"/>
        <v>15000</v>
      </c>
      <c r="V1105">
        <f t="shared" si="363"/>
        <v>243</v>
      </c>
    </row>
    <row r="1106" spans="1:22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356"/>
        <v>4.9516666666666667E-2</v>
      </c>
      <c r="P1106">
        <f t="shared" si="357"/>
        <v>80.297297297297291</v>
      </c>
      <c r="Q1106" t="s">
        <v>8333</v>
      </c>
      <c r="R1106" t="s">
        <v>8334</v>
      </c>
      <c r="S1106" s="10">
        <f t="shared" si="358"/>
        <v>41771.40996527778</v>
      </c>
      <c r="T1106" s="10">
        <f t="shared" si="359"/>
        <v>41801.40996527778</v>
      </c>
      <c r="U1106">
        <f>D1106*1.39</f>
        <v>83400</v>
      </c>
      <c r="V1106">
        <f>E1106*1.39</f>
        <v>4129.6899999999996</v>
      </c>
    </row>
    <row r="1107" spans="1:22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356"/>
        <v>1.5900000000000001E-3</v>
      </c>
      <c r="P1107">
        <f t="shared" si="357"/>
        <v>71.55</v>
      </c>
      <c r="Q1107" t="s">
        <v>8333</v>
      </c>
      <c r="R1107" t="s">
        <v>8334</v>
      </c>
      <c r="S1107" s="10">
        <f t="shared" si="358"/>
        <v>41692.135729166665</v>
      </c>
      <c r="T1107" s="10">
        <f t="shared" si="359"/>
        <v>41722.0940625</v>
      </c>
      <c r="U1107">
        <f t="shared" ref="U1107:U1114" si="364">D1107</f>
        <v>900000</v>
      </c>
      <c r="V1107">
        <f t="shared" ref="V1107:V1114" si="365">E1107</f>
        <v>1431</v>
      </c>
    </row>
    <row r="1108" spans="1:22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356"/>
        <v>0.41249999999999998</v>
      </c>
      <c r="P1108">
        <f t="shared" si="357"/>
        <v>23.571428571428573</v>
      </c>
      <c r="Q1108" t="s">
        <v>8333</v>
      </c>
      <c r="R1108" t="s">
        <v>8334</v>
      </c>
      <c r="S1108" s="10">
        <f t="shared" si="358"/>
        <v>40973.740451388891</v>
      </c>
      <c r="T1108" s="10">
        <f t="shared" si="359"/>
        <v>41003.698784722219</v>
      </c>
      <c r="U1108">
        <f t="shared" si="364"/>
        <v>400</v>
      </c>
      <c r="V1108">
        <f t="shared" si="365"/>
        <v>165</v>
      </c>
    </row>
    <row r="1109" spans="1:22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356"/>
        <v>0</v>
      </c>
      <c r="P1109" t="e">
        <f t="shared" si="357"/>
        <v>#DIV/0!</v>
      </c>
      <c r="Q1109" t="s">
        <v>8333</v>
      </c>
      <c r="R1109" t="s">
        <v>8334</v>
      </c>
      <c r="S1109" s="10">
        <f t="shared" si="358"/>
        <v>41813.861388888887</v>
      </c>
      <c r="T1109" s="10">
        <f t="shared" si="359"/>
        <v>41843.861388888887</v>
      </c>
      <c r="U1109">
        <f t="shared" si="364"/>
        <v>10000</v>
      </c>
      <c r="V1109">
        <f t="shared" si="365"/>
        <v>0</v>
      </c>
    </row>
    <row r="1110" spans="1:22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356"/>
        <v>2.93E-2</v>
      </c>
      <c r="P1110">
        <f t="shared" si="357"/>
        <v>34.88095238095238</v>
      </c>
      <c r="Q1110" t="s">
        <v>8333</v>
      </c>
      <c r="R1110" t="s">
        <v>8334</v>
      </c>
      <c r="S1110" s="10">
        <f t="shared" si="358"/>
        <v>40952.636979166666</v>
      </c>
      <c r="T1110" s="10">
        <f t="shared" si="359"/>
        <v>41012.595312500001</v>
      </c>
      <c r="U1110">
        <f t="shared" si="364"/>
        <v>25000</v>
      </c>
      <c r="V1110">
        <f t="shared" si="365"/>
        <v>732.5</v>
      </c>
    </row>
    <row r="1111" spans="1:22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356"/>
        <v>4.4999999999999997E-3</v>
      </c>
      <c r="P1111">
        <f t="shared" si="357"/>
        <v>15</v>
      </c>
      <c r="Q1111" t="s">
        <v>8333</v>
      </c>
      <c r="R1111" t="s">
        <v>8334</v>
      </c>
      <c r="S1111" s="10">
        <f t="shared" si="358"/>
        <v>42662.752199074079</v>
      </c>
      <c r="T1111" s="10">
        <f t="shared" si="359"/>
        <v>42692.793865740736</v>
      </c>
      <c r="U1111">
        <f t="shared" si="364"/>
        <v>10000</v>
      </c>
      <c r="V1111">
        <f t="shared" si="365"/>
        <v>45</v>
      </c>
    </row>
    <row r="1112" spans="1:22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356"/>
        <v>5.1000000000000004E-3</v>
      </c>
      <c r="P1112">
        <f t="shared" si="357"/>
        <v>23.181818181818183</v>
      </c>
      <c r="Q1112" t="s">
        <v>8333</v>
      </c>
      <c r="R1112" t="s">
        <v>8334</v>
      </c>
      <c r="S1112" s="10">
        <f t="shared" si="358"/>
        <v>41220.933124999996</v>
      </c>
      <c r="T1112" s="10">
        <f t="shared" si="359"/>
        <v>41250.933124999996</v>
      </c>
      <c r="U1112">
        <f t="shared" si="364"/>
        <v>50000</v>
      </c>
      <c r="V1112">
        <f t="shared" si="365"/>
        <v>255</v>
      </c>
    </row>
    <row r="1113" spans="1:22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356"/>
        <v>4.0000000000000002E-4</v>
      </c>
      <c r="P1113">
        <f t="shared" si="357"/>
        <v>1</v>
      </c>
      <c r="Q1113" t="s">
        <v>8333</v>
      </c>
      <c r="R1113" t="s">
        <v>8334</v>
      </c>
      <c r="S1113" s="10">
        <f t="shared" si="358"/>
        <v>42347.203587962969</v>
      </c>
      <c r="T1113" s="10">
        <f t="shared" si="359"/>
        <v>42377.203587962969</v>
      </c>
      <c r="U1113">
        <f t="shared" si="364"/>
        <v>2500</v>
      </c>
      <c r="V1113">
        <f t="shared" si="365"/>
        <v>1</v>
      </c>
    </row>
    <row r="1114" spans="1:22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356"/>
        <v>0.35537409090909089</v>
      </c>
      <c r="P1114">
        <f t="shared" si="357"/>
        <v>100.23371794871794</v>
      </c>
      <c r="Q1114" t="s">
        <v>8333</v>
      </c>
      <c r="R1114" t="s">
        <v>8334</v>
      </c>
      <c r="S1114" s="10">
        <f t="shared" si="358"/>
        <v>41963.759386574078</v>
      </c>
      <c r="T1114" s="10">
        <f t="shared" si="359"/>
        <v>42023.354166666672</v>
      </c>
      <c r="U1114">
        <f t="shared" si="364"/>
        <v>88000</v>
      </c>
      <c r="V1114">
        <f t="shared" si="365"/>
        <v>31272.92</v>
      </c>
    </row>
    <row r="1115" spans="1:22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356"/>
        <v>5.0000000000000001E-3</v>
      </c>
      <c r="P1115">
        <f t="shared" si="357"/>
        <v>5</v>
      </c>
      <c r="Q1115" t="s">
        <v>8333</v>
      </c>
      <c r="R1115" t="s">
        <v>8334</v>
      </c>
      <c r="S1115" s="10">
        <f t="shared" si="358"/>
        <v>41835.977083333331</v>
      </c>
      <c r="T1115" s="10">
        <f t="shared" si="359"/>
        <v>41865.977083333331</v>
      </c>
      <c r="U1115">
        <f t="shared" ref="U1115:U1116" si="366">D1115*1.39</f>
        <v>1390</v>
      </c>
      <c r="V1115">
        <f t="shared" ref="V1115:V1116" si="367">E1115*1.39</f>
        <v>6.9499999999999993</v>
      </c>
    </row>
    <row r="1116" spans="1:22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356"/>
        <v>1.6666666666666668E-3</v>
      </c>
      <c r="P1116">
        <f t="shared" si="357"/>
        <v>3.3333333333333335</v>
      </c>
      <c r="Q1116" t="s">
        <v>8333</v>
      </c>
      <c r="R1116" t="s">
        <v>8334</v>
      </c>
      <c r="S1116" s="10">
        <f t="shared" si="358"/>
        <v>41526.345914351856</v>
      </c>
      <c r="T1116" s="10">
        <f t="shared" si="359"/>
        <v>41556.345914351856</v>
      </c>
      <c r="U1116">
        <f t="shared" si="366"/>
        <v>8340</v>
      </c>
      <c r="V1116">
        <f t="shared" si="367"/>
        <v>13.899999999999999</v>
      </c>
    </row>
    <row r="1117" spans="1:22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356"/>
        <v>1.325E-3</v>
      </c>
      <c r="P1117">
        <f t="shared" si="357"/>
        <v>13.25</v>
      </c>
      <c r="Q1117" t="s">
        <v>8333</v>
      </c>
      <c r="R1117" t="s">
        <v>8334</v>
      </c>
      <c r="S1117" s="10">
        <f t="shared" si="358"/>
        <v>42429.695543981477</v>
      </c>
      <c r="T1117" s="10">
        <f t="shared" si="359"/>
        <v>42459.653877314813</v>
      </c>
      <c r="U1117">
        <f t="shared" ref="U1117:U1118" si="368">D1117</f>
        <v>40000</v>
      </c>
      <c r="V1117">
        <f t="shared" ref="V1117:V1118" si="369">E1117</f>
        <v>53</v>
      </c>
    </row>
    <row r="1118" spans="1:22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356"/>
        <v>3.5704000000000004E-4</v>
      </c>
      <c r="P1118">
        <f t="shared" si="357"/>
        <v>17.852</v>
      </c>
      <c r="Q1118" t="s">
        <v>8333</v>
      </c>
      <c r="R1118" t="s">
        <v>8334</v>
      </c>
      <c r="S1118" s="10">
        <f t="shared" si="358"/>
        <v>41009.847314814811</v>
      </c>
      <c r="T1118" s="10">
        <f t="shared" si="359"/>
        <v>41069.847314814811</v>
      </c>
      <c r="U1118">
        <f t="shared" si="368"/>
        <v>500000</v>
      </c>
      <c r="V1118">
        <f t="shared" si="369"/>
        <v>178.52</v>
      </c>
    </row>
    <row r="1119" spans="1:22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356"/>
        <v>8.3000000000000004E-2</v>
      </c>
      <c r="P1119">
        <f t="shared" si="357"/>
        <v>10.375</v>
      </c>
      <c r="Q1119" t="s">
        <v>8333</v>
      </c>
      <c r="R1119" t="s">
        <v>8334</v>
      </c>
      <c r="S1119" s="10">
        <f t="shared" si="358"/>
        <v>42333.598530092597</v>
      </c>
      <c r="T1119" s="10">
        <f t="shared" si="359"/>
        <v>42363.598530092597</v>
      </c>
      <c r="U1119">
        <f>D1119*1.19</f>
        <v>1190</v>
      </c>
      <c r="V1119">
        <f>E1119*1.19</f>
        <v>98.77</v>
      </c>
    </row>
    <row r="1120" spans="1:22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356"/>
        <v>2.4222222222222221E-2</v>
      </c>
      <c r="P1120">
        <f t="shared" si="357"/>
        <v>36.333333333333336</v>
      </c>
      <c r="Q1120" t="s">
        <v>8333</v>
      </c>
      <c r="R1120" t="s">
        <v>8334</v>
      </c>
      <c r="S1120" s="10">
        <f t="shared" si="358"/>
        <v>41704.16642361111</v>
      </c>
      <c r="T1120" s="10">
        <f t="shared" si="359"/>
        <v>41734.124756944446</v>
      </c>
      <c r="U1120">
        <f>D1120*0.75</f>
        <v>3375</v>
      </c>
      <c r="V1120">
        <f>E1120*0.75</f>
        <v>81.75</v>
      </c>
    </row>
    <row r="1121" spans="1:22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356"/>
        <v>2.3809523809523812E-3</v>
      </c>
      <c r="P1121">
        <f t="shared" si="357"/>
        <v>5</v>
      </c>
      <c r="Q1121" t="s">
        <v>8333</v>
      </c>
      <c r="R1121" t="s">
        <v>8334</v>
      </c>
      <c r="S1121" s="10">
        <f t="shared" si="358"/>
        <v>41722.792407407411</v>
      </c>
      <c r="T1121" s="10">
        <f t="shared" si="359"/>
        <v>41735.792407407411</v>
      </c>
      <c r="U1121">
        <f t="shared" ref="U1121:U1123" si="370">D1121</f>
        <v>2100</v>
      </c>
      <c r="V1121">
        <f t="shared" ref="V1121:V1123" si="371">E1121</f>
        <v>5</v>
      </c>
    </row>
    <row r="1122" spans="1:22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356"/>
        <v>0</v>
      </c>
      <c r="P1122" t="e">
        <f t="shared" si="357"/>
        <v>#DIV/0!</v>
      </c>
      <c r="Q1122" t="s">
        <v>8333</v>
      </c>
      <c r="R1122" t="s">
        <v>8334</v>
      </c>
      <c r="S1122" s="10">
        <f t="shared" si="358"/>
        <v>40799.872685185182</v>
      </c>
      <c r="T1122" s="10">
        <f t="shared" si="359"/>
        <v>40844.872685185182</v>
      </c>
      <c r="U1122">
        <f t="shared" si="370"/>
        <v>25000</v>
      </c>
      <c r="V1122">
        <f t="shared" si="371"/>
        <v>0</v>
      </c>
    </row>
    <row r="1123" spans="1:22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356"/>
        <v>1.16E-4</v>
      </c>
      <c r="P1123">
        <f t="shared" si="357"/>
        <v>5.8</v>
      </c>
      <c r="Q1123" t="s">
        <v>8333</v>
      </c>
      <c r="R1123" t="s">
        <v>8334</v>
      </c>
      <c r="S1123" s="10">
        <f t="shared" si="358"/>
        <v>42412.934212962966</v>
      </c>
      <c r="T1123" s="10">
        <f t="shared" si="359"/>
        <v>42442.892546296294</v>
      </c>
      <c r="U1123">
        <f t="shared" si="370"/>
        <v>250000</v>
      </c>
      <c r="V1123">
        <f t="shared" si="371"/>
        <v>29</v>
      </c>
    </row>
    <row r="1124" spans="1:22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356"/>
        <v>0</v>
      </c>
      <c r="P1124" t="e">
        <f t="shared" si="357"/>
        <v>#DIV/0!</v>
      </c>
      <c r="Q1124" t="s">
        <v>8333</v>
      </c>
      <c r="R1124" t="s">
        <v>8334</v>
      </c>
      <c r="S1124" s="10">
        <f t="shared" si="358"/>
        <v>41410.703993055555</v>
      </c>
      <c r="T1124" s="10">
        <f t="shared" si="359"/>
        <v>41424.703993055555</v>
      </c>
      <c r="U1124">
        <f>D1124*1.39</f>
        <v>4448</v>
      </c>
      <c r="V1124">
        <f>E1124*1.39</f>
        <v>0</v>
      </c>
    </row>
    <row r="1125" spans="1:22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356"/>
        <v>2.2000000000000001E-3</v>
      </c>
      <c r="P1125">
        <f t="shared" si="357"/>
        <v>3.6666666666666665</v>
      </c>
      <c r="Q1125" t="s">
        <v>8333</v>
      </c>
      <c r="R1125" t="s">
        <v>8334</v>
      </c>
      <c r="S1125" s="10">
        <f t="shared" si="358"/>
        <v>41718.5237037037</v>
      </c>
      <c r="T1125" s="10">
        <f t="shared" si="359"/>
        <v>41748.5237037037</v>
      </c>
      <c r="U1125">
        <f t="shared" ref="U1125:U1126" si="372">D1125</f>
        <v>5000</v>
      </c>
      <c r="V1125">
        <f t="shared" ref="V1125:V1126" si="373">E1125</f>
        <v>11</v>
      </c>
    </row>
    <row r="1126" spans="1:22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356"/>
        <v>4.7222222222222223E-3</v>
      </c>
      <c r="P1126">
        <f t="shared" si="357"/>
        <v>60.714285714285715</v>
      </c>
      <c r="Q1126" t="s">
        <v>8333</v>
      </c>
      <c r="R1126" t="s">
        <v>8335</v>
      </c>
      <c r="S1126" s="10">
        <f t="shared" si="358"/>
        <v>42094.667256944449</v>
      </c>
      <c r="T1126" s="10">
        <f t="shared" si="359"/>
        <v>42124.667256944449</v>
      </c>
      <c r="U1126">
        <f t="shared" si="372"/>
        <v>90000</v>
      </c>
      <c r="V1126">
        <f t="shared" si="373"/>
        <v>425</v>
      </c>
    </row>
    <row r="1127" spans="1:22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356"/>
        <v>0</v>
      </c>
      <c r="P1127" t="e">
        <f t="shared" si="357"/>
        <v>#DIV/0!</v>
      </c>
      <c r="Q1127" t="s">
        <v>8333</v>
      </c>
      <c r="R1127" t="s">
        <v>8335</v>
      </c>
      <c r="S1127" s="10">
        <f t="shared" si="358"/>
        <v>42212.624189814815</v>
      </c>
      <c r="T1127" s="10">
        <f t="shared" si="359"/>
        <v>42272.624189814815</v>
      </c>
      <c r="U1127">
        <f>D1127*1.39</f>
        <v>4170</v>
      </c>
      <c r="V1127">
        <f>E1127*1.39</f>
        <v>0</v>
      </c>
    </row>
    <row r="1128" spans="1:22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356"/>
        <v>5.0000000000000001E-3</v>
      </c>
      <c r="P1128">
        <f t="shared" si="357"/>
        <v>5</v>
      </c>
      <c r="Q1128" t="s">
        <v>8333</v>
      </c>
      <c r="R1128" t="s">
        <v>8335</v>
      </c>
      <c r="S1128" s="10">
        <f t="shared" si="358"/>
        <v>42535.327476851846</v>
      </c>
      <c r="T1128" s="10">
        <f t="shared" si="359"/>
        <v>42565.327476851846</v>
      </c>
      <c r="U1128">
        <f t="shared" ref="U1128:U1129" si="374">D1128</f>
        <v>2000</v>
      </c>
      <c r="V1128">
        <f t="shared" ref="V1128:V1129" si="375">E1128</f>
        <v>10</v>
      </c>
    </row>
    <row r="1129" spans="1:22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356"/>
        <v>1.6714285714285713E-2</v>
      </c>
      <c r="P1129">
        <f t="shared" si="357"/>
        <v>25.434782608695652</v>
      </c>
      <c r="Q1129" t="s">
        <v>8333</v>
      </c>
      <c r="R1129" t="s">
        <v>8335</v>
      </c>
      <c r="S1129" s="10">
        <f t="shared" si="358"/>
        <v>41926.854166666664</v>
      </c>
      <c r="T1129" s="10">
        <f t="shared" si="359"/>
        <v>41957.895833333328</v>
      </c>
      <c r="U1129">
        <f t="shared" si="374"/>
        <v>35000</v>
      </c>
      <c r="V1129">
        <f t="shared" si="375"/>
        <v>585</v>
      </c>
    </row>
    <row r="1130" spans="1:22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356"/>
        <v>1E-3</v>
      </c>
      <c r="P1130">
        <f t="shared" si="357"/>
        <v>1</v>
      </c>
      <c r="Q1130" t="s">
        <v>8333</v>
      </c>
      <c r="R1130" t="s">
        <v>8335</v>
      </c>
      <c r="S1130" s="10">
        <f t="shared" si="358"/>
        <v>41828.649502314816</v>
      </c>
      <c r="T1130" s="10">
        <f t="shared" si="359"/>
        <v>41858.649502314816</v>
      </c>
      <c r="U1130">
        <f>D1130*1.39</f>
        <v>1390</v>
      </c>
      <c r="V1130">
        <f>E1130*1.39</f>
        <v>1.39</v>
      </c>
    </row>
    <row r="1131" spans="1:22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356"/>
        <v>1.0499999999999999E-3</v>
      </c>
      <c r="P1131">
        <f t="shared" si="357"/>
        <v>10.5</v>
      </c>
      <c r="Q1131" t="s">
        <v>8333</v>
      </c>
      <c r="R1131" t="s">
        <v>8335</v>
      </c>
      <c r="S1131" s="10">
        <f t="shared" si="358"/>
        <v>42496.264965277776</v>
      </c>
      <c r="T1131" s="10">
        <f t="shared" si="359"/>
        <v>42526.264965277776</v>
      </c>
      <c r="U1131">
        <f t="shared" ref="U1131:U1132" si="376">D1131</f>
        <v>20000</v>
      </c>
      <c r="V1131">
        <f t="shared" ref="V1131:V1132" si="377">E1131</f>
        <v>21</v>
      </c>
    </row>
    <row r="1132" spans="1:22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356"/>
        <v>2.2000000000000001E-3</v>
      </c>
      <c r="P1132">
        <f t="shared" si="357"/>
        <v>3.6666666666666665</v>
      </c>
      <c r="Q1132" t="s">
        <v>8333</v>
      </c>
      <c r="R1132" t="s">
        <v>8335</v>
      </c>
      <c r="S1132" s="10">
        <f t="shared" si="358"/>
        <v>41908.996527777781</v>
      </c>
      <c r="T1132" s="10">
        <f t="shared" si="359"/>
        <v>41969.038194444445</v>
      </c>
      <c r="U1132">
        <f t="shared" si="376"/>
        <v>5000</v>
      </c>
      <c r="V1132">
        <f t="shared" si="377"/>
        <v>11</v>
      </c>
    </row>
    <row r="1133" spans="1:22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356"/>
        <v>0</v>
      </c>
      <c r="P1133" t="e">
        <f t="shared" si="357"/>
        <v>#DIV/0!</v>
      </c>
      <c r="Q1133" t="s">
        <v>8333</v>
      </c>
      <c r="R1133" t="s">
        <v>8335</v>
      </c>
      <c r="S1133" s="10">
        <f t="shared" si="358"/>
        <v>42332.908194444448</v>
      </c>
      <c r="T1133" s="10">
        <f t="shared" si="359"/>
        <v>42362.908194444448</v>
      </c>
      <c r="U1133">
        <f>D1133*0.75</f>
        <v>30000</v>
      </c>
      <c r="V1133">
        <f>E1133*0.75</f>
        <v>0</v>
      </c>
    </row>
    <row r="1134" spans="1:22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356"/>
        <v>0.14380000000000001</v>
      </c>
      <c r="P1134">
        <f t="shared" si="357"/>
        <v>110.61538461538461</v>
      </c>
      <c r="Q1134" t="s">
        <v>8333</v>
      </c>
      <c r="R1134" t="s">
        <v>8335</v>
      </c>
      <c r="S1134" s="10">
        <f t="shared" si="358"/>
        <v>42706.115405092598</v>
      </c>
      <c r="T1134" s="10">
        <f t="shared" si="359"/>
        <v>42736.115405092598</v>
      </c>
      <c r="U1134">
        <f>D1134*0.81</f>
        <v>8100.0000000000009</v>
      </c>
      <c r="V1134">
        <f>E1134*0.81</f>
        <v>1164.78</v>
      </c>
    </row>
    <row r="1135" spans="1:22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356"/>
        <v>6.6666666666666671E-3</v>
      </c>
      <c r="P1135">
        <f t="shared" si="357"/>
        <v>20</v>
      </c>
      <c r="Q1135" t="s">
        <v>8333</v>
      </c>
      <c r="R1135" t="s">
        <v>8335</v>
      </c>
      <c r="S1135" s="10">
        <f t="shared" si="358"/>
        <v>41821.407187500001</v>
      </c>
      <c r="T1135" s="10">
        <f t="shared" si="359"/>
        <v>41851.407187500001</v>
      </c>
      <c r="U1135">
        <f>D1135*1.39</f>
        <v>4170</v>
      </c>
      <c r="V1135">
        <f>E1135*1.39</f>
        <v>27.799999999999997</v>
      </c>
    </row>
    <row r="1136" spans="1:22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356"/>
        <v>4.0000000000000003E-5</v>
      </c>
      <c r="P1136">
        <f t="shared" si="357"/>
        <v>1</v>
      </c>
      <c r="Q1136" t="s">
        <v>8333</v>
      </c>
      <c r="R1136" t="s">
        <v>8335</v>
      </c>
      <c r="S1136" s="10">
        <f t="shared" si="358"/>
        <v>41958.285046296296</v>
      </c>
      <c r="T1136" s="10">
        <f t="shared" si="359"/>
        <v>41972.189583333333</v>
      </c>
      <c r="U1136">
        <f>D1136*0.75</f>
        <v>18750</v>
      </c>
      <c r="V1136">
        <f>E1136*0.75</f>
        <v>0.75</v>
      </c>
    </row>
    <row r="1137" spans="1:22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356"/>
        <v>0.05</v>
      </c>
      <c r="P1137">
        <f t="shared" si="357"/>
        <v>50</v>
      </c>
      <c r="Q1137" t="s">
        <v>8333</v>
      </c>
      <c r="R1137" t="s">
        <v>8335</v>
      </c>
      <c r="S1137" s="10">
        <f t="shared" si="358"/>
        <v>42558.989513888882</v>
      </c>
      <c r="T1137" s="10">
        <f t="shared" si="359"/>
        <v>42588.989513888882</v>
      </c>
      <c r="U1137">
        <f t="shared" ref="U1137:U1138" si="378">D1137*1.19</f>
        <v>1190</v>
      </c>
      <c r="V1137">
        <f t="shared" ref="V1137:V1138" si="379">E1137*1.19</f>
        <v>59.5</v>
      </c>
    </row>
    <row r="1138" spans="1:22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356"/>
        <v>6.4439140811455853E-2</v>
      </c>
      <c r="P1138">
        <f t="shared" si="357"/>
        <v>45</v>
      </c>
      <c r="Q1138" t="s">
        <v>8333</v>
      </c>
      <c r="R1138" t="s">
        <v>8335</v>
      </c>
      <c r="S1138" s="10">
        <f t="shared" si="358"/>
        <v>42327.671631944439</v>
      </c>
      <c r="T1138" s="10">
        <f t="shared" si="359"/>
        <v>42357.671631944439</v>
      </c>
      <c r="U1138">
        <f t="shared" si="378"/>
        <v>4986.0999999999995</v>
      </c>
      <c r="V1138">
        <f t="shared" si="379"/>
        <v>321.3</v>
      </c>
    </row>
    <row r="1139" spans="1:22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356"/>
        <v>0.39500000000000002</v>
      </c>
      <c r="P1139">
        <f t="shared" si="357"/>
        <v>253.2051282051282</v>
      </c>
      <c r="Q1139" t="s">
        <v>8333</v>
      </c>
      <c r="R1139" t="s">
        <v>8335</v>
      </c>
      <c r="S1139" s="10">
        <f t="shared" si="358"/>
        <v>42453.819687499999</v>
      </c>
      <c r="T1139" s="10">
        <f t="shared" si="359"/>
        <v>42483.819687499999</v>
      </c>
      <c r="U1139">
        <f t="shared" ref="U1139:U1141" si="380">D1139</f>
        <v>25000</v>
      </c>
      <c r="V1139">
        <f t="shared" ref="V1139:V1141" si="381">E1139</f>
        <v>9875</v>
      </c>
    </row>
    <row r="1140" spans="1:22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356"/>
        <v>3.5714285714285713E-3</v>
      </c>
      <c r="P1140">
        <f t="shared" si="357"/>
        <v>31.25</v>
      </c>
      <c r="Q1140" t="s">
        <v>8333</v>
      </c>
      <c r="R1140" t="s">
        <v>8335</v>
      </c>
      <c r="S1140" s="10">
        <f t="shared" si="358"/>
        <v>42736.9066087963</v>
      </c>
      <c r="T1140" s="10">
        <f t="shared" si="359"/>
        <v>42756.9066087963</v>
      </c>
      <c r="U1140">
        <f t="shared" si="380"/>
        <v>35000</v>
      </c>
      <c r="V1140">
        <f t="shared" si="381"/>
        <v>125</v>
      </c>
    </row>
    <row r="1141" spans="1:22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356"/>
        <v>6.2500000000000001E-4</v>
      </c>
      <c r="P1141">
        <f t="shared" si="357"/>
        <v>5</v>
      </c>
      <c r="Q1141" t="s">
        <v>8333</v>
      </c>
      <c r="R1141" t="s">
        <v>8335</v>
      </c>
      <c r="S1141" s="10">
        <f t="shared" si="358"/>
        <v>41975.347523148142</v>
      </c>
      <c r="T1141" s="10">
        <f t="shared" si="359"/>
        <v>42005.347523148142</v>
      </c>
      <c r="U1141">
        <f t="shared" si="380"/>
        <v>8000</v>
      </c>
      <c r="V1141">
        <f t="shared" si="381"/>
        <v>5</v>
      </c>
    </row>
    <row r="1142" spans="1:22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356"/>
        <v>0</v>
      </c>
      <c r="P1142" t="e">
        <f t="shared" si="357"/>
        <v>#DIV/0!</v>
      </c>
      <c r="Q1142" t="s">
        <v>8333</v>
      </c>
      <c r="R1142" t="s">
        <v>8335</v>
      </c>
      <c r="S1142" s="10">
        <f t="shared" si="358"/>
        <v>42192.462048611109</v>
      </c>
      <c r="T1142" s="10">
        <f t="shared" si="359"/>
        <v>42222.462048611109</v>
      </c>
      <c r="U1142">
        <f>D1142*1.39</f>
        <v>6949.9999999999991</v>
      </c>
      <c r="V1142">
        <f>E1142*1.39</f>
        <v>0</v>
      </c>
    </row>
    <row r="1143" spans="1:22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356"/>
        <v>0</v>
      </c>
      <c r="P1143" t="e">
        <f t="shared" si="357"/>
        <v>#DIV/0!</v>
      </c>
      <c r="Q1143" t="s">
        <v>8333</v>
      </c>
      <c r="R1143" t="s">
        <v>8335</v>
      </c>
      <c r="S1143" s="10">
        <f t="shared" si="358"/>
        <v>42164.699652777781</v>
      </c>
      <c r="T1143" s="10">
        <f t="shared" si="359"/>
        <v>42194.699652777781</v>
      </c>
      <c r="U1143">
        <f>D1143*1.19</f>
        <v>595</v>
      </c>
      <c r="V1143">
        <f>E1143*1.19</f>
        <v>0</v>
      </c>
    </row>
    <row r="1144" spans="1:22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356"/>
        <v>0</v>
      </c>
      <c r="P1144" t="e">
        <f t="shared" si="357"/>
        <v>#DIV/0!</v>
      </c>
      <c r="Q1144" t="s">
        <v>8333</v>
      </c>
      <c r="R1144" t="s">
        <v>8335</v>
      </c>
      <c r="S1144" s="10">
        <f t="shared" si="358"/>
        <v>42022.006099537044</v>
      </c>
      <c r="T1144" s="10">
        <f t="shared" si="359"/>
        <v>42052.006099537044</v>
      </c>
      <c r="U1144">
        <f t="shared" ref="U1144:U1148" si="382">D1144</f>
        <v>4000</v>
      </c>
      <c r="V1144">
        <f t="shared" ref="V1144:V1148" si="383">E1144</f>
        <v>0</v>
      </c>
    </row>
    <row r="1145" spans="1:22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356"/>
        <v>4.1333333333333335E-3</v>
      </c>
      <c r="P1145">
        <f t="shared" si="357"/>
        <v>23.25</v>
      </c>
      <c r="Q1145" t="s">
        <v>8333</v>
      </c>
      <c r="R1145" t="s">
        <v>8335</v>
      </c>
      <c r="S1145" s="10">
        <f t="shared" si="358"/>
        <v>42325.19358796296</v>
      </c>
      <c r="T1145" s="10">
        <f t="shared" si="359"/>
        <v>42355.19358796296</v>
      </c>
      <c r="U1145">
        <f t="shared" si="382"/>
        <v>45000</v>
      </c>
      <c r="V1145">
        <f t="shared" si="383"/>
        <v>186</v>
      </c>
    </row>
    <row r="1146" spans="1:22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356"/>
        <v>0</v>
      </c>
      <c r="P1146" t="e">
        <f t="shared" si="357"/>
        <v>#DIV/0!</v>
      </c>
      <c r="Q1146" t="s">
        <v>8336</v>
      </c>
      <c r="R1146" t="s">
        <v>8337</v>
      </c>
      <c r="S1146" s="10">
        <f t="shared" si="358"/>
        <v>42093.181944444441</v>
      </c>
      <c r="T1146" s="10">
        <f t="shared" si="359"/>
        <v>42123.181944444441</v>
      </c>
      <c r="U1146">
        <f t="shared" si="382"/>
        <v>9300</v>
      </c>
      <c r="V1146">
        <f t="shared" si="383"/>
        <v>0</v>
      </c>
    </row>
    <row r="1147" spans="1:22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356"/>
        <v>1.25E-3</v>
      </c>
      <c r="P1147">
        <f t="shared" si="357"/>
        <v>100</v>
      </c>
      <c r="Q1147" t="s">
        <v>8336</v>
      </c>
      <c r="R1147" t="s">
        <v>8337</v>
      </c>
      <c r="S1147" s="10">
        <f t="shared" si="358"/>
        <v>41854.747592592597</v>
      </c>
      <c r="T1147" s="10">
        <f t="shared" si="359"/>
        <v>41914.747592592597</v>
      </c>
      <c r="U1147">
        <f t="shared" si="382"/>
        <v>80000</v>
      </c>
      <c r="V1147">
        <f t="shared" si="383"/>
        <v>100</v>
      </c>
    </row>
    <row r="1148" spans="1:22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356"/>
        <v>8.8333333333333333E-2</v>
      </c>
      <c r="P1148">
        <f t="shared" si="357"/>
        <v>44.166666666666664</v>
      </c>
      <c r="Q1148" t="s">
        <v>8336</v>
      </c>
      <c r="R1148" t="s">
        <v>8337</v>
      </c>
      <c r="S1148" s="10">
        <f t="shared" si="358"/>
        <v>41723.9533912037</v>
      </c>
      <c r="T1148" s="10">
        <f t="shared" si="359"/>
        <v>41761.9533912037</v>
      </c>
      <c r="U1148">
        <f t="shared" si="382"/>
        <v>6000</v>
      </c>
      <c r="V1148">
        <f t="shared" si="383"/>
        <v>530</v>
      </c>
    </row>
    <row r="1149" spans="1:22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356"/>
        <v>0</v>
      </c>
      <c r="P1149" t="e">
        <f t="shared" si="357"/>
        <v>#DIV/0!</v>
      </c>
      <c r="Q1149" t="s">
        <v>8336</v>
      </c>
      <c r="R1149" t="s">
        <v>8337</v>
      </c>
      <c r="S1149" s="10">
        <f t="shared" si="358"/>
        <v>41871.972025462965</v>
      </c>
      <c r="T1149" s="10">
        <f t="shared" si="359"/>
        <v>41931.972025462965</v>
      </c>
      <c r="U1149">
        <f>D1149*0.81</f>
        <v>20250</v>
      </c>
      <c r="V1149">
        <f>E1149*0.81</f>
        <v>0</v>
      </c>
    </row>
    <row r="1150" spans="1:22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356"/>
        <v>4.8666666666666667E-3</v>
      </c>
      <c r="P1150">
        <f t="shared" si="357"/>
        <v>24.333333333333332</v>
      </c>
      <c r="Q1150" t="s">
        <v>8336</v>
      </c>
      <c r="R1150" t="s">
        <v>8337</v>
      </c>
      <c r="S1150" s="10">
        <f t="shared" si="358"/>
        <v>42675.171076388884</v>
      </c>
      <c r="T1150" s="10">
        <f t="shared" si="359"/>
        <v>42705.212743055556</v>
      </c>
      <c r="U1150">
        <f t="shared" ref="U1150:U1171" si="384">D1150</f>
        <v>15000</v>
      </c>
      <c r="V1150">
        <f t="shared" ref="V1150:V1171" si="385">E1150</f>
        <v>73</v>
      </c>
    </row>
    <row r="1151" spans="1:22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356"/>
        <v>1.5E-3</v>
      </c>
      <c r="P1151">
        <f t="shared" si="357"/>
        <v>37.5</v>
      </c>
      <c r="Q1151" t="s">
        <v>8336</v>
      </c>
      <c r="R1151" t="s">
        <v>8337</v>
      </c>
      <c r="S1151" s="10">
        <f t="shared" si="358"/>
        <v>42507.71025462963</v>
      </c>
      <c r="T1151" s="10">
        <f t="shared" si="359"/>
        <v>42537.71025462963</v>
      </c>
      <c r="U1151">
        <f t="shared" si="384"/>
        <v>50000</v>
      </c>
      <c r="V1151">
        <f t="shared" si="385"/>
        <v>75</v>
      </c>
    </row>
    <row r="1152" spans="1:22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356"/>
        <v>0.1008</v>
      </c>
      <c r="P1152">
        <f t="shared" si="357"/>
        <v>42</v>
      </c>
      <c r="Q1152" t="s">
        <v>8336</v>
      </c>
      <c r="R1152" t="s">
        <v>8337</v>
      </c>
      <c r="S1152" s="10">
        <f t="shared" si="358"/>
        <v>42317.954571759255</v>
      </c>
      <c r="T1152" s="10">
        <f t="shared" si="359"/>
        <v>42377.954571759255</v>
      </c>
      <c r="U1152">
        <f t="shared" si="384"/>
        <v>2500</v>
      </c>
      <c r="V1152">
        <f t="shared" si="385"/>
        <v>252</v>
      </c>
    </row>
    <row r="1153" spans="1:22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356"/>
        <v>0</v>
      </c>
      <c r="P1153" t="e">
        <f t="shared" si="357"/>
        <v>#DIV/0!</v>
      </c>
      <c r="Q1153" t="s">
        <v>8336</v>
      </c>
      <c r="R1153" t="s">
        <v>8337</v>
      </c>
      <c r="S1153" s="10">
        <f t="shared" si="358"/>
        <v>42224.102581018517</v>
      </c>
      <c r="T1153" s="10">
        <f t="shared" si="359"/>
        <v>42254.102581018517</v>
      </c>
      <c r="U1153">
        <f t="shared" si="384"/>
        <v>25000</v>
      </c>
      <c r="V1153">
        <f t="shared" si="385"/>
        <v>0</v>
      </c>
    </row>
    <row r="1154" spans="1:22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356"/>
        <v>5.6937500000000002E-2</v>
      </c>
      <c r="P1154">
        <f t="shared" si="357"/>
        <v>60.733333333333334</v>
      </c>
      <c r="Q1154" t="s">
        <v>8336</v>
      </c>
      <c r="R1154" t="s">
        <v>8337</v>
      </c>
      <c r="S1154" s="10">
        <f t="shared" si="358"/>
        <v>42109.709629629629</v>
      </c>
      <c r="T1154" s="10">
        <f t="shared" si="359"/>
        <v>42139.709629629629</v>
      </c>
      <c r="U1154">
        <f t="shared" si="384"/>
        <v>16000</v>
      </c>
      <c r="V1154">
        <f t="shared" si="385"/>
        <v>911</v>
      </c>
    </row>
    <row r="1155" spans="1:22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386">SUM(E1155/D1155)</f>
        <v>6.2500000000000003E-3</v>
      </c>
      <c r="P1155">
        <f t="shared" ref="P1155:P1218" si="387">SUM(E1155/L1155)</f>
        <v>50</v>
      </c>
      <c r="Q1155" t="s">
        <v>8336</v>
      </c>
      <c r="R1155" t="s">
        <v>8337</v>
      </c>
      <c r="S1155" s="10">
        <f t="shared" ref="S1155:S1218" si="388">(((J1155/60)/60)/24)+DATE(1970,1,1)</f>
        <v>42143.714178240742</v>
      </c>
      <c r="T1155" s="10">
        <f t="shared" ref="T1155:T1218" si="389">(((I1155/60)/60)/24)+DATE(1970,1,1)</f>
        <v>42173.714178240742</v>
      </c>
      <c r="U1155">
        <f t="shared" si="384"/>
        <v>8000</v>
      </c>
      <c r="V1155">
        <f t="shared" si="385"/>
        <v>50</v>
      </c>
    </row>
    <row r="1156" spans="1:22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386"/>
        <v>6.5000000000000002E-2</v>
      </c>
      <c r="P1156">
        <f t="shared" si="387"/>
        <v>108.33333333333333</v>
      </c>
      <c r="Q1156" t="s">
        <v>8336</v>
      </c>
      <c r="R1156" t="s">
        <v>8337</v>
      </c>
      <c r="S1156" s="10">
        <f t="shared" si="388"/>
        <v>42223.108865740738</v>
      </c>
      <c r="T1156" s="10">
        <f t="shared" si="389"/>
        <v>42253.108865740738</v>
      </c>
      <c r="U1156">
        <f t="shared" si="384"/>
        <v>5000</v>
      </c>
      <c r="V1156">
        <f t="shared" si="385"/>
        <v>325</v>
      </c>
    </row>
    <row r="1157" spans="1:22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386"/>
        <v>7.5199999999999998E-3</v>
      </c>
      <c r="P1157">
        <f t="shared" si="387"/>
        <v>23.5</v>
      </c>
      <c r="Q1157" t="s">
        <v>8336</v>
      </c>
      <c r="R1157" t="s">
        <v>8337</v>
      </c>
      <c r="S1157" s="10">
        <f t="shared" si="388"/>
        <v>41835.763981481483</v>
      </c>
      <c r="T1157" s="10">
        <f t="shared" si="389"/>
        <v>41865.763981481483</v>
      </c>
      <c r="U1157">
        <f t="shared" si="384"/>
        <v>25000</v>
      </c>
      <c r="V1157">
        <f t="shared" si="385"/>
        <v>188</v>
      </c>
    </row>
    <row r="1158" spans="1:22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386"/>
        <v>0</v>
      </c>
      <c r="P1158" t="e">
        <f t="shared" si="387"/>
        <v>#DIV/0!</v>
      </c>
      <c r="Q1158" t="s">
        <v>8336</v>
      </c>
      <c r="R1158" t="s">
        <v>8337</v>
      </c>
      <c r="S1158" s="10">
        <f t="shared" si="388"/>
        <v>42029.07131944444</v>
      </c>
      <c r="T1158" s="10">
        <f t="shared" si="389"/>
        <v>42059.07131944444</v>
      </c>
      <c r="U1158">
        <f t="shared" si="384"/>
        <v>6500</v>
      </c>
      <c r="V1158">
        <f t="shared" si="385"/>
        <v>0</v>
      </c>
    </row>
    <row r="1159" spans="1:22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386"/>
        <v>1.5100000000000001E-2</v>
      </c>
      <c r="P1159">
        <f t="shared" si="387"/>
        <v>50.333333333333336</v>
      </c>
      <c r="Q1159" t="s">
        <v>8336</v>
      </c>
      <c r="R1159" t="s">
        <v>8337</v>
      </c>
      <c r="S1159" s="10">
        <f t="shared" si="388"/>
        <v>41918.628240740742</v>
      </c>
      <c r="T1159" s="10">
        <f t="shared" si="389"/>
        <v>41978.669907407413</v>
      </c>
      <c r="U1159">
        <f t="shared" si="384"/>
        <v>10000</v>
      </c>
      <c r="V1159">
        <f t="shared" si="385"/>
        <v>151</v>
      </c>
    </row>
    <row r="1160" spans="1:22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386"/>
        <v>4.6666666666666671E-3</v>
      </c>
      <c r="P1160">
        <f t="shared" si="387"/>
        <v>11.666666666666666</v>
      </c>
      <c r="Q1160" t="s">
        <v>8336</v>
      </c>
      <c r="R1160" t="s">
        <v>8337</v>
      </c>
      <c r="S1160" s="10">
        <f t="shared" si="388"/>
        <v>41952.09175925926</v>
      </c>
      <c r="T1160" s="10">
        <f t="shared" si="389"/>
        <v>41982.09175925926</v>
      </c>
      <c r="U1160">
        <f t="shared" si="384"/>
        <v>7500</v>
      </c>
      <c r="V1160">
        <f t="shared" si="385"/>
        <v>35</v>
      </c>
    </row>
    <row r="1161" spans="1:22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386"/>
        <v>0</v>
      </c>
      <c r="P1161" t="e">
        <f t="shared" si="387"/>
        <v>#DIV/0!</v>
      </c>
      <c r="Q1161" t="s">
        <v>8336</v>
      </c>
      <c r="R1161" t="s">
        <v>8337</v>
      </c>
      <c r="S1161" s="10">
        <f t="shared" si="388"/>
        <v>42154.726446759261</v>
      </c>
      <c r="T1161" s="10">
        <f t="shared" si="389"/>
        <v>42185.65625</v>
      </c>
      <c r="U1161">
        <f t="shared" si="384"/>
        <v>6750</v>
      </c>
      <c r="V1161">
        <f t="shared" si="385"/>
        <v>0</v>
      </c>
    </row>
    <row r="1162" spans="1:22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386"/>
        <v>3.85E-2</v>
      </c>
      <c r="P1162">
        <f t="shared" si="387"/>
        <v>60.789473684210527</v>
      </c>
      <c r="Q1162" t="s">
        <v>8336</v>
      </c>
      <c r="R1162" t="s">
        <v>8337</v>
      </c>
      <c r="S1162" s="10">
        <f t="shared" si="388"/>
        <v>42061.154930555553</v>
      </c>
      <c r="T1162" s="10">
        <f t="shared" si="389"/>
        <v>42091.113263888896</v>
      </c>
      <c r="U1162">
        <f t="shared" si="384"/>
        <v>30000</v>
      </c>
      <c r="V1162">
        <f t="shared" si="385"/>
        <v>1155</v>
      </c>
    </row>
    <row r="1163" spans="1:22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386"/>
        <v>0</v>
      </c>
      <c r="P1163" t="e">
        <f t="shared" si="387"/>
        <v>#DIV/0!</v>
      </c>
      <c r="Q1163" t="s">
        <v>8336</v>
      </c>
      <c r="R1163" t="s">
        <v>8337</v>
      </c>
      <c r="S1163" s="10">
        <f t="shared" si="388"/>
        <v>42122.629502314812</v>
      </c>
      <c r="T1163" s="10">
        <f t="shared" si="389"/>
        <v>42143.629502314812</v>
      </c>
      <c r="U1163">
        <f t="shared" si="384"/>
        <v>18000</v>
      </c>
      <c r="V1163">
        <f t="shared" si="385"/>
        <v>0</v>
      </c>
    </row>
    <row r="1164" spans="1:22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386"/>
        <v>5.8333333333333338E-4</v>
      </c>
      <c r="P1164">
        <f t="shared" si="387"/>
        <v>17.5</v>
      </c>
      <c r="Q1164" t="s">
        <v>8336</v>
      </c>
      <c r="R1164" t="s">
        <v>8337</v>
      </c>
      <c r="S1164" s="10">
        <f t="shared" si="388"/>
        <v>41876.683611111112</v>
      </c>
      <c r="T1164" s="10">
        <f t="shared" si="389"/>
        <v>41907.683611111112</v>
      </c>
      <c r="U1164">
        <f t="shared" si="384"/>
        <v>60000</v>
      </c>
      <c r="V1164">
        <f t="shared" si="385"/>
        <v>35</v>
      </c>
    </row>
    <row r="1165" spans="1:22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386"/>
        <v>0</v>
      </c>
      <c r="P1165" t="e">
        <f t="shared" si="387"/>
        <v>#DIV/0!</v>
      </c>
      <c r="Q1165" t="s">
        <v>8336</v>
      </c>
      <c r="R1165" t="s">
        <v>8337</v>
      </c>
      <c r="S1165" s="10">
        <f t="shared" si="388"/>
        <v>41830.723611111112</v>
      </c>
      <c r="T1165" s="10">
        <f t="shared" si="389"/>
        <v>41860.723611111112</v>
      </c>
      <c r="U1165">
        <f t="shared" si="384"/>
        <v>5200</v>
      </c>
      <c r="V1165">
        <f t="shared" si="385"/>
        <v>0</v>
      </c>
    </row>
    <row r="1166" spans="1:22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386"/>
        <v>0</v>
      </c>
      <c r="P1166" t="e">
        <f t="shared" si="387"/>
        <v>#DIV/0!</v>
      </c>
      <c r="Q1166" t="s">
        <v>8336</v>
      </c>
      <c r="R1166" t="s">
        <v>8337</v>
      </c>
      <c r="S1166" s="10">
        <f t="shared" si="388"/>
        <v>42509.724328703705</v>
      </c>
      <c r="T1166" s="10">
        <f t="shared" si="389"/>
        <v>42539.724328703705</v>
      </c>
      <c r="U1166">
        <f t="shared" si="384"/>
        <v>10000</v>
      </c>
      <c r="V1166">
        <f t="shared" si="385"/>
        <v>0</v>
      </c>
    </row>
    <row r="1167" spans="1:22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386"/>
        <v>0.20705000000000001</v>
      </c>
      <c r="P1167">
        <f t="shared" si="387"/>
        <v>82.82</v>
      </c>
      <c r="Q1167" t="s">
        <v>8336</v>
      </c>
      <c r="R1167" t="s">
        <v>8337</v>
      </c>
      <c r="S1167" s="10">
        <f t="shared" si="388"/>
        <v>41792.214467592588</v>
      </c>
      <c r="T1167" s="10">
        <f t="shared" si="389"/>
        <v>41826.214467592588</v>
      </c>
      <c r="U1167">
        <f t="shared" si="384"/>
        <v>10000</v>
      </c>
      <c r="V1167">
        <f t="shared" si="385"/>
        <v>2070.5</v>
      </c>
    </row>
    <row r="1168" spans="1:22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386"/>
        <v>0.19139999999999999</v>
      </c>
      <c r="P1168">
        <f t="shared" si="387"/>
        <v>358.875</v>
      </c>
      <c r="Q1168" t="s">
        <v>8336</v>
      </c>
      <c r="R1168" t="s">
        <v>8337</v>
      </c>
      <c r="S1168" s="10">
        <f t="shared" si="388"/>
        <v>42150.485439814816</v>
      </c>
      <c r="T1168" s="10">
        <f t="shared" si="389"/>
        <v>42181.166666666672</v>
      </c>
      <c r="U1168">
        <f t="shared" si="384"/>
        <v>15000</v>
      </c>
      <c r="V1168">
        <f t="shared" si="385"/>
        <v>2871</v>
      </c>
    </row>
    <row r="1169" spans="1:22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386"/>
        <v>1.6316666666666667E-2</v>
      </c>
      <c r="P1169">
        <f t="shared" si="387"/>
        <v>61.1875</v>
      </c>
      <c r="Q1169" t="s">
        <v>8336</v>
      </c>
      <c r="R1169" t="s">
        <v>8337</v>
      </c>
      <c r="S1169" s="10">
        <f t="shared" si="388"/>
        <v>41863.734895833331</v>
      </c>
      <c r="T1169" s="10">
        <f t="shared" si="389"/>
        <v>41894.734895833331</v>
      </c>
      <c r="U1169">
        <f t="shared" si="384"/>
        <v>60000</v>
      </c>
      <c r="V1169">
        <f t="shared" si="385"/>
        <v>979</v>
      </c>
    </row>
    <row r="1170" spans="1:22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386"/>
        <v>5.6666666666666664E-2</v>
      </c>
      <c r="P1170">
        <f t="shared" si="387"/>
        <v>340</v>
      </c>
      <c r="Q1170" t="s">
        <v>8336</v>
      </c>
      <c r="R1170" t="s">
        <v>8337</v>
      </c>
      <c r="S1170" s="10">
        <f t="shared" si="388"/>
        <v>42605.053993055553</v>
      </c>
      <c r="T1170" s="10">
        <f t="shared" si="389"/>
        <v>42635.053993055553</v>
      </c>
      <c r="U1170">
        <f t="shared" si="384"/>
        <v>18000</v>
      </c>
      <c r="V1170">
        <f t="shared" si="385"/>
        <v>1020</v>
      </c>
    </row>
    <row r="1171" spans="1:22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386"/>
        <v>1.6999999999999999E-3</v>
      </c>
      <c r="P1171">
        <f t="shared" si="387"/>
        <v>5.666666666666667</v>
      </c>
      <c r="Q1171" t="s">
        <v>8336</v>
      </c>
      <c r="R1171" t="s">
        <v>8337</v>
      </c>
      <c r="S1171" s="10">
        <f t="shared" si="388"/>
        <v>42027.353738425925</v>
      </c>
      <c r="T1171" s="10">
        <f t="shared" si="389"/>
        <v>42057.353738425925</v>
      </c>
      <c r="U1171">
        <f t="shared" si="384"/>
        <v>10000</v>
      </c>
      <c r="V1171">
        <f t="shared" si="385"/>
        <v>17</v>
      </c>
    </row>
    <row r="1172" spans="1:22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386"/>
        <v>4.0000000000000001E-3</v>
      </c>
      <c r="P1172">
        <f t="shared" si="387"/>
        <v>50</v>
      </c>
      <c r="Q1172" t="s">
        <v>8336</v>
      </c>
      <c r="R1172" t="s">
        <v>8337</v>
      </c>
      <c r="S1172" s="10">
        <f t="shared" si="388"/>
        <v>42124.893182870372</v>
      </c>
      <c r="T1172" s="10">
        <f t="shared" si="389"/>
        <v>42154.893182870372</v>
      </c>
      <c r="U1172">
        <f>D1172*1.39</f>
        <v>34750</v>
      </c>
      <c r="V1172">
        <f>E1172*1.39</f>
        <v>139</v>
      </c>
    </row>
    <row r="1173" spans="1:22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386"/>
        <v>1E-3</v>
      </c>
      <c r="P1173">
        <f t="shared" si="387"/>
        <v>25</v>
      </c>
      <c r="Q1173" t="s">
        <v>8336</v>
      </c>
      <c r="R1173" t="s">
        <v>8337</v>
      </c>
      <c r="S1173" s="10">
        <f t="shared" si="388"/>
        <v>41938.804710648146</v>
      </c>
      <c r="T1173" s="10">
        <f t="shared" si="389"/>
        <v>41956.846377314811</v>
      </c>
      <c r="U1173">
        <f t="shared" ref="U1173:U1177" si="390">D1173</f>
        <v>25000</v>
      </c>
      <c r="V1173">
        <f t="shared" ref="V1173:V1177" si="391">E1173</f>
        <v>25</v>
      </c>
    </row>
    <row r="1174" spans="1:22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386"/>
        <v>0</v>
      </c>
      <c r="P1174" t="e">
        <f t="shared" si="387"/>
        <v>#DIV/0!</v>
      </c>
      <c r="Q1174" t="s">
        <v>8336</v>
      </c>
      <c r="R1174" t="s">
        <v>8337</v>
      </c>
      <c r="S1174" s="10">
        <f t="shared" si="388"/>
        <v>41841.682314814818</v>
      </c>
      <c r="T1174" s="10">
        <f t="shared" si="389"/>
        <v>41871.682314814818</v>
      </c>
      <c r="U1174">
        <f t="shared" si="390"/>
        <v>9000</v>
      </c>
      <c r="V1174">
        <f t="shared" si="391"/>
        <v>0</v>
      </c>
    </row>
    <row r="1175" spans="1:22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386"/>
        <v>2.4000000000000001E-4</v>
      </c>
      <c r="P1175">
        <f t="shared" si="387"/>
        <v>30</v>
      </c>
      <c r="Q1175" t="s">
        <v>8336</v>
      </c>
      <c r="R1175" t="s">
        <v>8337</v>
      </c>
      <c r="S1175" s="10">
        <f t="shared" si="388"/>
        <v>42184.185844907406</v>
      </c>
      <c r="T1175" s="10">
        <f t="shared" si="389"/>
        <v>42219.185844907406</v>
      </c>
      <c r="U1175">
        <f t="shared" si="390"/>
        <v>125000</v>
      </c>
      <c r="V1175">
        <f t="shared" si="391"/>
        <v>30</v>
      </c>
    </row>
    <row r="1176" spans="1:22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386"/>
        <v>5.906666666666667E-2</v>
      </c>
      <c r="P1176">
        <f t="shared" si="387"/>
        <v>46.631578947368418</v>
      </c>
      <c r="Q1176" t="s">
        <v>8336</v>
      </c>
      <c r="R1176" t="s">
        <v>8337</v>
      </c>
      <c r="S1176" s="10">
        <f t="shared" si="388"/>
        <v>42468.84174768519</v>
      </c>
      <c r="T1176" s="10">
        <f t="shared" si="389"/>
        <v>42498.84174768519</v>
      </c>
      <c r="U1176">
        <f t="shared" si="390"/>
        <v>15000</v>
      </c>
      <c r="V1176">
        <f t="shared" si="391"/>
        <v>886</v>
      </c>
    </row>
    <row r="1177" spans="1:22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386"/>
        <v>2.9250000000000002E-2</v>
      </c>
      <c r="P1177">
        <f t="shared" si="387"/>
        <v>65</v>
      </c>
      <c r="Q1177" t="s">
        <v>8336</v>
      </c>
      <c r="R1177" t="s">
        <v>8337</v>
      </c>
      <c r="S1177" s="10">
        <f t="shared" si="388"/>
        <v>42170.728460648148</v>
      </c>
      <c r="T1177" s="10">
        <f t="shared" si="389"/>
        <v>42200.728460648148</v>
      </c>
      <c r="U1177">
        <f t="shared" si="390"/>
        <v>20000</v>
      </c>
      <c r="V1177">
        <f t="shared" si="391"/>
        <v>585</v>
      </c>
    </row>
    <row r="1178" spans="1:22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386"/>
        <v>5.7142857142857142E-5</v>
      </c>
      <c r="P1178">
        <f t="shared" si="387"/>
        <v>10</v>
      </c>
      <c r="Q1178" t="s">
        <v>8336</v>
      </c>
      <c r="R1178" t="s">
        <v>8337</v>
      </c>
      <c r="S1178" s="10">
        <f t="shared" si="388"/>
        <v>42746.019652777773</v>
      </c>
      <c r="T1178" s="10">
        <f t="shared" si="389"/>
        <v>42800.541666666672</v>
      </c>
      <c r="U1178">
        <f>D1178*0.75</f>
        <v>131250</v>
      </c>
      <c r="V1178">
        <f>E1178*0.75</f>
        <v>7.5</v>
      </c>
    </row>
    <row r="1179" spans="1:22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386"/>
        <v>0</v>
      </c>
      <c r="P1179" t="e">
        <f t="shared" si="387"/>
        <v>#DIV/0!</v>
      </c>
      <c r="Q1179" t="s">
        <v>8336</v>
      </c>
      <c r="R1179" t="s">
        <v>8337</v>
      </c>
      <c r="S1179" s="10">
        <f t="shared" si="388"/>
        <v>41897.660833333335</v>
      </c>
      <c r="T1179" s="10">
        <f t="shared" si="389"/>
        <v>41927.660833333335</v>
      </c>
      <c r="U1179">
        <f>D1179*1.39</f>
        <v>8340</v>
      </c>
      <c r="V1179">
        <f>E1179*1.39</f>
        <v>0</v>
      </c>
    </row>
    <row r="1180" spans="1:22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386"/>
        <v>6.666666666666667E-5</v>
      </c>
      <c r="P1180">
        <f t="shared" si="387"/>
        <v>5</v>
      </c>
      <c r="Q1180" t="s">
        <v>8336</v>
      </c>
      <c r="R1180" t="s">
        <v>8337</v>
      </c>
      <c r="S1180" s="10">
        <f t="shared" si="388"/>
        <v>41837.905694444446</v>
      </c>
      <c r="T1180" s="10">
        <f t="shared" si="389"/>
        <v>41867.905694444446</v>
      </c>
      <c r="U1180">
        <f>D1180</f>
        <v>75000</v>
      </c>
      <c r="V1180">
        <f>E1180</f>
        <v>5</v>
      </c>
    </row>
    <row r="1181" spans="1:22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386"/>
        <v>5.3333333333333337E-2</v>
      </c>
      <c r="P1181">
        <f t="shared" si="387"/>
        <v>640</v>
      </c>
      <c r="Q1181" t="s">
        <v>8336</v>
      </c>
      <c r="R1181" t="s">
        <v>8337</v>
      </c>
      <c r="S1181" s="10">
        <f t="shared" si="388"/>
        <v>42275.720219907409</v>
      </c>
      <c r="T1181" s="10">
        <f t="shared" si="389"/>
        <v>42305.720219907409</v>
      </c>
      <c r="U1181">
        <f>D1181*0.81</f>
        <v>48600</v>
      </c>
      <c r="V1181">
        <f>E1181*0.81</f>
        <v>2592</v>
      </c>
    </row>
    <row r="1182" spans="1:22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386"/>
        <v>0.11749999999999999</v>
      </c>
      <c r="P1182">
        <f t="shared" si="387"/>
        <v>69.117647058823536</v>
      </c>
      <c r="Q1182" t="s">
        <v>8336</v>
      </c>
      <c r="R1182" t="s">
        <v>8337</v>
      </c>
      <c r="S1182" s="10">
        <f t="shared" si="388"/>
        <v>41781.806875000002</v>
      </c>
      <c r="T1182" s="10">
        <f t="shared" si="389"/>
        <v>41818.806875000002</v>
      </c>
      <c r="U1182">
        <f t="shared" ref="U1182:U1185" si="392">D1182</f>
        <v>50000</v>
      </c>
      <c r="V1182">
        <f t="shared" ref="V1182:V1185" si="393">E1182</f>
        <v>5875</v>
      </c>
    </row>
    <row r="1183" spans="1:22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386"/>
        <v>8.0000000000000007E-5</v>
      </c>
      <c r="P1183">
        <f t="shared" si="387"/>
        <v>1.3333333333333333</v>
      </c>
      <c r="Q1183" t="s">
        <v>8336</v>
      </c>
      <c r="R1183" t="s">
        <v>8337</v>
      </c>
      <c r="S1183" s="10">
        <f t="shared" si="388"/>
        <v>42034.339363425926</v>
      </c>
      <c r="T1183" s="10">
        <f t="shared" si="389"/>
        <v>42064.339363425926</v>
      </c>
      <c r="U1183">
        <f t="shared" si="392"/>
        <v>50000</v>
      </c>
      <c r="V1183">
        <f t="shared" si="393"/>
        <v>4</v>
      </c>
    </row>
    <row r="1184" spans="1:22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386"/>
        <v>4.2000000000000003E-2</v>
      </c>
      <c r="P1184">
        <f t="shared" si="387"/>
        <v>10.5</v>
      </c>
      <c r="Q1184" t="s">
        <v>8336</v>
      </c>
      <c r="R1184" t="s">
        <v>8337</v>
      </c>
      <c r="S1184" s="10">
        <f t="shared" si="388"/>
        <v>42728.827407407407</v>
      </c>
      <c r="T1184" s="10">
        <f t="shared" si="389"/>
        <v>42747.695833333331</v>
      </c>
      <c r="U1184">
        <f t="shared" si="392"/>
        <v>1000</v>
      </c>
      <c r="V1184">
        <f t="shared" si="393"/>
        <v>42</v>
      </c>
    </row>
    <row r="1185" spans="1:22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386"/>
        <v>0.04</v>
      </c>
      <c r="P1185">
        <f t="shared" si="387"/>
        <v>33.333333333333336</v>
      </c>
      <c r="Q1185" t="s">
        <v>8336</v>
      </c>
      <c r="R1185" t="s">
        <v>8337</v>
      </c>
      <c r="S1185" s="10">
        <f t="shared" si="388"/>
        <v>42656.86137731481</v>
      </c>
      <c r="T1185" s="10">
        <f t="shared" si="389"/>
        <v>42676.165972222225</v>
      </c>
      <c r="U1185">
        <f t="shared" si="392"/>
        <v>2500</v>
      </c>
      <c r="V1185">
        <f t="shared" si="393"/>
        <v>100</v>
      </c>
    </row>
    <row r="1186" spans="1:22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386"/>
        <v>1.0493636363636363</v>
      </c>
      <c r="P1186">
        <f t="shared" si="387"/>
        <v>61.562666666666665</v>
      </c>
      <c r="Q1186" t="s">
        <v>8338</v>
      </c>
      <c r="R1186" t="s">
        <v>8339</v>
      </c>
      <c r="S1186" s="10">
        <f t="shared" si="388"/>
        <v>42741.599664351852</v>
      </c>
      <c r="T1186" s="10">
        <f t="shared" si="389"/>
        <v>42772.599664351852</v>
      </c>
      <c r="U1186">
        <f>D1186*1.39</f>
        <v>30579.999999999996</v>
      </c>
      <c r="V1186">
        <f>E1186*1.39</f>
        <v>32089.539999999997</v>
      </c>
    </row>
    <row r="1187" spans="1:22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386"/>
        <v>1.0544</v>
      </c>
      <c r="P1187">
        <f t="shared" si="387"/>
        <v>118.73873873873873</v>
      </c>
      <c r="Q1187" t="s">
        <v>8338</v>
      </c>
      <c r="R1187" t="s">
        <v>8339</v>
      </c>
      <c r="S1187" s="10">
        <f t="shared" si="388"/>
        <v>42130.865150462967</v>
      </c>
      <c r="T1187" s="10">
        <f t="shared" si="389"/>
        <v>42163.166666666672</v>
      </c>
      <c r="U1187">
        <f>D1187</f>
        <v>12500</v>
      </c>
      <c r="V1187">
        <f>E1187</f>
        <v>13180</v>
      </c>
    </row>
    <row r="1188" spans="1:22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386"/>
        <v>1.0673333333333332</v>
      </c>
      <c r="P1188">
        <f t="shared" si="387"/>
        <v>65.081300813008127</v>
      </c>
      <c r="Q1188" t="s">
        <v>8338</v>
      </c>
      <c r="R1188" t="s">
        <v>8339</v>
      </c>
      <c r="S1188" s="10">
        <f t="shared" si="388"/>
        <v>42123.86336805555</v>
      </c>
      <c r="T1188" s="10">
        <f t="shared" si="389"/>
        <v>42156.945833333331</v>
      </c>
      <c r="U1188">
        <f>D1188*1.39</f>
        <v>10425</v>
      </c>
      <c r="V1188">
        <f>E1188*1.39</f>
        <v>11126.949999999999</v>
      </c>
    </row>
    <row r="1189" spans="1:22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386"/>
        <v>1.0412571428571429</v>
      </c>
      <c r="P1189">
        <f t="shared" si="387"/>
        <v>130.15714285714284</v>
      </c>
      <c r="Q1189" t="s">
        <v>8338</v>
      </c>
      <c r="R1189" t="s">
        <v>8339</v>
      </c>
      <c r="S1189" s="10">
        <f t="shared" si="388"/>
        <v>42109.894942129627</v>
      </c>
      <c r="T1189" s="10">
        <f t="shared" si="389"/>
        <v>42141.75</v>
      </c>
      <c r="U1189">
        <f>D1189</f>
        <v>8750</v>
      </c>
      <c r="V1189">
        <f>E1189</f>
        <v>9111</v>
      </c>
    </row>
    <row r="1190" spans="1:22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386"/>
        <v>1.6054999999999999</v>
      </c>
      <c r="P1190">
        <f t="shared" si="387"/>
        <v>37.776470588235291</v>
      </c>
      <c r="Q1190" t="s">
        <v>8338</v>
      </c>
      <c r="R1190" t="s">
        <v>8339</v>
      </c>
      <c r="S1190" s="10">
        <f t="shared" si="388"/>
        <v>42711.700694444444</v>
      </c>
      <c r="T1190" s="10">
        <f t="shared" si="389"/>
        <v>42732.700694444444</v>
      </c>
      <c r="U1190">
        <f>D1190*0.81</f>
        <v>1620</v>
      </c>
      <c r="V1190">
        <f>E1190*0.81</f>
        <v>2600.9100000000003</v>
      </c>
    </row>
    <row r="1191" spans="1:22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386"/>
        <v>1.0777777777777777</v>
      </c>
      <c r="P1191">
        <f t="shared" si="387"/>
        <v>112.79069767441861</v>
      </c>
      <c r="Q1191" t="s">
        <v>8338</v>
      </c>
      <c r="R1191" t="s">
        <v>8339</v>
      </c>
      <c r="S1191" s="10">
        <f t="shared" si="388"/>
        <v>42529.979108796295</v>
      </c>
      <c r="T1191" s="10">
        <f t="shared" si="389"/>
        <v>42550.979108796295</v>
      </c>
      <c r="U1191">
        <f t="shared" ref="U1191:U1193" si="394">D1191</f>
        <v>9000</v>
      </c>
      <c r="V1191">
        <f t="shared" ref="V1191:V1193" si="395">E1191</f>
        <v>9700</v>
      </c>
    </row>
    <row r="1192" spans="1:22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386"/>
        <v>1.35</v>
      </c>
      <c r="P1192">
        <f t="shared" si="387"/>
        <v>51.92307692307692</v>
      </c>
      <c r="Q1192" t="s">
        <v>8338</v>
      </c>
      <c r="R1192" t="s">
        <v>8339</v>
      </c>
      <c r="S1192" s="10">
        <f t="shared" si="388"/>
        <v>41852.665798611109</v>
      </c>
      <c r="T1192" s="10">
        <f t="shared" si="389"/>
        <v>41882.665798611109</v>
      </c>
      <c r="U1192">
        <f t="shared" si="394"/>
        <v>500</v>
      </c>
      <c r="V1192">
        <f t="shared" si="395"/>
        <v>675</v>
      </c>
    </row>
    <row r="1193" spans="1:22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386"/>
        <v>1.0907407407407408</v>
      </c>
      <c r="P1193">
        <f t="shared" si="387"/>
        <v>89.242424242424249</v>
      </c>
      <c r="Q1193" t="s">
        <v>8338</v>
      </c>
      <c r="R1193" t="s">
        <v>8339</v>
      </c>
      <c r="S1193" s="10">
        <f t="shared" si="388"/>
        <v>42419.603703703702</v>
      </c>
      <c r="T1193" s="10">
        <f t="shared" si="389"/>
        <v>42449.562037037031</v>
      </c>
      <c r="U1193">
        <f t="shared" si="394"/>
        <v>2700</v>
      </c>
      <c r="V1193">
        <f t="shared" si="395"/>
        <v>2945</v>
      </c>
    </row>
    <row r="1194" spans="1:22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386"/>
        <v>2.9</v>
      </c>
      <c r="P1194">
        <f t="shared" si="387"/>
        <v>19.333333333333332</v>
      </c>
      <c r="Q1194" t="s">
        <v>8338</v>
      </c>
      <c r="R1194" t="s">
        <v>8339</v>
      </c>
      <c r="S1194" s="10">
        <f t="shared" si="388"/>
        <v>42747.506689814814</v>
      </c>
      <c r="T1194" s="10">
        <f t="shared" si="389"/>
        <v>42777.506689814814</v>
      </c>
      <c r="U1194">
        <f>D1194*1.39</f>
        <v>139</v>
      </c>
      <c r="V1194">
        <f>E1194*1.39</f>
        <v>403.09999999999997</v>
      </c>
    </row>
    <row r="1195" spans="1:22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386"/>
        <v>1.0395714285714286</v>
      </c>
      <c r="P1195">
        <f t="shared" si="387"/>
        <v>79.967032967032964</v>
      </c>
      <c r="Q1195" t="s">
        <v>8338</v>
      </c>
      <c r="R1195" t="s">
        <v>8339</v>
      </c>
      <c r="S1195" s="10">
        <f t="shared" si="388"/>
        <v>42409.776076388895</v>
      </c>
      <c r="T1195" s="10">
        <f t="shared" si="389"/>
        <v>42469.734409722223</v>
      </c>
      <c r="U1195">
        <f>D1195</f>
        <v>21000</v>
      </c>
      <c r="V1195">
        <f>E1195</f>
        <v>21831</v>
      </c>
    </row>
    <row r="1196" spans="1:22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386"/>
        <v>3.2223999999999999</v>
      </c>
      <c r="P1196">
        <f t="shared" si="387"/>
        <v>56.414565826330531</v>
      </c>
      <c r="Q1196" t="s">
        <v>8338</v>
      </c>
      <c r="R1196" t="s">
        <v>8339</v>
      </c>
      <c r="S1196" s="10">
        <f t="shared" si="388"/>
        <v>42072.488182870366</v>
      </c>
      <c r="T1196" s="10">
        <f t="shared" si="389"/>
        <v>42102.488182870366</v>
      </c>
      <c r="U1196">
        <f t="shared" ref="U1196:U1197" si="396">D1196*1.19</f>
        <v>14875</v>
      </c>
      <c r="V1196">
        <f t="shared" ref="V1196:V1197" si="397">E1196*1.19</f>
        <v>47933.2</v>
      </c>
    </row>
    <row r="1197" spans="1:22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386"/>
        <v>1.35</v>
      </c>
      <c r="P1197">
        <f t="shared" si="387"/>
        <v>79.411764705882348</v>
      </c>
      <c r="Q1197" t="s">
        <v>8338</v>
      </c>
      <c r="R1197" t="s">
        <v>8339</v>
      </c>
      <c r="S1197" s="10">
        <f t="shared" si="388"/>
        <v>42298.34783564815</v>
      </c>
      <c r="T1197" s="10">
        <f t="shared" si="389"/>
        <v>42358.375</v>
      </c>
      <c r="U1197">
        <f t="shared" si="396"/>
        <v>11900</v>
      </c>
      <c r="V1197">
        <f t="shared" si="397"/>
        <v>16065</v>
      </c>
    </row>
    <row r="1198" spans="1:22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386"/>
        <v>2.6991034482758622</v>
      </c>
      <c r="P1198">
        <f t="shared" si="387"/>
        <v>76.439453125</v>
      </c>
      <c r="Q1198" t="s">
        <v>8338</v>
      </c>
      <c r="R1198" t="s">
        <v>8339</v>
      </c>
      <c r="S1198" s="10">
        <f t="shared" si="388"/>
        <v>42326.818738425922</v>
      </c>
      <c r="T1198" s="10">
        <f t="shared" si="389"/>
        <v>42356.818738425922</v>
      </c>
      <c r="U1198">
        <f>D1198*1.39</f>
        <v>20155</v>
      </c>
      <c r="V1198">
        <f>E1198*1.39</f>
        <v>54400.429999999993</v>
      </c>
    </row>
    <row r="1199" spans="1:22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386"/>
        <v>2.5329333333333333</v>
      </c>
      <c r="P1199">
        <f t="shared" si="387"/>
        <v>121</v>
      </c>
      <c r="Q1199" t="s">
        <v>8338</v>
      </c>
      <c r="R1199" t="s">
        <v>8339</v>
      </c>
      <c r="S1199" s="10">
        <f t="shared" si="388"/>
        <v>42503.66474537037</v>
      </c>
      <c r="T1199" s="10">
        <f t="shared" si="389"/>
        <v>42534.249305555553</v>
      </c>
      <c r="U1199">
        <f t="shared" ref="U1199:U1200" si="398">D1199</f>
        <v>15000</v>
      </c>
      <c r="V1199">
        <f t="shared" ref="V1199:V1200" si="399">E1199</f>
        <v>37994</v>
      </c>
    </row>
    <row r="1200" spans="1:22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386"/>
        <v>2.6059999999999999</v>
      </c>
      <c r="P1200">
        <f t="shared" si="387"/>
        <v>54.616766467065865</v>
      </c>
      <c r="Q1200" t="s">
        <v>8338</v>
      </c>
      <c r="R1200" t="s">
        <v>8339</v>
      </c>
      <c r="S1200" s="10">
        <f t="shared" si="388"/>
        <v>42333.619050925925</v>
      </c>
      <c r="T1200" s="10">
        <f t="shared" si="389"/>
        <v>42369.125</v>
      </c>
      <c r="U1200">
        <f t="shared" si="398"/>
        <v>3500</v>
      </c>
      <c r="V1200">
        <f t="shared" si="399"/>
        <v>9121</v>
      </c>
    </row>
    <row r="1201" spans="1:22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386"/>
        <v>1.0131677953348381</v>
      </c>
      <c r="P1201">
        <f t="shared" si="387"/>
        <v>299.22222222222223</v>
      </c>
      <c r="Q1201" t="s">
        <v>8338</v>
      </c>
      <c r="R1201" t="s">
        <v>8339</v>
      </c>
      <c r="S1201" s="10">
        <f t="shared" si="388"/>
        <v>42161.770833333328</v>
      </c>
      <c r="T1201" s="10">
        <f t="shared" si="389"/>
        <v>42193.770833333328</v>
      </c>
      <c r="U1201">
        <f>D1201*1.39</f>
        <v>3694.62</v>
      </c>
      <c r="V1201">
        <f>E1201*1.39</f>
        <v>3743.2699999999995</v>
      </c>
    </row>
    <row r="1202" spans="1:22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386"/>
        <v>1.2560416666666667</v>
      </c>
      <c r="P1202">
        <f t="shared" si="387"/>
        <v>58.533980582524272</v>
      </c>
      <c r="Q1202" t="s">
        <v>8338</v>
      </c>
      <c r="R1202" t="s">
        <v>8339</v>
      </c>
      <c r="S1202" s="10">
        <f t="shared" si="388"/>
        <v>42089.477500000001</v>
      </c>
      <c r="T1202" s="10">
        <f t="shared" si="389"/>
        <v>42110.477500000001</v>
      </c>
      <c r="U1202">
        <f>D1202</f>
        <v>4800</v>
      </c>
      <c r="V1202">
        <f>E1202</f>
        <v>6029</v>
      </c>
    </row>
    <row r="1203" spans="1:22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386"/>
        <v>1.0243783333333334</v>
      </c>
      <c r="P1203">
        <f t="shared" si="387"/>
        <v>55.371801801801809</v>
      </c>
      <c r="Q1203" t="s">
        <v>8338</v>
      </c>
      <c r="R1203" t="s">
        <v>8339</v>
      </c>
      <c r="S1203" s="10">
        <f t="shared" si="388"/>
        <v>42536.60701388889</v>
      </c>
      <c r="T1203" s="10">
        <f t="shared" si="389"/>
        <v>42566.60701388889</v>
      </c>
      <c r="U1203">
        <f>D1203*1.39</f>
        <v>8340</v>
      </c>
      <c r="V1203">
        <f>E1203*1.39</f>
        <v>8543.3153000000002</v>
      </c>
    </row>
    <row r="1204" spans="1:22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386"/>
        <v>1.99244</v>
      </c>
      <c r="P1204">
        <f t="shared" si="387"/>
        <v>183.80442804428046</v>
      </c>
      <c r="Q1204" t="s">
        <v>8338</v>
      </c>
      <c r="R1204" t="s">
        <v>8339</v>
      </c>
      <c r="S1204" s="10">
        <f t="shared" si="388"/>
        <v>42152.288819444439</v>
      </c>
      <c r="T1204" s="10">
        <f t="shared" si="389"/>
        <v>42182.288819444439</v>
      </c>
      <c r="U1204">
        <f>D1204*0.75</f>
        <v>18750</v>
      </c>
      <c r="V1204">
        <f>E1204*0.75</f>
        <v>37358.25</v>
      </c>
    </row>
    <row r="1205" spans="1:22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386"/>
        <v>1.0245398773006136</v>
      </c>
      <c r="P1205">
        <f t="shared" si="387"/>
        <v>165.34653465346534</v>
      </c>
      <c r="Q1205" t="s">
        <v>8338</v>
      </c>
      <c r="R1205" t="s">
        <v>8339</v>
      </c>
      <c r="S1205" s="10">
        <f t="shared" si="388"/>
        <v>42125.614895833336</v>
      </c>
      <c r="T1205" s="10">
        <f t="shared" si="389"/>
        <v>42155.614895833336</v>
      </c>
      <c r="U1205">
        <f t="shared" ref="U1205:U1206" si="400">D1205</f>
        <v>16300</v>
      </c>
      <c r="V1205">
        <f t="shared" ref="V1205:V1206" si="401">E1205</f>
        <v>16700</v>
      </c>
    </row>
    <row r="1206" spans="1:22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386"/>
        <v>1.0294615384615384</v>
      </c>
      <c r="P1206">
        <f t="shared" si="387"/>
        <v>234.78947368421052</v>
      </c>
      <c r="Q1206" t="s">
        <v>8338</v>
      </c>
      <c r="R1206" t="s">
        <v>8339</v>
      </c>
      <c r="S1206" s="10">
        <f t="shared" si="388"/>
        <v>42297.748067129629</v>
      </c>
      <c r="T1206" s="10">
        <f t="shared" si="389"/>
        <v>42342.208333333328</v>
      </c>
      <c r="U1206">
        <f t="shared" si="400"/>
        <v>13000</v>
      </c>
      <c r="V1206">
        <f t="shared" si="401"/>
        <v>13383</v>
      </c>
    </row>
    <row r="1207" spans="1:22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386"/>
        <v>1.0086153846153847</v>
      </c>
      <c r="P1207">
        <f t="shared" si="387"/>
        <v>211.48387096774192</v>
      </c>
      <c r="Q1207" t="s">
        <v>8338</v>
      </c>
      <c r="R1207" t="s">
        <v>8339</v>
      </c>
      <c r="S1207" s="10">
        <f t="shared" si="388"/>
        <v>42138.506377314814</v>
      </c>
      <c r="T1207" s="10">
        <f t="shared" si="389"/>
        <v>42168.506377314814</v>
      </c>
      <c r="U1207">
        <f t="shared" ref="U1207:U1209" si="402">D1207*1.19</f>
        <v>15470</v>
      </c>
      <c r="V1207">
        <f t="shared" ref="V1207:V1209" si="403">E1207*1.19</f>
        <v>15603.279999999999</v>
      </c>
    </row>
    <row r="1208" spans="1:22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386"/>
        <v>1.1499999999999999</v>
      </c>
      <c r="P1208">
        <f t="shared" si="387"/>
        <v>32.34375</v>
      </c>
      <c r="Q1208" t="s">
        <v>8338</v>
      </c>
      <c r="R1208" t="s">
        <v>8339</v>
      </c>
      <c r="S1208" s="10">
        <f t="shared" si="388"/>
        <v>42772.776076388895</v>
      </c>
      <c r="T1208" s="10">
        <f t="shared" si="389"/>
        <v>42805.561805555553</v>
      </c>
      <c r="U1208">
        <f t="shared" si="402"/>
        <v>1071</v>
      </c>
      <c r="V1208">
        <f t="shared" si="403"/>
        <v>1231.6499999999999</v>
      </c>
    </row>
    <row r="1209" spans="1:22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386"/>
        <v>1.0416766467065868</v>
      </c>
      <c r="P1209">
        <f t="shared" si="387"/>
        <v>123.37588652482269</v>
      </c>
      <c r="Q1209" t="s">
        <v>8338</v>
      </c>
      <c r="R1209" t="s">
        <v>8339</v>
      </c>
      <c r="S1209" s="10">
        <f t="shared" si="388"/>
        <v>42430.430243055554</v>
      </c>
      <c r="T1209" s="10">
        <f t="shared" si="389"/>
        <v>42460.416666666672</v>
      </c>
      <c r="U1209">
        <f t="shared" si="402"/>
        <v>19873</v>
      </c>
      <c r="V1209">
        <f t="shared" si="403"/>
        <v>20701.239999999998</v>
      </c>
    </row>
    <row r="1210" spans="1:22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386"/>
        <v>1.5529999999999999</v>
      </c>
      <c r="P1210">
        <f t="shared" si="387"/>
        <v>207.06666666666666</v>
      </c>
      <c r="Q1210" t="s">
        <v>8338</v>
      </c>
      <c r="R1210" t="s">
        <v>8339</v>
      </c>
      <c r="S1210" s="10">
        <f t="shared" si="388"/>
        <v>42423.709074074075</v>
      </c>
      <c r="T1210" s="10">
        <f t="shared" si="389"/>
        <v>42453.667407407411</v>
      </c>
      <c r="U1210">
        <f t="shared" ref="U1210:U1211" si="404">D1210</f>
        <v>10000</v>
      </c>
      <c r="V1210">
        <f t="shared" ref="V1210:V1211" si="405">E1210</f>
        <v>15530</v>
      </c>
    </row>
    <row r="1211" spans="1:22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386"/>
        <v>1.06</v>
      </c>
      <c r="P1211">
        <f t="shared" si="387"/>
        <v>138.2608695652174</v>
      </c>
      <c r="Q1211" t="s">
        <v>8338</v>
      </c>
      <c r="R1211" t="s">
        <v>8339</v>
      </c>
      <c r="S1211" s="10">
        <f t="shared" si="388"/>
        <v>42761.846122685187</v>
      </c>
      <c r="T1211" s="10">
        <f t="shared" si="389"/>
        <v>42791.846122685187</v>
      </c>
      <c r="U1211">
        <f t="shared" si="404"/>
        <v>6000</v>
      </c>
      <c r="V1211">
        <f t="shared" si="405"/>
        <v>6360</v>
      </c>
    </row>
    <row r="1212" spans="1:22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386"/>
        <v>2.5431499999999998</v>
      </c>
      <c r="P1212">
        <f t="shared" si="387"/>
        <v>493.81553398058253</v>
      </c>
      <c r="Q1212" t="s">
        <v>8338</v>
      </c>
      <c r="R1212" t="s">
        <v>8339</v>
      </c>
      <c r="S1212" s="10">
        <f t="shared" si="388"/>
        <v>42132.941805555558</v>
      </c>
      <c r="T1212" s="10">
        <f t="shared" si="389"/>
        <v>42155.875</v>
      </c>
      <c r="U1212">
        <f>D1212*0.12</f>
        <v>2400</v>
      </c>
      <c r="V1212">
        <f>E1212*0.12</f>
        <v>6103.5599999999995</v>
      </c>
    </row>
    <row r="1213" spans="1:22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386"/>
        <v>1.0109999999999999</v>
      </c>
      <c r="P1213">
        <f t="shared" si="387"/>
        <v>168.5</v>
      </c>
      <c r="Q1213" t="s">
        <v>8338</v>
      </c>
      <c r="R1213" t="s">
        <v>8339</v>
      </c>
      <c r="S1213" s="10">
        <f t="shared" si="388"/>
        <v>42515.866446759261</v>
      </c>
      <c r="T1213" s="10">
        <f t="shared" si="389"/>
        <v>42530.866446759261</v>
      </c>
      <c r="U1213">
        <f>D1213*0.81</f>
        <v>810</v>
      </c>
      <c r="V1213">
        <f>E1213*0.81</f>
        <v>818.91000000000008</v>
      </c>
    </row>
    <row r="1214" spans="1:22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386"/>
        <v>1.2904</v>
      </c>
      <c r="P1214">
        <f t="shared" si="387"/>
        <v>38.867469879518069</v>
      </c>
      <c r="Q1214" t="s">
        <v>8338</v>
      </c>
      <c r="R1214" t="s">
        <v>8339</v>
      </c>
      <c r="S1214" s="10">
        <f t="shared" si="388"/>
        <v>42318.950173611112</v>
      </c>
      <c r="T1214" s="10">
        <f t="shared" si="389"/>
        <v>42335.041666666672</v>
      </c>
      <c r="U1214">
        <f>D1214</f>
        <v>2500</v>
      </c>
      <c r="V1214">
        <f>E1214</f>
        <v>3226</v>
      </c>
    </row>
    <row r="1215" spans="1:22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386"/>
        <v>1.0223076923076924</v>
      </c>
      <c r="P1215">
        <f t="shared" si="387"/>
        <v>61.527777777777779</v>
      </c>
      <c r="Q1215" t="s">
        <v>8338</v>
      </c>
      <c r="R1215" t="s">
        <v>8339</v>
      </c>
      <c r="S1215" s="10">
        <f t="shared" si="388"/>
        <v>42731.755787037036</v>
      </c>
      <c r="T1215" s="10">
        <f t="shared" si="389"/>
        <v>42766.755787037036</v>
      </c>
      <c r="U1215">
        <f>D1215*1.39</f>
        <v>9035</v>
      </c>
      <c r="V1215">
        <f>E1215*1.39</f>
        <v>9236.5499999999993</v>
      </c>
    </row>
    <row r="1216" spans="1:22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386"/>
        <v>1.3180000000000001</v>
      </c>
      <c r="P1216">
        <f t="shared" si="387"/>
        <v>105.44</v>
      </c>
      <c r="Q1216" t="s">
        <v>8338</v>
      </c>
      <c r="R1216" t="s">
        <v>8339</v>
      </c>
      <c r="S1216" s="10">
        <f t="shared" si="388"/>
        <v>42104.840335648143</v>
      </c>
      <c r="T1216" s="10">
        <f t="shared" si="389"/>
        <v>42164.840335648143</v>
      </c>
      <c r="U1216">
        <f t="shared" ref="U1216:U1221" si="406">D1216</f>
        <v>2000</v>
      </c>
      <c r="V1216">
        <f t="shared" ref="V1216:V1221" si="407">E1216</f>
        <v>2636</v>
      </c>
    </row>
    <row r="1217" spans="1:22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386"/>
        <v>7.8608020000000005</v>
      </c>
      <c r="P1217">
        <f t="shared" si="387"/>
        <v>71.592003642987251</v>
      </c>
      <c r="Q1217" t="s">
        <v>8338</v>
      </c>
      <c r="R1217" t="s">
        <v>8339</v>
      </c>
      <c r="S1217" s="10">
        <f t="shared" si="388"/>
        <v>41759.923101851848</v>
      </c>
      <c r="T1217" s="10">
        <f t="shared" si="389"/>
        <v>41789.923101851848</v>
      </c>
      <c r="U1217">
        <f t="shared" si="406"/>
        <v>5000</v>
      </c>
      <c r="V1217">
        <f t="shared" si="407"/>
        <v>39304.01</v>
      </c>
    </row>
    <row r="1218" spans="1:22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386"/>
        <v>1.4570000000000001</v>
      </c>
      <c r="P1218">
        <f t="shared" si="387"/>
        <v>91.882882882882882</v>
      </c>
      <c r="Q1218" t="s">
        <v>8338</v>
      </c>
      <c r="R1218" t="s">
        <v>8339</v>
      </c>
      <c r="S1218" s="10">
        <f t="shared" si="388"/>
        <v>42247.616400462968</v>
      </c>
      <c r="T1218" s="10">
        <f t="shared" si="389"/>
        <v>42279.960416666669</v>
      </c>
      <c r="U1218">
        <f t="shared" si="406"/>
        <v>14000</v>
      </c>
      <c r="V1218">
        <f t="shared" si="407"/>
        <v>20398</v>
      </c>
    </row>
    <row r="1219" spans="1:22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408">SUM(E1219/D1219)</f>
        <v>1.026</v>
      </c>
      <c r="P1219">
        <f t="shared" ref="P1219:P1282" si="409">SUM(E1219/L1219)</f>
        <v>148.57377049180329</v>
      </c>
      <c r="Q1219" t="s">
        <v>8338</v>
      </c>
      <c r="R1219" t="s">
        <v>8339</v>
      </c>
      <c r="S1219" s="10">
        <f t="shared" ref="S1219:S1282" si="410">(((J1219/60)/60)/24)+DATE(1970,1,1)</f>
        <v>42535.809490740736</v>
      </c>
      <c r="T1219" s="10">
        <f t="shared" ref="T1219:T1282" si="411">(((I1219/60)/60)/24)+DATE(1970,1,1)</f>
        <v>42565.809490740736</v>
      </c>
      <c r="U1219">
        <f t="shared" si="406"/>
        <v>26500</v>
      </c>
      <c r="V1219">
        <f t="shared" si="407"/>
        <v>27189</v>
      </c>
    </row>
    <row r="1220" spans="1:22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408"/>
        <v>1.7227777777777777</v>
      </c>
      <c r="P1220">
        <f t="shared" si="409"/>
        <v>174.2134831460674</v>
      </c>
      <c r="Q1220" t="s">
        <v>8338</v>
      </c>
      <c r="R1220" t="s">
        <v>8339</v>
      </c>
      <c r="S1220" s="10">
        <f t="shared" si="410"/>
        <v>42278.662037037036</v>
      </c>
      <c r="T1220" s="10">
        <f t="shared" si="411"/>
        <v>42309.125</v>
      </c>
      <c r="U1220">
        <f t="shared" si="406"/>
        <v>9000</v>
      </c>
      <c r="V1220">
        <f t="shared" si="407"/>
        <v>15505</v>
      </c>
    </row>
    <row r="1221" spans="1:22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408"/>
        <v>1.5916819571865444</v>
      </c>
      <c r="P1221">
        <f t="shared" si="409"/>
        <v>102.86166007905139</v>
      </c>
      <c r="Q1221" t="s">
        <v>8338</v>
      </c>
      <c r="R1221" t="s">
        <v>8339</v>
      </c>
      <c r="S1221" s="10">
        <f t="shared" si="410"/>
        <v>42633.461956018517</v>
      </c>
      <c r="T1221" s="10">
        <f t="shared" si="411"/>
        <v>42663.461956018517</v>
      </c>
      <c r="U1221">
        <f t="shared" si="406"/>
        <v>16350</v>
      </c>
      <c r="V1221">
        <f t="shared" si="407"/>
        <v>26024</v>
      </c>
    </row>
    <row r="1222" spans="1:22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408"/>
        <v>1.0376666666666667</v>
      </c>
      <c r="P1222">
        <f t="shared" si="409"/>
        <v>111.17857142857143</v>
      </c>
      <c r="Q1222" t="s">
        <v>8338</v>
      </c>
      <c r="R1222" t="s">
        <v>8339</v>
      </c>
      <c r="S1222" s="10">
        <f t="shared" si="410"/>
        <v>42211.628611111111</v>
      </c>
      <c r="T1222" s="10">
        <f t="shared" si="411"/>
        <v>42241.628611111111</v>
      </c>
      <c r="U1222">
        <f>D1222*1.19</f>
        <v>17850</v>
      </c>
      <c r="V1222">
        <f>E1222*1.19</f>
        <v>18522.349999999999</v>
      </c>
    </row>
    <row r="1223" spans="1:22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408"/>
        <v>1.1140954545454547</v>
      </c>
      <c r="P1223">
        <f t="shared" si="409"/>
        <v>23.796213592233013</v>
      </c>
      <c r="Q1223" t="s">
        <v>8338</v>
      </c>
      <c r="R1223" t="s">
        <v>8339</v>
      </c>
      <c r="S1223" s="10">
        <f t="shared" si="410"/>
        <v>42680.47555555556</v>
      </c>
      <c r="T1223" s="10">
        <f t="shared" si="411"/>
        <v>42708</v>
      </c>
      <c r="U1223">
        <f>D1223*1.39</f>
        <v>3058</v>
      </c>
      <c r="V1223">
        <f>E1223*1.39</f>
        <v>3406.9039000000002</v>
      </c>
    </row>
    <row r="1224" spans="1:22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408"/>
        <v>2.80375</v>
      </c>
      <c r="P1224">
        <f t="shared" si="409"/>
        <v>81.268115942028984</v>
      </c>
      <c r="Q1224" t="s">
        <v>8338</v>
      </c>
      <c r="R1224" t="s">
        <v>8339</v>
      </c>
      <c r="S1224" s="10">
        <f t="shared" si="410"/>
        <v>42430.720451388886</v>
      </c>
      <c r="T1224" s="10">
        <f t="shared" si="411"/>
        <v>42461.166666666672</v>
      </c>
      <c r="U1224">
        <f>D1224*0.81</f>
        <v>3240</v>
      </c>
      <c r="V1224">
        <f>E1224*0.81</f>
        <v>9084.1500000000015</v>
      </c>
    </row>
    <row r="1225" spans="1:22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408"/>
        <v>1.1210606060606061</v>
      </c>
      <c r="P1225">
        <f t="shared" si="409"/>
        <v>116.21465968586388</v>
      </c>
      <c r="Q1225" t="s">
        <v>8338</v>
      </c>
      <c r="R1225" t="s">
        <v>8339</v>
      </c>
      <c r="S1225" s="10">
        <f t="shared" si="410"/>
        <v>42654.177187499998</v>
      </c>
      <c r="T1225" s="10">
        <f t="shared" si="411"/>
        <v>42684.218854166669</v>
      </c>
      <c r="U1225">
        <f t="shared" ref="U1225:U1235" si="412">D1225</f>
        <v>19800</v>
      </c>
      <c r="V1225">
        <f t="shared" ref="V1225:V1235" si="413">E1225</f>
        <v>22197</v>
      </c>
    </row>
    <row r="1226" spans="1:22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408"/>
        <v>7.0666666666666669E-2</v>
      </c>
      <c r="P1226">
        <f t="shared" si="409"/>
        <v>58.888888888888886</v>
      </c>
      <c r="Q1226" t="s">
        <v>8325</v>
      </c>
      <c r="R1226" t="s">
        <v>8340</v>
      </c>
      <c r="S1226" s="10">
        <f t="shared" si="410"/>
        <v>41736.549791666665</v>
      </c>
      <c r="T1226" s="10">
        <f t="shared" si="411"/>
        <v>41796.549791666665</v>
      </c>
      <c r="U1226">
        <f t="shared" si="412"/>
        <v>15000</v>
      </c>
      <c r="V1226">
        <f t="shared" si="413"/>
        <v>1060</v>
      </c>
    </row>
    <row r="1227" spans="1:22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408"/>
        <v>4.3999999999999997E-2</v>
      </c>
      <c r="P1227">
        <f t="shared" si="409"/>
        <v>44</v>
      </c>
      <c r="Q1227" t="s">
        <v>8325</v>
      </c>
      <c r="R1227" t="s">
        <v>8340</v>
      </c>
      <c r="S1227" s="10">
        <f t="shared" si="410"/>
        <v>41509.905995370369</v>
      </c>
      <c r="T1227" s="10">
        <f t="shared" si="411"/>
        <v>41569.905995370369</v>
      </c>
      <c r="U1227">
        <f t="shared" si="412"/>
        <v>3000</v>
      </c>
      <c r="V1227">
        <f t="shared" si="413"/>
        <v>132</v>
      </c>
    </row>
    <row r="1228" spans="1:22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408"/>
        <v>3.8739999999999997E-2</v>
      </c>
      <c r="P1228">
        <f t="shared" si="409"/>
        <v>48.424999999999997</v>
      </c>
      <c r="Q1228" t="s">
        <v>8325</v>
      </c>
      <c r="R1228" t="s">
        <v>8340</v>
      </c>
      <c r="S1228" s="10">
        <f t="shared" si="410"/>
        <v>41715.874780092592</v>
      </c>
      <c r="T1228" s="10">
        <f t="shared" si="411"/>
        <v>41750.041666666664</v>
      </c>
      <c r="U1228">
        <f t="shared" si="412"/>
        <v>50000</v>
      </c>
      <c r="V1228">
        <f t="shared" si="413"/>
        <v>1937</v>
      </c>
    </row>
    <row r="1229" spans="1:22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408"/>
        <v>0</v>
      </c>
      <c r="P1229" t="e">
        <f t="shared" si="409"/>
        <v>#DIV/0!</v>
      </c>
      <c r="Q1229" t="s">
        <v>8325</v>
      </c>
      <c r="R1229" t="s">
        <v>8340</v>
      </c>
      <c r="S1229" s="10">
        <f t="shared" si="410"/>
        <v>41827.919166666667</v>
      </c>
      <c r="T1229" s="10">
        <f t="shared" si="411"/>
        <v>41858.291666666664</v>
      </c>
      <c r="U1229">
        <f t="shared" si="412"/>
        <v>2000</v>
      </c>
      <c r="V1229">
        <f t="shared" si="413"/>
        <v>0</v>
      </c>
    </row>
    <row r="1230" spans="1:22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408"/>
        <v>0.29299999999999998</v>
      </c>
      <c r="P1230">
        <f t="shared" si="409"/>
        <v>61.041666666666664</v>
      </c>
      <c r="Q1230" t="s">
        <v>8325</v>
      </c>
      <c r="R1230" t="s">
        <v>8340</v>
      </c>
      <c r="S1230" s="10">
        <f t="shared" si="410"/>
        <v>40754.729259259257</v>
      </c>
      <c r="T1230" s="10">
        <f t="shared" si="411"/>
        <v>40814.729259259257</v>
      </c>
      <c r="U1230">
        <f t="shared" si="412"/>
        <v>5000</v>
      </c>
      <c r="V1230">
        <f t="shared" si="413"/>
        <v>1465</v>
      </c>
    </row>
    <row r="1231" spans="1:22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408"/>
        <v>9.0909090909090905E-3</v>
      </c>
      <c r="P1231">
        <f t="shared" si="409"/>
        <v>25</v>
      </c>
      <c r="Q1231" t="s">
        <v>8325</v>
      </c>
      <c r="R1231" t="s">
        <v>8340</v>
      </c>
      <c r="S1231" s="10">
        <f t="shared" si="410"/>
        <v>40985.459803240738</v>
      </c>
      <c r="T1231" s="10">
        <f t="shared" si="411"/>
        <v>41015.666666666664</v>
      </c>
      <c r="U1231">
        <f t="shared" si="412"/>
        <v>2750</v>
      </c>
      <c r="V1231">
        <f t="shared" si="413"/>
        <v>25</v>
      </c>
    </row>
    <row r="1232" spans="1:22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408"/>
        <v>0</v>
      </c>
      <c r="P1232" t="e">
        <f t="shared" si="409"/>
        <v>#DIV/0!</v>
      </c>
      <c r="Q1232" t="s">
        <v>8325</v>
      </c>
      <c r="R1232" t="s">
        <v>8340</v>
      </c>
      <c r="S1232" s="10">
        <f t="shared" si="410"/>
        <v>40568.972569444442</v>
      </c>
      <c r="T1232" s="10">
        <f t="shared" si="411"/>
        <v>40598.972569444442</v>
      </c>
      <c r="U1232">
        <f t="shared" si="412"/>
        <v>500000</v>
      </c>
      <c r="V1232">
        <f t="shared" si="413"/>
        <v>0</v>
      </c>
    </row>
    <row r="1233" spans="1:22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408"/>
        <v>0</v>
      </c>
      <c r="P1233" t="e">
        <f t="shared" si="409"/>
        <v>#DIV/0!</v>
      </c>
      <c r="Q1233" t="s">
        <v>8325</v>
      </c>
      <c r="R1233" t="s">
        <v>8340</v>
      </c>
      <c r="S1233" s="10">
        <f t="shared" si="410"/>
        <v>42193.941759259258</v>
      </c>
      <c r="T1233" s="10">
        <f t="shared" si="411"/>
        <v>42244.041666666672</v>
      </c>
      <c r="U1233">
        <f t="shared" si="412"/>
        <v>5000</v>
      </c>
      <c r="V1233">
        <f t="shared" si="413"/>
        <v>0</v>
      </c>
    </row>
    <row r="1234" spans="1:22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408"/>
        <v>8.0000000000000002E-3</v>
      </c>
      <c r="P1234">
        <f t="shared" si="409"/>
        <v>40</v>
      </c>
      <c r="Q1234" t="s">
        <v>8325</v>
      </c>
      <c r="R1234" t="s">
        <v>8340</v>
      </c>
      <c r="S1234" s="10">
        <f t="shared" si="410"/>
        <v>41506.848032407412</v>
      </c>
      <c r="T1234" s="10">
        <f t="shared" si="411"/>
        <v>41553.848032407412</v>
      </c>
      <c r="U1234">
        <f t="shared" si="412"/>
        <v>5000</v>
      </c>
      <c r="V1234">
        <f t="shared" si="413"/>
        <v>40</v>
      </c>
    </row>
    <row r="1235" spans="1:22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408"/>
        <v>0.11600000000000001</v>
      </c>
      <c r="P1235">
        <f t="shared" si="409"/>
        <v>19.333333333333332</v>
      </c>
      <c r="Q1235" t="s">
        <v>8325</v>
      </c>
      <c r="R1235" t="s">
        <v>8340</v>
      </c>
      <c r="S1235" s="10">
        <f t="shared" si="410"/>
        <v>40939.948773148149</v>
      </c>
      <c r="T1235" s="10">
        <f t="shared" si="411"/>
        <v>40960.948773148149</v>
      </c>
      <c r="U1235">
        <f t="shared" si="412"/>
        <v>1000</v>
      </c>
      <c r="V1235">
        <f t="shared" si="413"/>
        <v>116</v>
      </c>
    </row>
    <row r="1236" spans="1:22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408"/>
        <v>0</v>
      </c>
      <c r="P1236" t="e">
        <f t="shared" si="409"/>
        <v>#DIV/0!</v>
      </c>
      <c r="Q1236" t="s">
        <v>8325</v>
      </c>
      <c r="R1236" t="s">
        <v>8340</v>
      </c>
      <c r="S1236" s="10">
        <f t="shared" si="410"/>
        <v>42007.788680555561</v>
      </c>
      <c r="T1236" s="10">
        <f t="shared" si="411"/>
        <v>42037.788680555561</v>
      </c>
      <c r="U1236">
        <f>D1236*1.39</f>
        <v>69500</v>
      </c>
      <c r="V1236">
        <f>E1236*1.39</f>
        <v>0</v>
      </c>
    </row>
    <row r="1237" spans="1:22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408"/>
        <v>2.787363950092912E-2</v>
      </c>
      <c r="P1237">
        <f t="shared" si="409"/>
        <v>35</v>
      </c>
      <c r="Q1237" t="s">
        <v>8325</v>
      </c>
      <c r="R1237" t="s">
        <v>8340</v>
      </c>
      <c r="S1237" s="10">
        <f t="shared" si="410"/>
        <v>41583.135405092595</v>
      </c>
      <c r="T1237" s="10">
        <f t="shared" si="411"/>
        <v>41623.135405092595</v>
      </c>
      <c r="U1237">
        <f t="shared" ref="U1237:U1263" si="414">D1237</f>
        <v>7534</v>
      </c>
      <c r="V1237">
        <f t="shared" ref="V1237:V1263" si="415">E1237</f>
        <v>210</v>
      </c>
    </row>
    <row r="1238" spans="1:22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408"/>
        <v>0</v>
      </c>
      <c r="P1238" t="e">
        <f t="shared" si="409"/>
        <v>#DIV/0!</v>
      </c>
      <c r="Q1238" t="s">
        <v>8325</v>
      </c>
      <c r="R1238" t="s">
        <v>8340</v>
      </c>
      <c r="S1238" s="10">
        <f t="shared" si="410"/>
        <v>41110.680138888885</v>
      </c>
      <c r="T1238" s="10">
        <f t="shared" si="411"/>
        <v>41118.666666666664</v>
      </c>
      <c r="U1238">
        <f t="shared" si="414"/>
        <v>2500</v>
      </c>
      <c r="V1238">
        <f t="shared" si="415"/>
        <v>0</v>
      </c>
    </row>
    <row r="1239" spans="1:22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408"/>
        <v>0</v>
      </c>
      <c r="P1239" t="e">
        <f t="shared" si="409"/>
        <v>#DIV/0!</v>
      </c>
      <c r="Q1239" t="s">
        <v>8325</v>
      </c>
      <c r="R1239" t="s">
        <v>8340</v>
      </c>
      <c r="S1239" s="10">
        <f t="shared" si="410"/>
        <v>41125.283159722225</v>
      </c>
      <c r="T1239" s="10">
        <f t="shared" si="411"/>
        <v>41145.283159722225</v>
      </c>
      <c r="U1239">
        <f t="shared" si="414"/>
        <v>25000</v>
      </c>
      <c r="V1239">
        <f t="shared" si="415"/>
        <v>0</v>
      </c>
    </row>
    <row r="1240" spans="1:22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408"/>
        <v>0.17799999999999999</v>
      </c>
      <c r="P1240">
        <f t="shared" si="409"/>
        <v>59.333333333333336</v>
      </c>
      <c r="Q1240" t="s">
        <v>8325</v>
      </c>
      <c r="R1240" t="s">
        <v>8340</v>
      </c>
      <c r="S1240" s="10">
        <f t="shared" si="410"/>
        <v>40731.61037037037</v>
      </c>
      <c r="T1240" s="10">
        <f t="shared" si="411"/>
        <v>40761.61037037037</v>
      </c>
      <c r="U1240">
        <f t="shared" si="414"/>
        <v>1000</v>
      </c>
      <c r="V1240">
        <f t="shared" si="415"/>
        <v>178</v>
      </c>
    </row>
    <row r="1241" spans="1:22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408"/>
        <v>0</v>
      </c>
      <c r="P1241" t="e">
        <f t="shared" si="409"/>
        <v>#DIV/0!</v>
      </c>
      <c r="Q1241" t="s">
        <v>8325</v>
      </c>
      <c r="R1241" t="s">
        <v>8340</v>
      </c>
      <c r="S1241" s="10">
        <f t="shared" si="410"/>
        <v>40883.962581018517</v>
      </c>
      <c r="T1241" s="10">
        <f t="shared" si="411"/>
        <v>40913.962581018517</v>
      </c>
      <c r="U1241">
        <f t="shared" si="414"/>
        <v>2500</v>
      </c>
      <c r="V1241">
        <f t="shared" si="415"/>
        <v>0</v>
      </c>
    </row>
    <row r="1242" spans="1:22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408"/>
        <v>3.0124999999999999E-2</v>
      </c>
      <c r="P1242">
        <f t="shared" si="409"/>
        <v>30.125</v>
      </c>
      <c r="Q1242" t="s">
        <v>8325</v>
      </c>
      <c r="R1242" t="s">
        <v>8340</v>
      </c>
      <c r="S1242" s="10">
        <f t="shared" si="410"/>
        <v>41409.040011574078</v>
      </c>
      <c r="T1242" s="10">
        <f t="shared" si="411"/>
        <v>41467.910416666666</v>
      </c>
      <c r="U1242">
        <f t="shared" si="414"/>
        <v>8000</v>
      </c>
      <c r="V1242">
        <f t="shared" si="415"/>
        <v>241</v>
      </c>
    </row>
    <row r="1243" spans="1:22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408"/>
        <v>0.50739999999999996</v>
      </c>
      <c r="P1243">
        <f t="shared" si="409"/>
        <v>74.617647058823536</v>
      </c>
      <c r="Q1243" t="s">
        <v>8325</v>
      </c>
      <c r="R1243" t="s">
        <v>8340</v>
      </c>
      <c r="S1243" s="10">
        <f t="shared" si="410"/>
        <v>41923.837731481479</v>
      </c>
      <c r="T1243" s="10">
        <f t="shared" si="411"/>
        <v>41946.249305555553</v>
      </c>
      <c r="U1243">
        <f t="shared" si="414"/>
        <v>5000</v>
      </c>
      <c r="V1243">
        <f t="shared" si="415"/>
        <v>2537</v>
      </c>
    </row>
    <row r="1244" spans="1:22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408"/>
        <v>5.4884742041712408E-3</v>
      </c>
      <c r="P1244">
        <f t="shared" si="409"/>
        <v>5</v>
      </c>
      <c r="Q1244" t="s">
        <v>8325</v>
      </c>
      <c r="R1244" t="s">
        <v>8340</v>
      </c>
      <c r="S1244" s="10">
        <f t="shared" si="410"/>
        <v>40782.165532407409</v>
      </c>
      <c r="T1244" s="10">
        <f t="shared" si="411"/>
        <v>40797.554166666669</v>
      </c>
      <c r="U1244">
        <f t="shared" si="414"/>
        <v>911</v>
      </c>
      <c r="V1244">
        <f t="shared" si="415"/>
        <v>5</v>
      </c>
    </row>
    <row r="1245" spans="1:22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408"/>
        <v>0.14091666666666666</v>
      </c>
      <c r="P1245">
        <f t="shared" si="409"/>
        <v>44.5</v>
      </c>
      <c r="Q1245" t="s">
        <v>8325</v>
      </c>
      <c r="R1245" t="s">
        <v>8340</v>
      </c>
      <c r="S1245" s="10">
        <f t="shared" si="410"/>
        <v>40671.879293981481</v>
      </c>
      <c r="T1245" s="10">
        <f t="shared" si="411"/>
        <v>40732.875</v>
      </c>
      <c r="U1245">
        <f t="shared" si="414"/>
        <v>12000</v>
      </c>
      <c r="V1245">
        <f t="shared" si="415"/>
        <v>1691</v>
      </c>
    </row>
    <row r="1246" spans="1:22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408"/>
        <v>1.038</v>
      </c>
      <c r="P1246">
        <f t="shared" si="409"/>
        <v>46.133333333333333</v>
      </c>
      <c r="Q1246" t="s">
        <v>8325</v>
      </c>
      <c r="R1246" t="s">
        <v>8326</v>
      </c>
      <c r="S1246" s="10">
        <f t="shared" si="410"/>
        <v>41355.825497685182</v>
      </c>
      <c r="T1246" s="10">
        <f t="shared" si="411"/>
        <v>41386.875</v>
      </c>
      <c r="U1246">
        <f t="shared" si="414"/>
        <v>2000</v>
      </c>
      <c r="V1246">
        <f t="shared" si="415"/>
        <v>2076</v>
      </c>
    </row>
    <row r="1247" spans="1:22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408"/>
        <v>1.2024999999999999</v>
      </c>
      <c r="P1247">
        <f t="shared" si="409"/>
        <v>141.47058823529412</v>
      </c>
      <c r="Q1247" t="s">
        <v>8325</v>
      </c>
      <c r="R1247" t="s">
        <v>8326</v>
      </c>
      <c r="S1247" s="10">
        <f t="shared" si="410"/>
        <v>41774.599930555552</v>
      </c>
      <c r="T1247" s="10">
        <f t="shared" si="411"/>
        <v>41804.599930555552</v>
      </c>
      <c r="U1247">
        <f t="shared" si="414"/>
        <v>2000</v>
      </c>
      <c r="V1247">
        <f t="shared" si="415"/>
        <v>2405</v>
      </c>
    </row>
    <row r="1248" spans="1:22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408"/>
        <v>1.17</v>
      </c>
      <c r="P1248">
        <f t="shared" si="409"/>
        <v>75.483870967741936</v>
      </c>
      <c r="Q1248" t="s">
        <v>8325</v>
      </c>
      <c r="R1248" t="s">
        <v>8326</v>
      </c>
      <c r="S1248" s="10">
        <f t="shared" si="410"/>
        <v>40838.043391203704</v>
      </c>
      <c r="T1248" s="10">
        <f t="shared" si="411"/>
        <v>40883.085057870368</v>
      </c>
      <c r="U1248">
        <f t="shared" si="414"/>
        <v>2000</v>
      </c>
      <c r="V1248">
        <f t="shared" si="415"/>
        <v>2340</v>
      </c>
    </row>
    <row r="1249" spans="1:22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408"/>
        <v>1.2214285714285715</v>
      </c>
      <c r="P1249">
        <f t="shared" si="409"/>
        <v>85.5</v>
      </c>
      <c r="Q1249" t="s">
        <v>8325</v>
      </c>
      <c r="R1249" t="s">
        <v>8326</v>
      </c>
      <c r="S1249" s="10">
        <f t="shared" si="410"/>
        <v>41370.292303240742</v>
      </c>
      <c r="T1249" s="10">
        <f t="shared" si="411"/>
        <v>41400.292303240742</v>
      </c>
      <c r="U1249">
        <f t="shared" si="414"/>
        <v>3500</v>
      </c>
      <c r="V1249">
        <f t="shared" si="415"/>
        <v>4275</v>
      </c>
    </row>
    <row r="1250" spans="1:22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408"/>
        <v>1.5164</v>
      </c>
      <c r="P1250">
        <f t="shared" si="409"/>
        <v>64.254237288135599</v>
      </c>
      <c r="Q1250" t="s">
        <v>8325</v>
      </c>
      <c r="R1250" t="s">
        <v>8326</v>
      </c>
      <c r="S1250" s="10">
        <f t="shared" si="410"/>
        <v>41767.656863425924</v>
      </c>
      <c r="T1250" s="10">
        <f t="shared" si="411"/>
        <v>41803.290972222225</v>
      </c>
      <c r="U1250">
        <f t="shared" si="414"/>
        <v>2500</v>
      </c>
      <c r="V1250">
        <f t="shared" si="415"/>
        <v>3791</v>
      </c>
    </row>
    <row r="1251" spans="1:22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408"/>
        <v>1.0444</v>
      </c>
      <c r="P1251">
        <f t="shared" si="409"/>
        <v>64.46913580246914</v>
      </c>
      <c r="Q1251" t="s">
        <v>8325</v>
      </c>
      <c r="R1251" t="s">
        <v>8326</v>
      </c>
      <c r="S1251" s="10">
        <f t="shared" si="410"/>
        <v>41067.74086805556</v>
      </c>
      <c r="T1251" s="10">
        <f t="shared" si="411"/>
        <v>41097.74086805556</v>
      </c>
      <c r="U1251">
        <f t="shared" si="414"/>
        <v>5000</v>
      </c>
      <c r="V1251">
        <f t="shared" si="415"/>
        <v>5222</v>
      </c>
    </row>
    <row r="1252" spans="1:22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408"/>
        <v>2.0015333333333332</v>
      </c>
      <c r="P1252">
        <f t="shared" si="409"/>
        <v>118.2007874015748</v>
      </c>
      <c r="Q1252" t="s">
        <v>8325</v>
      </c>
      <c r="R1252" t="s">
        <v>8326</v>
      </c>
      <c r="S1252" s="10">
        <f t="shared" si="410"/>
        <v>41843.64271990741</v>
      </c>
      <c r="T1252" s="10">
        <f t="shared" si="411"/>
        <v>41888.64271990741</v>
      </c>
      <c r="U1252">
        <f t="shared" si="414"/>
        <v>30000</v>
      </c>
      <c r="V1252">
        <f t="shared" si="415"/>
        <v>60046</v>
      </c>
    </row>
    <row r="1253" spans="1:22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408"/>
        <v>1.018</v>
      </c>
      <c r="P1253">
        <f t="shared" si="409"/>
        <v>82.540540540540547</v>
      </c>
      <c r="Q1253" t="s">
        <v>8325</v>
      </c>
      <c r="R1253" t="s">
        <v>8326</v>
      </c>
      <c r="S1253" s="10">
        <f t="shared" si="410"/>
        <v>40751.814432870371</v>
      </c>
      <c r="T1253" s="10">
        <f t="shared" si="411"/>
        <v>40811.814432870371</v>
      </c>
      <c r="U1253">
        <f t="shared" si="414"/>
        <v>6000</v>
      </c>
      <c r="V1253">
        <f t="shared" si="415"/>
        <v>6108</v>
      </c>
    </row>
    <row r="1254" spans="1:22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408"/>
        <v>1.3765714285714286</v>
      </c>
      <c r="P1254">
        <f t="shared" si="409"/>
        <v>34.170212765957444</v>
      </c>
      <c r="Q1254" t="s">
        <v>8325</v>
      </c>
      <c r="R1254" t="s">
        <v>8326</v>
      </c>
      <c r="S1254" s="10">
        <f t="shared" si="410"/>
        <v>41543.988067129627</v>
      </c>
      <c r="T1254" s="10">
        <f t="shared" si="411"/>
        <v>41571.988067129627</v>
      </c>
      <c r="U1254">
        <f t="shared" si="414"/>
        <v>3500</v>
      </c>
      <c r="V1254">
        <f t="shared" si="415"/>
        <v>4818</v>
      </c>
    </row>
    <row r="1255" spans="1:22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408"/>
        <v>3038.3319999999999</v>
      </c>
      <c r="P1255">
        <f t="shared" si="409"/>
        <v>42.73322081575246</v>
      </c>
      <c r="Q1255" t="s">
        <v>8325</v>
      </c>
      <c r="R1255" t="s">
        <v>8326</v>
      </c>
      <c r="S1255" s="10">
        <f t="shared" si="410"/>
        <v>41855.783645833333</v>
      </c>
      <c r="T1255" s="10">
        <f t="shared" si="411"/>
        <v>41885.783645833333</v>
      </c>
      <c r="U1255">
        <f t="shared" si="414"/>
        <v>10</v>
      </c>
      <c r="V1255">
        <f t="shared" si="415"/>
        <v>30383.32</v>
      </c>
    </row>
    <row r="1256" spans="1:22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408"/>
        <v>1.9885074626865671</v>
      </c>
      <c r="P1256">
        <f t="shared" si="409"/>
        <v>94.489361702127653</v>
      </c>
      <c r="Q1256" t="s">
        <v>8325</v>
      </c>
      <c r="R1256" t="s">
        <v>8326</v>
      </c>
      <c r="S1256" s="10">
        <f t="shared" si="410"/>
        <v>40487.621365740742</v>
      </c>
      <c r="T1256" s="10">
        <f t="shared" si="411"/>
        <v>40544.207638888889</v>
      </c>
      <c r="U1256">
        <f t="shared" si="414"/>
        <v>6700</v>
      </c>
      <c r="V1256">
        <f t="shared" si="415"/>
        <v>13323</v>
      </c>
    </row>
    <row r="1257" spans="1:22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408"/>
        <v>2.0236666666666667</v>
      </c>
      <c r="P1257">
        <f t="shared" si="409"/>
        <v>55.697247706422019</v>
      </c>
      <c r="Q1257" t="s">
        <v>8325</v>
      </c>
      <c r="R1257" t="s">
        <v>8326</v>
      </c>
      <c r="S1257" s="10">
        <f t="shared" si="410"/>
        <v>41579.845509259263</v>
      </c>
      <c r="T1257" s="10">
        <f t="shared" si="411"/>
        <v>41609.887175925927</v>
      </c>
      <c r="U1257">
        <f t="shared" si="414"/>
        <v>3000</v>
      </c>
      <c r="V1257">
        <f t="shared" si="415"/>
        <v>6071</v>
      </c>
    </row>
    <row r="1258" spans="1:22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408"/>
        <v>1.1796376666666666</v>
      </c>
      <c r="P1258">
        <f t="shared" si="409"/>
        <v>98.030831024930734</v>
      </c>
      <c r="Q1258" t="s">
        <v>8325</v>
      </c>
      <c r="R1258" t="s">
        <v>8326</v>
      </c>
      <c r="S1258" s="10">
        <f t="shared" si="410"/>
        <v>40921.919340277782</v>
      </c>
      <c r="T1258" s="10">
        <f t="shared" si="411"/>
        <v>40951.919340277782</v>
      </c>
      <c r="U1258">
        <f t="shared" si="414"/>
        <v>30000</v>
      </c>
      <c r="V1258">
        <f t="shared" si="415"/>
        <v>35389.129999999997</v>
      </c>
    </row>
    <row r="1259" spans="1:22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408"/>
        <v>2.9472727272727273</v>
      </c>
      <c r="P1259">
        <f t="shared" si="409"/>
        <v>92.102272727272734</v>
      </c>
      <c r="Q1259" t="s">
        <v>8325</v>
      </c>
      <c r="R1259" t="s">
        <v>8326</v>
      </c>
      <c r="S1259" s="10">
        <f t="shared" si="410"/>
        <v>40587.085532407407</v>
      </c>
      <c r="T1259" s="10">
        <f t="shared" si="411"/>
        <v>40636.043865740743</v>
      </c>
      <c r="U1259">
        <f t="shared" si="414"/>
        <v>5500</v>
      </c>
      <c r="V1259">
        <f t="shared" si="415"/>
        <v>16210</v>
      </c>
    </row>
    <row r="1260" spans="1:22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408"/>
        <v>2.1314633333333335</v>
      </c>
      <c r="P1260">
        <f t="shared" si="409"/>
        <v>38.175462686567165</v>
      </c>
      <c r="Q1260" t="s">
        <v>8325</v>
      </c>
      <c r="R1260" t="s">
        <v>8326</v>
      </c>
      <c r="S1260" s="10">
        <f t="shared" si="410"/>
        <v>41487.611250000002</v>
      </c>
      <c r="T1260" s="10">
        <f t="shared" si="411"/>
        <v>41517.611250000002</v>
      </c>
      <c r="U1260">
        <f t="shared" si="414"/>
        <v>12000</v>
      </c>
      <c r="V1260">
        <f t="shared" si="415"/>
        <v>25577.56</v>
      </c>
    </row>
    <row r="1261" spans="1:22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408"/>
        <v>1.0424</v>
      </c>
      <c r="P1261">
        <f t="shared" si="409"/>
        <v>27.145833333333332</v>
      </c>
      <c r="Q1261" t="s">
        <v>8325</v>
      </c>
      <c r="R1261" t="s">
        <v>8326</v>
      </c>
      <c r="S1261" s="10">
        <f t="shared" si="410"/>
        <v>41766.970648148148</v>
      </c>
      <c r="T1261" s="10">
        <f t="shared" si="411"/>
        <v>41799.165972222225</v>
      </c>
      <c r="U1261">
        <f t="shared" si="414"/>
        <v>2500</v>
      </c>
      <c r="V1261">
        <f t="shared" si="415"/>
        <v>2606</v>
      </c>
    </row>
    <row r="1262" spans="1:22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408"/>
        <v>1.1366666666666667</v>
      </c>
      <c r="P1262">
        <f t="shared" si="409"/>
        <v>50.689189189189186</v>
      </c>
      <c r="Q1262" t="s">
        <v>8325</v>
      </c>
      <c r="R1262" t="s">
        <v>8326</v>
      </c>
      <c r="S1262" s="10">
        <f t="shared" si="410"/>
        <v>41666.842824074076</v>
      </c>
      <c r="T1262" s="10">
        <f t="shared" si="411"/>
        <v>41696.842824074076</v>
      </c>
      <c r="U1262">
        <f t="shared" si="414"/>
        <v>3300</v>
      </c>
      <c r="V1262">
        <f t="shared" si="415"/>
        <v>3751</v>
      </c>
    </row>
    <row r="1263" spans="1:22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408"/>
        <v>1.0125</v>
      </c>
      <c r="P1263">
        <f t="shared" si="409"/>
        <v>38.942307692307693</v>
      </c>
      <c r="Q1263" t="s">
        <v>8325</v>
      </c>
      <c r="R1263" t="s">
        <v>8326</v>
      </c>
      <c r="S1263" s="10">
        <f t="shared" si="410"/>
        <v>41638.342905092592</v>
      </c>
      <c r="T1263" s="10">
        <f t="shared" si="411"/>
        <v>41668.342905092592</v>
      </c>
      <c r="U1263">
        <f t="shared" si="414"/>
        <v>2000</v>
      </c>
      <c r="V1263">
        <f t="shared" si="415"/>
        <v>2025</v>
      </c>
    </row>
    <row r="1264" spans="1:22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408"/>
        <v>1.2541538461538462</v>
      </c>
      <c r="P1264">
        <f t="shared" si="409"/>
        <v>77.638095238095232</v>
      </c>
      <c r="Q1264" t="s">
        <v>8325</v>
      </c>
      <c r="R1264" t="s">
        <v>8326</v>
      </c>
      <c r="S1264" s="10">
        <f t="shared" si="410"/>
        <v>41656.762638888889</v>
      </c>
      <c r="T1264" s="10">
        <f t="shared" si="411"/>
        <v>41686.762638888889</v>
      </c>
      <c r="U1264">
        <f>D1264*0.81</f>
        <v>5265</v>
      </c>
      <c r="V1264">
        <f>E1264*0.81</f>
        <v>6603.1200000000008</v>
      </c>
    </row>
    <row r="1265" spans="1:22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408"/>
        <v>1.19</v>
      </c>
      <c r="P1265">
        <f t="shared" si="409"/>
        <v>43.536585365853661</v>
      </c>
      <c r="Q1265" t="s">
        <v>8325</v>
      </c>
      <c r="R1265" t="s">
        <v>8326</v>
      </c>
      <c r="S1265" s="10">
        <f t="shared" si="410"/>
        <v>41692.084143518521</v>
      </c>
      <c r="T1265" s="10">
        <f t="shared" si="411"/>
        <v>41727.041666666664</v>
      </c>
      <c r="U1265">
        <f t="shared" ref="U1265:U1274" si="416">D1265</f>
        <v>1500</v>
      </c>
      <c r="V1265">
        <f t="shared" ref="V1265:V1274" si="417">E1265</f>
        <v>1785</v>
      </c>
    </row>
    <row r="1266" spans="1:22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408"/>
        <v>1.6646153846153846</v>
      </c>
      <c r="P1266">
        <f t="shared" si="409"/>
        <v>31.823529411764707</v>
      </c>
      <c r="Q1266" t="s">
        <v>8325</v>
      </c>
      <c r="R1266" t="s">
        <v>8326</v>
      </c>
      <c r="S1266" s="10">
        <f t="shared" si="410"/>
        <v>41547.662997685184</v>
      </c>
      <c r="T1266" s="10">
        <f t="shared" si="411"/>
        <v>41576.662997685184</v>
      </c>
      <c r="U1266">
        <f t="shared" si="416"/>
        <v>650</v>
      </c>
      <c r="V1266">
        <f t="shared" si="417"/>
        <v>1082</v>
      </c>
    </row>
    <row r="1267" spans="1:22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408"/>
        <v>1.1914771428571429</v>
      </c>
      <c r="P1267">
        <f t="shared" si="409"/>
        <v>63.184393939393942</v>
      </c>
      <c r="Q1267" t="s">
        <v>8325</v>
      </c>
      <c r="R1267" t="s">
        <v>8326</v>
      </c>
      <c r="S1267" s="10">
        <f t="shared" si="410"/>
        <v>40465.655266203699</v>
      </c>
      <c r="T1267" s="10">
        <f t="shared" si="411"/>
        <v>40512.655266203699</v>
      </c>
      <c r="U1267">
        <f t="shared" si="416"/>
        <v>3500</v>
      </c>
      <c r="V1267">
        <f t="shared" si="417"/>
        <v>4170.17</v>
      </c>
    </row>
    <row r="1268" spans="1:22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408"/>
        <v>1.0047368421052632</v>
      </c>
      <c r="P1268">
        <f t="shared" si="409"/>
        <v>190.9</v>
      </c>
      <c r="Q1268" t="s">
        <v>8325</v>
      </c>
      <c r="R1268" t="s">
        <v>8326</v>
      </c>
      <c r="S1268" s="10">
        <f t="shared" si="410"/>
        <v>41620.87667824074</v>
      </c>
      <c r="T1268" s="10">
        <f t="shared" si="411"/>
        <v>41650.87667824074</v>
      </c>
      <c r="U1268">
        <f t="shared" si="416"/>
        <v>9500</v>
      </c>
      <c r="V1268">
        <f t="shared" si="417"/>
        <v>9545</v>
      </c>
    </row>
    <row r="1269" spans="1:22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408"/>
        <v>1.018</v>
      </c>
      <c r="P1269">
        <f t="shared" si="409"/>
        <v>140.85534591194968</v>
      </c>
      <c r="Q1269" t="s">
        <v>8325</v>
      </c>
      <c r="R1269" t="s">
        <v>8326</v>
      </c>
      <c r="S1269" s="10">
        <f t="shared" si="410"/>
        <v>41449.585162037038</v>
      </c>
      <c r="T1269" s="10">
        <f t="shared" si="411"/>
        <v>41479.585162037038</v>
      </c>
      <c r="U1269">
        <f t="shared" si="416"/>
        <v>22000</v>
      </c>
      <c r="V1269">
        <f t="shared" si="417"/>
        <v>22396</v>
      </c>
    </row>
    <row r="1270" spans="1:22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408"/>
        <v>1.1666666666666667</v>
      </c>
      <c r="P1270">
        <f t="shared" si="409"/>
        <v>76.92307692307692</v>
      </c>
      <c r="Q1270" t="s">
        <v>8325</v>
      </c>
      <c r="R1270" t="s">
        <v>8326</v>
      </c>
      <c r="S1270" s="10">
        <f t="shared" si="410"/>
        <v>41507.845451388886</v>
      </c>
      <c r="T1270" s="10">
        <f t="shared" si="411"/>
        <v>41537.845451388886</v>
      </c>
      <c r="U1270">
        <f t="shared" si="416"/>
        <v>12000</v>
      </c>
      <c r="V1270">
        <f t="shared" si="417"/>
        <v>14000</v>
      </c>
    </row>
    <row r="1271" spans="1:22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408"/>
        <v>1.0864893617021276</v>
      </c>
      <c r="P1271">
        <f t="shared" si="409"/>
        <v>99.15533980582525</v>
      </c>
      <c r="Q1271" t="s">
        <v>8325</v>
      </c>
      <c r="R1271" t="s">
        <v>8326</v>
      </c>
      <c r="S1271" s="10">
        <f t="shared" si="410"/>
        <v>42445.823055555549</v>
      </c>
      <c r="T1271" s="10">
        <f t="shared" si="411"/>
        <v>42476</v>
      </c>
      <c r="U1271">
        <f t="shared" si="416"/>
        <v>18800</v>
      </c>
      <c r="V1271">
        <f t="shared" si="417"/>
        <v>20426</v>
      </c>
    </row>
    <row r="1272" spans="1:22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408"/>
        <v>1.1472</v>
      </c>
      <c r="P1272">
        <f t="shared" si="409"/>
        <v>67.881656804733723</v>
      </c>
      <c r="Q1272" t="s">
        <v>8325</v>
      </c>
      <c r="R1272" t="s">
        <v>8326</v>
      </c>
      <c r="S1272" s="10">
        <f t="shared" si="410"/>
        <v>40933.856967592597</v>
      </c>
      <c r="T1272" s="10">
        <f t="shared" si="411"/>
        <v>40993.815300925926</v>
      </c>
      <c r="U1272">
        <f t="shared" si="416"/>
        <v>10000</v>
      </c>
      <c r="V1272">
        <f t="shared" si="417"/>
        <v>11472</v>
      </c>
    </row>
    <row r="1273" spans="1:22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408"/>
        <v>1.018</v>
      </c>
      <c r="P1273">
        <f t="shared" si="409"/>
        <v>246.29032258064515</v>
      </c>
      <c r="Q1273" t="s">
        <v>8325</v>
      </c>
      <c r="R1273" t="s">
        <v>8326</v>
      </c>
      <c r="S1273" s="10">
        <f t="shared" si="410"/>
        <v>41561.683553240742</v>
      </c>
      <c r="T1273" s="10">
        <f t="shared" si="411"/>
        <v>41591.725219907406</v>
      </c>
      <c r="U1273">
        <f t="shared" si="416"/>
        <v>7500</v>
      </c>
      <c r="V1273">
        <f t="shared" si="417"/>
        <v>7635</v>
      </c>
    </row>
    <row r="1274" spans="1:22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408"/>
        <v>1.06</v>
      </c>
      <c r="P1274">
        <f t="shared" si="409"/>
        <v>189.28571428571428</v>
      </c>
      <c r="Q1274" t="s">
        <v>8325</v>
      </c>
      <c r="R1274" t="s">
        <v>8326</v>
      </c>
      <c r="S1274" s="10">
        <f t="shared" si="410"/>
        <v>40274.745127314818</v>
      </c>
      <c r="T1274" s="10">
        <f t="shared" si="411"/>
        <v>40344.166666666664</v>
      </c>
      <c r="U1274">
        <f t="shared" si="416"/>
        <v>5000</v>
      </c>
      <c r="V1274">
        <f t="shared" si="417"/>
        <v>5300</v>
      </c>
    </row>
    <row r="1275" spans="1:22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408"/>
        <v>1.0349999999999999</v>
      </c>
      <c r="P1275">
        <f t="shared" si="409"/>
        <v>76.666666666666671</v>
      </c>
      <c r="Q1275" t="s">
        <v>8325</v>
      </c>
      <c r="R1275" t="s">
        <v>8326</v>
      </c>
      <c r="S1275" s="10">
        <f t="shared" si="410"/>
        <v>41852.730219907404</v>
      </c>
      <c r="T1275" s="10">
        <f t="shared" si="411"/>
        <v>41882.730219907404</v>
      </c>
      <c r="U1275">
        <f>D1275*0.81</f>
        <v>3240</v>
      </c>
      <c r="V1275">
        <f>E1275*0.81</f>
        <v>3353.4</v>
      </c>
    </row>
    <row r="1276" spans="1:22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408"/>
        <v>1.5497535999999998</v>
      </c>
      <c r="P1276">
        <f t="shared" si="409"/>
        <v>82.963254817987149</v>
      </c>
      <c r="Q1276" t="s">
        <v>8325</v>
      </c>
      <c r="R1276" t="s">
        <v>8326</v>
      </c>
      <c r="S1276" s="10">
        <f t="shared" si="410"/>
        <v>41116.690104166664</v>
      </c>
      <c r="T1276" s="10">
        <f t="shared" si="411"/>
        <v>41151.690104166664</v>
      </c>
      <c r="U1276">
        <f t="shared" ref="U1276:U1286" si="418">D1276</f>
        <v>25000</v>
      </c>
      <c r="V1276">
        <f t="shared" ref="V1276:V1286" si="419">E1276</f>
        <v>38743.839999999997</v>
      </c>
    </row>
    <row r="1277" spans="1:22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408"/>
        <v>1.6214066666666667</v>
      </c>
      <c r="P1277">
        <f t="shared" si="409"/>
        <v>62.522107969151669</v>
      </c>
      <c r="Q1277" t="s">
        <v>8325</v>
      </c>
      <c r="R1277" t="s">
        <v>8326</v>
      </c>
      <c r="S1277" s="10">
        <f t="shared" si="410"/>
        <v>41458.867905092593</v>
      </c>
      <c r="T1277" s="10">
        <f t="shared" si="411"/>
        <v>41493.867905092593</v>
      </c>
      <c r="U1277">
        <f t="shared" si="418"/>
        <v>15000</v>
      </c>
      <c r="V1277">
        <f t="shared" si="419"/>
        <v>24321.1</v>
      </c>
    </row>
    <row r="1278" spans="1:22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408"/>
        <v>1.0442100000000001</v>
      </c>
      <c r="P1278">
        <f t="shared" si="409"/>
        <v>46.06808823529412</v>
      </c>
      <c r="Q1278" t="s">
        <v>8325</v>
      </c>
      <c r="R1278" t="s">
        <v>8326</v>
      </c>
      <c r="S1278" s="10">
        <f t="shared" si="410"/>
        <v>40007.704247685186</v>
      </c>
      <c r="T1278" s="10">
        <f t="shared" si="411"/>
        <v>40057.166666666664</v>
      </c>
      <c r="U1278">
        <f t="shared" si="418"/>
        <v>3000</v>
      </c>
      <c r="V1278">
        <f t="shared" si="419"/>
        <v>3132.63</v>
      </c>
    </row>
    <row r="1279" spans="1:22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408"/>
        <v>1.0612433333333333</v>
      </c>
      <c r="P1279">
        <f t="shared" si="409"/>
        <v>38.543946731234868</v>
      </c>
      <c r="Q1279" t="s">
        <v>8325</v>
      </c>
      <c r="R1279" t="s">
        <v>8326</v>
      </c>
      <c r="S1279" s="10">
        <f t="shared" si="410"/>
        <v>41121.561886574076</v>
      </c>
      <c r="T1279" s="10">
        <f t="shared" si="411"/>
        <v>41156.561886574076</v>
      </c>
      <c r="U1279">
        <f t="shared" si="418"/>
        <v>15000</v>
      </c>
      <c r="V1279">
        <f t="shared" si="419"/>
        <v>15918.65</v>
      </c>
    </row>
    <row r="1280" spans="1:22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408"/>
        <v>1.5493846153846154</v>
      </c>
      <c r="P1280">
        <f t="shared" si="409"/>
        <v>53.005263157894738</v>
      </c>
      <c r="Q1280" t="s">
        <v>8325</v>
      </c>
      <c r="R1280" t="s">
        <v>8326</v>
      </c>
      <c r="S1280" s="10">
        <f t="shared" si="410"/>
        <v>41786.555162037039</v>
      </c>
      <c r="T1280" s="10">
        <f t="shared" si="411"/>
        <v>41815.083333333336</v>
      </c>
      <c r="U1280">
        <f t="shared" si="418"/>
        <v>6500</v>
      </c>
      <c r="V1280">
        <f t="shared" si="419"/>
        <v>10071</v>
      </c>
    </row>
    <row r="1281" spans="1:22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408"/>
        <v>1.1077157238734421</v>
      </c>
      <c r="P1281">
        <f t="shared" si="409"/>
        <v>73.355396825396824</v>
      </c>
      <c r="Q1281" t="s">
        <v>8325</v>
      </c>
      <c r="R1281" t="s">
        <v>8326</v>
      </c>
      <c r="S1281" s="10">
        <f t="shared" si="410"/>
        <v>41682.099189814813</v>
      </c>
      <c r="T1281" s="10">
        <f t="shared" si="411"/>
        <v>41722.057523148149</v>
      </c>
      <c r="U1281">
        <f t="shared" si="418"/>
        <v>12516</v>
      </c>
      <c r="V1281">
        <f t="shared" si="419"/>
        <v>13864.17</v>
      </c>
    </row>
    <row r="1282" spans="1:22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408"/>
        <v>1.1091186666666666</v>
      </c>
      <c r="P1282">
        <f t="shared" si="409"/>
        <v>127.97523076923076</v>
      </c>
      <c r="Q1282" t="s">
        <v>8325</v>
      </c>
      <c r="R1282" t="s">
        <v>8326</v>
      </c>
      <c r="S1282" s="10">
        <f t="shared" si="410"/>
        <v>40513.757569444446</v>
      </c>
      <c r="T1282" s="10">
        <f t="shared" si="411"/>
        <v>40603.757569444446</v>
      </c>
      <c r="U1282">
        <f t="shared" si="418"/>
        <v>15000</v>
      </c>
      <c r="V1282">
        <f t="shared" si="419"/>
        <v>16636.78</v>
      </c>
    </row>
    <row r="1283" spans="1:22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420">SUM(E1283/D1283)</f>
        <v>1.1071428571428572</v>
      </c>
      <c r="P1283">
        <f t="shared" ref="P1283:P1346" si="421">SUM(E1283/L1283)</f>
        <v>104.72972972972973</v>
      </c>
      <c r="Q1283" t="s">
        <v>8325</v>
      </c>
      <c r="R1283" t="s">
        <v>8326</v>
      </c>
      <c r="S1283" s="10">
        <f t="shared" ref="S1283:S1346" si="422">(((J1283/60)/60)/24)+DATE(1970,1,1)</f>
        <v>41463.743472222224</v>
      </c>
      <c r="T1283" s="10">
        <f t="shared" ref="T1283:T1346" si="423">(((I1283/60)/60)/24)+DATE(1970,1,1)</f>
        <v>41483.743472222224</v>
      </c>
      <c r="U1283">
        <f t="shared" si="418"/>
        <v>7000</v>
      </c>
      <c r="V1283">
        <f t="shared" si="419"/>
        <v>7750</v>
      </c>
    </row>
    <row r="1284" spans="1:22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420"/>
        <v>1.2361333333333333</v>
      </c>
      <c r="P1284">
        <f t="shared" si="421"/>
        <v>67.671532846715323</v>
      </c>
      <c r="Q1284" t="s">
        <v>8325</v>
      </c>
      <c r="R1284" t="s">
        <v>8326</v>
      </c>
      <c r="S1284" s="10">
        <f t="shared" si="422"/>
        <v>41586.475173611114</v>
      </c>
      <c r="T1284" s="10">
        <f t="shared" si="423"/>
        <v>41617.207638888889</v>
      </c>
      <c r="U1284">
        <f t="shared" si="418"/>
        <v>15000</v>
      </c>
      <c r="V1284">
        <f t="shared" si="419"/>
        <v>18542</v>
      </c>
    </row>
    <row r="1285" spans="1:22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420"/>
        <v>2.1105</v>
      </c>
      <c r="P1285">
        <f t="shared" si="421"/>
        <v>95.931818181818187</v>
      </c>
      <c r="Q1285" t="s">
        <v>8325</v>
      </c>
      <c r="R1285" t="s">
        <v>8326</v>
      </c>
      <c r="S1285" s="10">
        <f t="shared" si="422"/>
        <v>41320.717465277776</v>
      </c>
      <c r="T1285" s="10">
        <f t="shared" si="423"/>
        <v>41344.166666666664</v>
      </c>
      <c r="U1285">
        <f t="shared" si="418"/>
        <v>1000</v>
      </c>
      <c r="V1285">
        <f t="shared" si="419"/>
        <v>2110.5</v>
      </c>
    </row>
    <row r="1286" spans="1:22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420"/>
        <v>1.01</v>
      </c>
      <c r="P1286">
        <f t="shared" si="421"/>
        <v>65.161290322580641</v>
      </c>
      <c r="Q1286" t="s">
        <v>8317</v>
      </c>
      <c r="R1286" t="s">
        <v>8318</v>
      </c>
      <c r="S1286" s="10">
        <f t="shared" si="422"/>
        <v>42712.23474537037</v>
      </c>
      <c r="T1286" s="10">
        <f t="shared" si="423"/>
        <v>42735.707638888889</v>
      </c>
      <c r="U1286">
        <f t="shared" si="418"/>
        <v>2000</v>
      </c>
      <c r="V1286">
        <f t="shared" si="419"/>
        <v>2020</v>
      </c>
    </row>
    <row r="1287" spans="1:22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420"/>
        <v>1.0165</v>
      </c>
      <c r="P1287">
        <f t="shared" si="421"/>
        <v>32.269841269841272</v>
      </c>
      <c r="Q1287" t="s">
        <v>8317</v>
      </c>
      <c r="R1287" t="s">
        <v>8318</v>
      </c>
      <c r="S1287" s="10">
        <f t="shared" si="422"/>
        <v>42160.583043981482</v>
      </c>
      <c r="T1287" s="10">
        <f t="shared" si="423"/>
        <v>42175.583043981482</v>
      </c>
      <c r="U1287">
        <f t="shared" ref="U1287:U1289" si="424">D1287*1.39</f>
        <v>2780</v>
      </c>
      <c r="V1287">
        <f t="shared" ref="V1287:V1289" si="425">E1287*1.39</f>
        <v>2825.87</v>
      </c>
    </row>
    <row r="1288" spans="1:22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420"/>
        <v>1.0833333333333333</v>
      </c>
      <c r="P1288">
        <f t="shared" si="421"/>
        <v>81.25</v>
      </c>
      <c r="Q1288" t="s">
        <v>8317</v>
      </c>
      <c r="R1288" t="s">
        <v>8318</v>
      </c>
      <c r="S1288" s="10">
        <f t="shared" si="422"/>
        <v>42039.384571759263</v>
      </c>
      <c r="T1288" s="10">
        <f t="shared" si="423"/>
        <v>42052.583333333328</v>
      </c>
      <c r="U1288">
        <f t="shared" si="424"/>
        <v>2085</v>
      </c>
      <c r="V1288">
        <f t="shared" si="425"/>
        <v>2258.75</v>
      </c>
    </row>
    <row r="1289" spans="1:22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420"/>
        <v>2.42</v>
      </c>
      <c r="P1289">
        <f t="shared" si="421"/>
        <v>24.2</v>
      </c>
      <c r="Q1289" t="s">
        <v>8317</v>
      </c>
      <c r="R1289" t="s">
        <v>8318</v>
      </c>
      <c r="S1289" s="10">
        <f t="shared" si="422"/>
        <v>42107.621018518519</v>
      </c>
      <c r="T1289" s="10">
        <f t="shared" si="423"/>
        <v>42167.621018518519</v>
      </c>
      <c r="U1289">
        <f t="shared" si="424"/>
        <v>347.5</v>
      </c>
      <c r="V1289">
        <f t="shared" si="425"/>
        <v>840.94999999999993</v>
      </c>
    </row>
    <row r="1290" spans="1:22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420"/>
        <v>1.0044999999999999</v>
      </c>
      <c r="P1290">
        <f t="shared" si="421"/>
        <v>65.868852459016395</v>
      </c>
      <c r="Q1290" t="s">
        <v>8317</v>
      </c>
      <c r="R1290" t="s">
        <v>8318</v>
      </c>
      <c r="S1290" s="10">
        <f t="shared" si="422"/>
        <v>42561.154664351852</v>
      </c>
      <c r="T1290" s="10">
        <f t="shared" si="423"/>
        <v>42592.166666666672</v>
      </c>
      <c r="U1290">
        <f t="shared" ref="U1290:U1293" si="426">D1290</f>
        <v>4000</v>
      </c>
      <c r="V1290">
        <f t="shared" ref="V1290:V1293" si="427">E1290</f>
        <v>4018</v>
      </c>
    </row>
    <row r="1291" spans="1:22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420"/>
        <v>1.2506666666666666</v>
      </c>
      <c r="P1291">
        <f t="shared" si="421"/>
        <v>36.07692307692308</v>
      </c>
      <c r="Q1291" t="s">
        <v>8317</v>
      </c>
      <c r="R1291" t="s">
        <v>8318</v>
      </c>
      <c r="S1291" s="10">
        <f t="shared" si="422"/>
        <v>42709.134780092587</v>
      </c>
      <c r="T1291" s="10">
        <f t="shared" si="423"/>
        <v>42739.134780092587</v>
      </c>
      <c r="U1291">
        <f t="shared" si="426"/>
        <v>1500</v>
      </c>
      <c r="V1291">
        <f t="shared" si="427"/>
        <v>1876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420"/>
        <v>1.0857142857142856</v>
      </c>
      <c r="P1292">
        <f t="shared" si="421"/>
        <v>44.186046511627907</v>
      </c>
      <c r="Q1292" t="s">
        <v>8317</v>
      </c>
      <c r="R1292" t="s">
        <v>8318</v>
      </c>
      <c r="S1292" s="10">
        <f t="shared" si="422"/>
        <v>42086.614942129629</v>
      </c>
      <c r="T1292" s="10">
        <f t="shared" si="423"/>
        <v>42117.290972222225</v>
      </c>
      <c r="U1292">
        <f t="shared" si="426"/>
        <v>3500</v>
      </c>
      <c r="V1292">
        <f t="shared" si="427"/>
        <v>3800</v>
      </c>
    </row>
    <row r="1293" spans="1:22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420"/>
        <v>1.4570000000000001</v>
      </c>
      <c r="P1293">
        <f t="shared" si="421"/>
        <v>104.07142857142857</v>
      </c>
      <c r="Q1293" t="s">
        <v>8317</v>
      </c>
      <c r="R1293" t="s">
        <v>8318</v>
      </c>
      <c r="S1293" s="10">
        <f t="shared" si="422"/>
        <v>42064.652673611112</v>
      </c>
      <c r="T1293" s="10">
        <f t="shared" si="423"/>
        <v>42101.291666666672</v>
      </c>
      <c r="U1293">
        <f t="shared" si="426"/>
        <v>3000</v>
      </c>
      <c r="V1293">
        <f t="shared" si="427"/>
        <v>4371</v>
      </c>
    </row>
    <row r="1294" spans="1:22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420"/>
        <v>1.1000000000000001</v>
      </c>
      <c r="P1294">
        <f t="shared" si="421"/>
        <v>35.96153846153846</v>
      </c>
      <c r="Q1294" t="s">
        <v>8317</v>
      </c>
      <c r="R1294" t="s">
        <v>8318</v>
      </c>
      <c r="S1294" s="10">
        <f t="shared" si="422"/>
        <v>42256.764212962968</v>
      </c>
      <c r="T1294" s="10">
        <f t="shared" si="423"/>
        <v>42283.957638888889</v>
      </c>
      <c r="U1294">
        <f>D1294*1.39</f>
        <v>2363</v>
      </c>
      <c r="V1294">
        <f>E1294*1.39</f>
        <v>2599.2999999999997</v>
      </c>
    </row>
    <row r="1295" spans="1:22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420"/>
        <v>1.0223333333333333</v>
      </c>
      <c r="P1295">
        <f t="shared" si="421"/>
        <v>127.79166666666667</v>
      </c>
      <c r="Q1295" t="s">
        <v>8317</v>
      </c>
      <c r="R1295" t="s">
        <v>8318</v>
      </c>
      <c r="S1295" s="10">
        <f t="shared" si="422"/>
        <v>42292.701053240744</v>
      </c>
      <c r="T1295" s="10">
        <f t="shared" si="423"/>
        <v>42322.742719907401</v>
      </c>
      <c r="U1295">
        <f>D1295</f>
        <v>15000</v>
      </c>
      <c r="V1295">
        <f>E1295</f>
        <v>15335</v>
      </c>
    </row>
    <row r="1296" spans="1:22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420"/>
        <v>1.22</v>
      </c>
      <c r="P1296">
        <f t="shared" si="421"/>
        <v>27.727272727272727</v>
      </c>
      <c r="Q1296" t="s">
        <v>8317</v>
      </c>
      <c r="R1296" t="s">
        <v>8318</v>
      </c>
      <c r="S1296" s="10">
        <f t="shared" si="422"/>
        <v>42278.453668981485</v>
      </c>
      <c r="T1296" s="10">
        <f t="shared" si="423"/>
        <v>42296.458333333328</v>
      </c>
      <c r="U1296">
        <f t="shared" ref="U1296:U1298" si="428">D1296*1.39</f>
        <v>695</v>
      </c>
      <c r="V1296">
        <f t="shared" ref="V1296:V1298" si="429">E1296*1.39</f>
        <v>847.9</v>
      </c>
    </row>
    <row r="1297" spans="1:22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420"/>
        <v>1.0196000000000001</v>
      </c>
      <c r="P1297">
        <f t="shared" si="421"/>
        <v>39.828125</v>
      </c>
      <c r="Q1297" t="s">
        <v>8317</v>
      </c>
      <c r="R1297" t="s">
        <v>8318</v>
      </c>
      <c r="S1297" s="10">
        <f t="shared" si="422"/>
        <v>42184.572881944448</v>
      </c>
      <c r="T1297" s="10">
        <f t="shared" si="423"/>
        <v>42214.708333333328</v>
      </c>
      <c r="U1297">
        <f t="shared" si="428"/>
        <v>3474.9999999999995</v>
      </c>
      <c r="V1297">
        <f t="shared" si="429"/>
        <v>3543.1099999999997</v>
      </c>
    </row>
    <row r="1298" spans="1:22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420"/>
        <v>1.411764705882353</v>
      </c>
      <c r="P1298">
        <f t="shared" si="421"/>
        <v>52.173913043478258</v>
      </c>
      <c r="Q1298" t="s">
        <v>8317</v>
      </c>
      <c r="R1298" t="s">
        <v>8318</v>
      </c>
      <c r="S1298" s="10">
        <f t="shared" si="422"/>
        <v>42423.050613425927</v>
      </c>
      <c r="T1298" s="10">
        <f t="shared" si="423"/>
        <v>42443.008946759262</v>
      </c>
      <c r="U1298">
        <f t="shared" si="428"/>
        <v>1181.5</v>
      </c>
      <c r="V1298">
        <f t="shared" si="429"/>
        <v>1667.9999999999998</v>
      </c>
    </row>
    <row r="1299" spans="1:22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420"/>
        <v>1.0952500000000001</v>
      </c>
      <c r="P1299">
        <f t="shared" si="421"/>
        <v>92.037815126050418</v>
      </c>
      <c r="Q1299" t="s">
        <v>8317</v>
      </c>
      <c r="R1299" t="s">
        <v>8318</v>
      </c>
      <c r="S1299" s="10">
        <f t="shared" si="422"/>
        <v>42461.747199074074</v>
      </c>
      <c r="T1299" s="10">
        <f t="shared" si="423"/>
        <v>42491.747199074074</v>
      </c>
      <c r="U1299">
        <f>D1299</f>
        <v>20000</v>
      </c>
      <c r="V1299">
        <f>E1299</f>
        <v>21905</v>
      </c>
    </row>
    <row r="1300" spans="1:22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420"/>
        <v>1.0465</v>
      </c>
      <c r="P1300">
        <f t="shared" si="421"/>
        <v>63.424242424242422</v>
      </c>
      <c r="Q1300" t="s">
        <v>8317</v>
      </c>
      <c r="R1300" t="s">
        <v>8318</v>
      </c>
      <c r="S1300" s="10">
        <f t="shared" si="422"/>
        <v>42458.680925925932</v>
      </c>
      <c r="T1300" s="10">
        <f t="shared" si="423"/>
        <v>42488.680925925932</v>
      </c>
      <c r="U1300">
        <f>D1300*1.39</f>
        <v>2780</v>
      </c>
      <c r="V1300">
        <f>E1300*1.39</f>
        <v>2909.27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420"/>
        <v>1.24</v>
      </c>
      <c r="P1301">
        <f t="shared" si="421"/>
        <v>135.625</v>
      </c>
      <c r="Q1301" t="s">
        <v>8317</v>
      </c>
      <c r="R1301" t="s">
        <v>8318</v>
      </c>
      <c r="S1301" s="10">
        <f t="shared" si="422"/>
        <v>42169.814340277779</v>
      </c>
      <c r="T1301" s="10">
        <f t="shared" si="423"/>
        <v>42199.814340277779</v>
      </c>
      <c r="U1301">
        <f t="shared" ref="U1301:U1304" si="430">D1301</f>
        <v>3500</v>
      </c>
      <c r="V1301">
        <f t="shared" ref="V1301:V1304" si="431">E1301</f>
        <v>4340</v>
      </c>
    </row>
    <row r="1302" spans="1:22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420"/>
        <v>1.35</v>
      </c>
      <c r="P1302">
        <f t="shared" si="421"/>
        <v>168.75</v>
      </c>
      <c r="Q1302" t="s">
        <v>8317</v>
      </c>
      <c r="R1302" t="s">
        <v>8318</v>
      </c>
      <c r="S1302" s="10">
        <f t="shared" si="422"/>
        <v>42483.675208333334</v>
      </c>
      <c r="T1302" s="10">
        <f t="shared" si="423"/>
        <v>42522.789583333331</v>
      </c>
      <c r="U1302">
        <f t="shared" si="430"/>
        <v>3000</v>
      </c>
      <c r="V1302">
        <f t="shared" si="431"/>
        <v>4050</v>
      </c>
    </row>
    <row r="1303" spans="1:22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420"/>
        <v>1.0275000000000001</v>
      </c>
      <c r="P1303">
        <f t="shared" si="421"/>
        <v>70.862068965517238</v>
      </c>
      <c r="Q1303" t="s">
        <v>8317</v>
      </c>
      <c r="R1303" t="s">
        <v>8318</v>
      </c>
      <c r="S1303" s="10">
        <f t="shared" si="422"/>
        <v>42195.749745370369</v>
      </c>
      <c r="T1303" s="10">
        <f t="shared" si="423"/>
        <v>42206.125</v>
      </c>
      <c r="U1303">
        <f t="shared" si="430"/>
        <v>2000</v>
      </c>
      <c r="V1303">
        <f t="shared" si="431"/>
        <v>2055</v>
      </c>
    </row>
    <row r="1304" spans="1:22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420"/>
        <v>1</v>
      </c>
      <c r="P1304">
        <f t="shared" si="421"/>
        <v>50</v>
      </c>
      <c r="Q1304" t="s">
        <v>8317</v>
      </c>
      <c r="R1304" t="s">
        <v>8318</v>
      </c>
      <c r="S1304" s="10">
        <f t="shared" si="422"/>
        <v>42675.057997685188</v>
      </c>
      <c r="T1304" s="10">
        <f t="shared" si="423"/>
        <v>42705.099664351852</v>
      </c>
      <c r="U1304">
        <f t="shared" si="430"/>
        <v>2500</v>
      </c>
      <c r="V1304">
        <f t="shared" si="431"/>
        <v>2500</v>
      </c>
    </row>
    <row r="1305" spans="1:22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420"/>
        <v>1.3026085714285716</v>
      </c>
      <c r="P1305">
        <f t="shared" si="421"/>
        <v>42.214166666666671</v>
      </c>
      <c r="Q1305" t="s">
        <v>8317</v>
      </c>
      <c r="R1305" t="s">
        <v>8318</v>
      </c>
      <c r="S1305" s="10">
        <f t="shared" si="422"/>
        <v>42566.441203703704</v>
      </c>
      <c r="T1305" s="10">
        <f t="shared" si="423"/>
        <v>42582.458333333328</v>
      </c>
      <c r="U1305">
        <f t="shared" ref="U1305:U1306" si="432">D1305*1.39</f>
        <v>4865</v>
      </c>
      <c r="V1305">
        <f t="shared" ref="V1305:V1306" si="433">E1305*1.39</f>
        <v>6337.1907000000001</v>
      </c>
    </row>
    <row r="1306" spans="1:22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420"/>
        <v>0.39627499999999999</v>
      </c>
      <c r="P1306">
        <f t="shared" si="421"/>
        <v>152.41346153846155</v>
      </c>
      <c r="Q1306" t="s">
        <v>8319</v>
      </c>
      <c r="R1306" t="s">
        <v>8321</v>
      </c>
      <c r="S1306" s="10">
        <f t="shared" si="422"/>
        <v>42747.194502314815</v>
      </c>
      <c r="T1306" s="10">
        <f t="shared" si="423"/>
        <v>42807.152835648143</v>
      </c>
      <c r="U1306">
        <f t="shared" si="432"/>
        <v>55599.999999999993</v>
      </c>
      <c r="V1306">
        <f t="shared" si="433"/>
        <v>22032.89</v>
      </c>
    </row>
    <row r="1307" spans="1:22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420"/>
        <v>0.25976666666666665</v>
      </c>
      <c r="P1307">
        <f t="shared" si="421"/>
        <v>90.616279069767444</v>
      </c>
      <c r="Q1307" t="s">
        <v>8319</v>
      </c>
      <c r="R1307" t="s">
        <v>8321</v>
      </c>
      <c r="S1307" s="10">
        <f t="shared" si="422"/>
        <v>42543.665601851855</v>
      </c>
      <c r="T1307" s="10">
        <f t="shared" si="423"/>
        <v>42572.729166666672</v>
      </c>
      <c r="U1307">
        <f t="shared" ref="U1307:U1318" si="434">D1307</f>
        <v>30000</v>
      </c>
      <c r="V1307">
        <f t="shared" ref="V1307:V1318" si="435">E1307</f>
        <v>7793</v>
      </c>
    </row>
    <row r="1308" spans="1:22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420"/>
        <v>0.65246363636363636</v>
      </c>
      <c r="P1308">
        <f t="shared" si="421"/>
        <v>201.60393258426967</v>
      </c>
      <c r="Q1308" t="s">
        <v>8319</v>
      </c>
      <c r="R1308" t="s">
        <v>8321</v>
      </c>
      <c r="S1308" s="10">
        <f t="shared" si="422"/>
        <v>41947.457569444443</v>
      </c>
      <c r="T1308" s="10">
        <f t="shared" si="423"/>
        <v>41977.457569444443</v>
      </c>
      <c r="U1308">
        <f t="shared" si="434"/>
        <v>110000</v>
      </c>
      <c r="V1308">
        <f t="shared" si="435"/>
        <v>71771</v>
      </c>
    </row>
    <row r="1309" spans="1:22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420"/>
        <v>0.11514000000000001</v>
      </c>
      <c r="P1309">
        <f t="shared" si="421"/>
        <v>127.93333333333334</v>
      </c>
      <c r="Q1309" t="s">
        <v>8319</v>
      </c>
      <c r="R1309" t="s">
        <v>8321</v>
      </c>
      <c r="S1309" s="10">
        <f t="shared" si="422"/>
        <v>42387.503229166665</v>
      </c>
      <c r="T1309" s="10">
        <f t="shared" si="423"/>
        <v>42417.503229166665</v>
      </c>
      <c r="U1309">
        <f t="shared" si="434"/>
        <v>50000</v>
      </c>
      <c r="V1309">
        <f t="shared" si="435"/>
        <v>5757</v>
      </c>
    </row>
    <row r="1310" spans="1:22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420"/>
        <v>0.11360000000000001</v>
      </c>
      <c r="P1310">
        <f t="shared" si="421"/>
        <v>29.894736842105264</v>
      </c>
      <c r="Q1310" t="s">
        <v>8319</v>
      </c>
      <c r="R1310" t="s">
        <v>8321</v>
      </c>
      <c r="S1310" s="10">
        <f t="shared" si="422"/>
        <v>42611.613564814819</v>
      </c>
      <c r="T1310" s="10">
        <f t="shared" si="423"/>
        <v>42651.613564814819</v>
      </c>
      <c r="U1310">
        <f t="shared" si="434"/>
        <v>10000</v>
      </c>
      <c r="V1310">
        <f t="shared" si="435"/>
        <v>1136</v>
      </c>
    </row>
    <row r="1311" spans="1:22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420"/>
        <v>1.1199130434782609</v>
      </c>
      <c r="P1311">
        <f t="shared" si="421"/>
        <v>367.97142857142859</v>
      </c>
      <c r="Q1311" t="s">
        <v>8319</v>
      </c>
      <c r="R1311" t="s">
        <v>8321</v>
      </c>
      <c r="S1311" s="10">
        <f t="shared" si="422"/>
        <v>42257.882731481484</v>
      </c>
      <c r="T1311" s="10">
        <f t="shared" si="423"/>
        <v>42292.882731481484</v>
      </c>
      <c r="U1311">
        <f t="shared" si="434"/>
        <v>11500</v>
      </c>
      <c r="V1311">
        <f t="shared" si="435"/>
        <v>12879</v>
      </c>
    </row>
    <row r="1312" spans="1:22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420"/>
        <v>0.155</v>
      </c>
      <c r="P1312">
        <f t="shared" si="421"/>
        <v>129.16666666666666</v>
      </c>
      <c r="Q1312" t="s">
        <v>8319</v>
      </c>
      <c r="R1312" t="s">
        <v>8321</v>
      </c>
      <c r="S1312" s="10">
        <f t="shared" si="422"/>
        <v>42556.667245370365</v>
      </c>
      <c r="T1312" s="10">
        <f t="shared" si="423"/>
        <v>42601.667245370365</v>
      </c>
      <c r="U1312">
        <f t="shared" si="434"/>
        <v>20000</v>
      </c>
      <c r="V1312">
        <f t="shared" si="435"/>
        <v>3100</v>
      </c>
    </row>
    <row r="1313" spans="1:22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420"/>
        <v>0.32028000000000001</v>
      </c>
      <c r="P1313">
        <f t="shared" si="421"/>
        <v>800.7</v>
      </c>
      <c r="Q1313" t="s">
        <v>8319</v>
      </c>
      <c r="R1313" t="s">
        <v>8321</v>
      </c>
      <c r="S1313" s="10">
        <f t="shared" si="422"/>
        <v>42669.802303240736</v>
      </c>
      <c r="T1313" s="10">
        <f t="shared" si="423"/>
        <v>42704.843969907408</v>
      </c>
      <c r="U1313">
        <f t="shared" si="434"/>
        <v>250000</v>
      </c>
      <c r="V1313">
        <f t="shared" si="435"/>
        <v>80070</v>
      </c>
    </row>
    <row r="1314" spans="1:22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420"/>
        <v>6.0869565217391303E-3</v>
      </c>
      <c r="P1314">
        <f t="shared" si="421"/>
        <v>28</v>
      </c>
      <c r="Q1314" t="s">
        <v>8319</v>
      </c>
      <c r="R1314" t="s">
        <v>8321</v>
      </c>
      <c r="S1314" s="10">
        <f t="shared" si="422"/>
        <v>42082.702800925923</v>
      </c>
      <c r="T1314" s="10">
        <f t="shared" si="423"/>
        <v>42112.702800925923</v>
      </c>
      <c r="U1314">
        <f t="shared" si="434"/>
        <v>4600</v>
      </c>
      <c r="V1314">
        <f t="shared" si="435"/>
        <v>28</v>
      </c>
    </row>
    <row r="1315" spans="1:22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420"/>
        <v>0.31114999999999998</v>
      </c>
      <c r="P1315">
        <f t="shared" si="421"/>
        <v>102.01639344262296</v>
      </c>
      <c r="Q1315" t="s">
        <v>8319</v>
      </c>
      <c r="R1315" t="s">
        <v>8321</v>
      </c>
      <c r="S1315" s="10">
        <f t="shared" si="422"/>
        <v>42402.709652777776</v>
      </c>
      <c r="T1315" s="10">
        <f t="shared" si="423"/>
        <v>42432.709652777776</v>
      </c>
      <c r="U1315">
        <f t="shared" si="434"/>
        <v>40000</v>
      </c>
      <c r="V1315">
        <f t="shared" si="435"/>
        <v>12446</v>
      </c>
    </row>
    <row r="1316" spans="1:22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420"/>
        <v>1.1266666666666666E-2</v>
      </c>
      <c r="P1316">
        <f t="shared" si="421"/>
        <v>184.36363636363637</v>
      </c>
      <c r="Q1316" t="s">
        <v>8319</v>
      </c>
      <c r="R1316" t="s">
        <v>8321</v>
      </c>
      <c r="S1316" s="10">
        <f t="shared" si="422"/>
        <v>42604.669675925921</v>
      </c>
      <c r="T1316" s="10">
        <f t="shared" si="423"/>
        <v>42664.669675925921</v>
      </c>
      <c r="U1316">
        <f t="shared" si="434"/>
        <v>180000</v>
      </c>
      <c r="V1316">
        <f t="shared" si="435"/>
        <v>2028</v>
      </c>
    </row>
    <row r="1317" spans="1:22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420"/>
        <v>0.40404000000000001</v>
      </c>
      <c r="P1317">
        <f t="shared" si="421"/>
        <v>162.91935483870967</v>
      </c>
      <c r="Q1317" t="s">
        <v>8319</v>
      </c>
      <c r="R1317" t="s">
        <v>8321</v>
      </c>
      <c r="S1317" s="10">
        <f t="shared" si="422"/>
        <v>42278.498240740737</v>
      </c>
      <c r="T1317" s="10">
        <f t="shared" si="423"/>
        <v>42314.041666666672</v>
      </c>
      <c r="U1317">
        <f t="shared" si="434"/>
        <v>100000</v>
      </c>
      <c r="V1317">
        <f t="shared" si="435"/>
        <v>40404</v>
      </c>
    </row>
    <row r="1318" spans="1:22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420"/>
        <v>1.3333333333333333E-5</v>
      </c>
      <c r="P1318">
        <f t="shared" si="421"/>
        <v>1</v>
      </c>
      <c r="Q1318" t="s">
        <v>8319</v>
      </c>
      <c r="R1318" t="s">
        <v>8321</v>
      </c>
      <c r="S1318" s="10">
        <f t="shared" si="422"/>
        <v>42393.961909722217</v>
      </c>
      <c r="T1318" s="10">
        <f t="shared" si="423"/>
        <v>42428.961909722217</v>
      </c>
      <c r="U1318">
        <f t="shared" si="434"/>
        <v>75000</v>
      </c>
      <c r="V1318">
        <f t="shared" si="435"/>
        <v>1</v>
      </c>
    </row>
    <row r="1319" spans="1:22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420"/>
        <v>5.7334999999999997E-2</v>
      </c>
      <c r="P1319">
        <f t="shared" si="421"/>
        <v>603.52631578947364</v>
      </c>
      <c r="Q1319" t="s">
        <v>8319</v>
      </c>
      <c r="R1319" t="s">
        <v>8321</v>
      </c>
      <c r="S1319" s="10">
        <f t="shared" si="422"/>
        <v>42520.235486111109</v>
      </c>
      <c r="T1319" s="10">
        <f t="shared" si="423"/>
        <v>42572.583333333328</v>
      </c>
      <c r="U1319">
        <f>D1319*0.16</f>
        <v>32000</v>
      </c>
      <c r="V1319">
        <f>E1319*0.16</f>
        <v>1834.72</v>
      </c>
    </row>
    <row r="1320" spans="1:22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420"/>
        <v>0.15325</v>
      </c>
      <c r="P1320">
        <f t="shared" si="421"/>
        <v>45.407407407407405</v>
      </c>
      <c r="Q1320" t="s">
        <v>8319</v>
      </c>
      <c r="R1320" t="s">
        <v>8321</v>
      </c>
      <c r="S1320" s="10">
        <f t="shared" si="422"/>
        <v>41985.043657407412</v>
      </c>
      <c r="T1320" s="10">
        <f t="shared" si="423"/>
        <v>42015.043657407412</v>
      </c>
      <c r="U1320">
        <f>D1320</f>
        <v>40000</v>
      </c>
      <c r="V1320">
        <f>E1320</f>
        <v>6130</v>
      </c>
    </row>
    <row r="1321" spans="1:22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420"/>
        <v>0.15103448275862069</v>
      </c>
      <c r="P1321">
        <f t="shared" si="421"/>
        <v>97.333333333333329</v>
      </c>
      <c r="Q1321" t="s">
        <v>8319</v>
      </c>
      <c r="R1321" t="s">
        <v>8321</v>
      </c>
      <c r="S1321" s="10">
        <f t="shared" si="422"/>
        <v>41816.812094907407</v>
      </c>
      <c r="T1321" s="10">
        <f t="shared" si="423"/>
        <v>41831.666666666664</v>
      </c>
      <c r="U1321">
        <f>D1321*1.39</f>
        <v>8061.9999999999991</v>
      </c>
      <c r="V1321">
        <f>E1321*1.39</f>
        <v>1217.6399999999999</v>
      </c>
    </row>
    <row r="1322" spans="1:22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420"/>
        <v>5.0299999999999997E-3</v>
      </c>
      <c r="P1322">
        <f t="shared" si="421"/>
        <v>167.66666666666666</v>
      </c>
      <c r="Q1322" t="s">
        <v>8319</v>
      </c>
      <c r="R1322" t="s">
        <v>8321</v>
      </c>
      <c r="S1322" s="10">
        <f t="shared" si="422"/>
        <v>42705.690347222218</v>
      </c>
      <c r="T1322" s="10">
        <f t="shared" si="423"/>
        <v>42734.958333333328</v>
      </c>
      <c r="U1322">
        <f>D1322*1.19</f>
        <v>119000</v>
      </c>
      <c r="V1322">
        <f>E1322*1.19</f>
        <v>598.56999999999994</v>
      </c>
    </row>
    <row r="1323" spans="1:22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420"/>
        <v>1.3028138528138528E-2</v>
      </c>
      <c r="P1323">
        <f t="shared" si="421"/>
        <v>859.85714285714289</v>
      </c>
      <c r="Q1323" t="s">
        <v>8319</v>
      </c>
      <c r="R1323" t="s">
        <v>8321</v>
      </c>
      <c r="S1323" s="10">
        <f t="shared" si="422"/>
        <v>42697.74927083333</v>
      </c>
      <c r="T1323" s="10">
        <f t="shared" si="423"/>
        <v>42727.74927083333</v>
      </c>
      <c r="U1323">
        <f>D1323*0.12</f>
        <v>55440</v>
      </c>
      <c r="V1323">
        <f>E1323*0.12</f>
        <v>722.28</v>
      </c>
    </row>
    <row r="1324" spans="1:22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420"/>
        <v>3.0285714285714286E-3</v>
      </c>
      <c r="P1324">
        <f t="shared" si="421"/>
        <v>26.5</v>
      </c>
      <c r="Q1324" t="s">
        <v>8319</v>
      </c>
      <c r="R1324" t="s">
        <v>8321</v>
      </c>
      <c r="S1324" s="10">
        <f t="shared" si="422"/>
        <v>42115.656539351854</v>
      </c>
      <c r="T1324" s="10">
        <f t="shared" si="423"/>
        <v>42145.656539351854</v>
      </c>
      <c r="U1324">
        <f>D1324*1.39</f>
        <v>48650</v>
      </c>
      <c r="V1324">
        <f>E1324*1.39</f>
        <v>147.34</v>
      </c>
    </row>
    <row r="1325" spans="1:22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420"/>
        <v>8.8800000000000004E-2</v>
      </c>
      <c r="P1325">
        <f t="shared" si="421"/>
        <v>30.272727272727273</v>
      </c>
      <c r="Q1325" t="s">
        <v>8319</v>
      </c>
      <c r="R1325" t="s">
        <v>8321</v>
      </c>
      <c r="S1325" s="10">
        <f t="shared" si="422"/>
        <v>42451.698449074072</v>
      </c>
      <c r="T1325" s="10">
        <f t="shared" si="423"/>
        <v>42486.288194444445</v>
      </c>
      <c r="U1325">
        <f t="shared" ref="U1325:U1333" si="436">D1325</f>
        <v>15000</v>
      </c>
      <c r="V1325">
        <f t="shared" ref="V1325:V1333" si="437">E1325</f>
        <v>1332</v>
      </c>
    </row>
    <row r="1326" spans="1:22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420"/>
        <v>9.8400000000000001E-2</v>
      </c>
      <c r="P1326">
        <f t="shared" si="421"/>
        <v>54.666666666666664</v>
      </c>
      <c r="Q1326" t="s">
        <v>8319</v>
      </c>
      <c r="R1326" t="s">
        <v>8321</v>
      </c>
      <c r="S1326" s="10">
        <f t="shared" si="422"/>
        <v>42626.633703703701</v>
      </c>
      <c r="T1326" s="10">
        <f t="shared" si="423"/>
        <v>42656.633703703701</v>
      </c>
      <c r="U1326">
        <f t="shared" si="436"/>
        <v>50000</v>
      </c>
      <c r="V1326">
        <f t="shared" si="437"/>
        <v>4920</v>
      </c>
    </row>
    <row r="1327" spans="1:22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420"/>
        <v>2.4299999999999999E-2</v>
      </c>
      <c r="P1327">
        <f t="shared" si="421"/>
        <v>60.75</v>
      </c>
      <c r="Q1327" t="s">
        <v>8319</v>
      </c>
      <c r="R1327" t="s">
        <v>8321</v>
      </c>
      <c r="S1327" s="10">
        <f t="shared" si="422"/>
        <v>42704.086053240739</v>
      </c>
      <c r="T1327" s="10">
        <f t="shared" si="423"/>
        <v>42734.086053240739</v>
      </c>
      <c r="U1327">
        <f t="shared" si="436"/>
        <v>20000</v>
      </c>
      <c r="V1327">
        <f t="shared" si="437"/>
        <v>486</v>
      </c>
    </row>
    <row r="1328" spans="1:22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420"/>
        <v>1.1299999999999999E-2</v>
      </c>
      <c r="P1328">
        <f t="shared" si="421"/>
        <v>102.72727272727273</v>
      </c>
      <c r="Q1328" t="s">
        <v>8319</v>
      </c>
      <c r="R1328" t="s">
        <v>8321</v>
      </c>
      <c r="S1328" s="10">
        <f t="shared" si="422"/>
        <v>41974.791990740734</v>
      </c>
      <c r="T1328" s="10">
        <f t="shared" si="423"/>
        <v>42019.791990740734</v>
      </c>
      <c r="U1328">
        <f t="shared" si="436"/>
        <v>100000</v>
      </c>
      <c r="V1328">
        <f t="shared" si="437"/>
        <v>1130</v>
      </c>
    </row>
    <row r="1329" spans="1:22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420"/>
        <v>3.5520833333333335E-2</v>
      </c>
      <c r="P1329">
        <f t="shared" si="421"/>
        <v>41.585365853658537</v>
      </c>
      <c r="Q1329" t="s">
        <v>8319</v>
      </c>
      <c r="R1329" t="s">
        <v>8321</v>
      </c>
      <c r="S1329" s="10">
        <f t="shared" si="422"/>
        <v>42123.678645833337</v>
      </c>
      <c r="T1329" s="10">
        <f t="shared" si="423"/>
        <v>42153.678645833337</v>
      </c>
      <c r="U1329">
        <f t="shared" si="436"/>
        <v>48000</v>
      </c>
      <c r="V1329">
        <f t="shared" si="437"/>
        <v>1705</v>
      </c>
    </row>
    <row r="1330" spans="1:22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420"/>
        <v>2.3306666666666667E-2</v>
      </c>
      <c r="P1330">
        <f t="shared" si="421"/>
        <v>116.53333333333333</v>
      </c>
      <c r="Q1330" t="s">
        <v>8319</v>
      </c>
      <c r="R1330" t="s">
        <v>8321</v>
      </c>
      <c r="S1330" s="10">
        <f t="shared" si="422"/>
        <v>42612.642754629633</v>
      </c>
      <c r="T1330" s="10">
        <f t="shared" si="423"/>
        <v>42657.642754629633</v>
      </c>
      <c r="U1330">
        <f t="shared" si="436"/>
        <v>75000</v>
      </c>
      <c r="V1330">
        <f t="shared" si="437"/>
        <v>1748</v>
      </c>
    </row>
    <row r="1331" spans="1:22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420"/>
        <v>8.1600000000000006E-3</v>
      </c>
      <c r="P1331">
        <f t="shared" si="421"/>
        <v>45.333333333333336</v>
      </c>
      <c r="Q1331" t="s">
        <v>8319</v>
      </c>
      <c r="R1331" t="s">
        <v>8321</v>
      </c>
      <c r="S1331" s="10">
        <f t="shared" si="422"/>
        <v>41935.221585648149</v>
      </c>
      <c r="T1331" s="10">
        <f t="shared" si="423"/>
        <v>41975.263252314813</v>
      </c>
      <c r="U1331">
        <f t="shared" si="436"/>
        <v>50000</v>
      </c>
      <c r="V1331">
        <f t="shared" si="437"/>
        <v>408</v>
      </c>
    </row>
    <row r="1332" spans="1:22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420"/>
        <v>0.22494285714285714</v>
      </c>
      <c r="P1332">
        <f t="shared" si="421"/>
        <v>157.46</v>
      </c>
      <c r="Q1332" t="s">
        <v>8319</v>
      </c>
      <c r="R1332" t="s">
        <v>8321</v>
      </c>
      <c r="S1332" s="10">
        <f t="shared" si="422"/>
        <v>42522.276724537034</v>
      </c>
      <c r="T1332" s="10">
        <f t="shared" si="423"/>
        <v>42553.166666666672</v>
      </c>
      <c r="U1332">
        <f t="shared" si="436"/>
        <v>35000</v>
      </c>
      <c r="V1332">
        <f t="shared" si="437"/>
        <v>7873</v>
      </c>
    </row>
    <row r="1333" spans="1:22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420"/>
        <v>1.3668E-2</v>
      </c>
      <c r="P1333">
        <f t="shared" si="421"/>
        <v>100.5</v>
      </c>
      <c r="Q1333" t="s">
        <v>8319</v>
      </c>
      <c r="R1333" t="s">
        <v>8321</v>
      </c>
      <c r="S1333" s="10">
        <f t="shared" si="422"/>
        <v>42569.50409722222</v>
      </c>
      <c r="T1333" s="10">
        <f t="shared" si="423"/>
        <v>42599.50409722222</v>
      </c>
      <c r="U1333">
        <f t="shared" si="436"/>
        <v>250000</v>
      </c>
      <c r="V1333">
        <f t="shared" si="437"/>
        <v>3417</v>
      </c>
    </row>
    <row r="1334" spans="1:22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420"/>
        <v>0</v>
      </c>
      <c r="P1334" t="e">
        <f t="shared" si="421"/>
        <v>#DIV/0!</v>
      </c>
      <c r="Q1334" t="s">
        <v>8319</v>
      </c>
      <c r="R1334" t="s">
        <v>8321</v>
      </c>
      <c r="S1334" s="10">
        <f t="shared" si="422"/>
        <v>42732.060277777782</v>
      </c>
      <c r="T1334" s="10">
        <f t="shared" si="423"/>
        <v>42762.060277777782</v>
      </c>
      <c r="U1334">
        <f>D1334*1.09</f>
        <v>11025.35</v>
      </c>
      <c r="V1334">
        <f>E1334*1.09</f>
        <v>0</v>
      </c>
    </row>
    <row r="1335" spans="1:22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420"/>
        <v>0</v>
      </c>
      <c r="P1335" t="e">
        <f t="shared" si="421"/>
        <v>#DIV/0!</v>
      </c>
      <c r="Q1335" t="s">
        <v>8319</v>
      </c>
      <c r="R1335" t="s">
        <v>8321</v>
      </c>
      <c r="S1335" s="10">
        <f t="shared" si="422"/>
        <v>41806.106770833336</v>
      </c>
      <c r="T1335" s="10">
        <f t="shared" si="423"/>
        <v>41836.106770833336</v>
      </c>
      <c r="U1335">
        <f>D1335*0.75</f>
        <v>1875</v>
      </c>
      <c r="V1335">
        <f>E1335*0.75</f>
        <v>0</v>
      </c>
    </row>
    <row r="1336" spans="1:22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420"/>
        <v>0.10754135338345865</v>
      </c>
      <c r="P1336">
        <f t="shared" si="421"/>
        <v>51.822463768115945</v>
      </c>
      <c r="Q1336" t="s">
        <v>8319</v>
      </c>
      <c r="R1336" t="s">
        <v>8321</v>
      </c>
      <c r="S1336" s="10">
        <f t="shared" si="422"/>
        <v>42410.774155092593</v>
      </c>
      <c r="T1336" s="10">
        <f t="shared" si="423"/>
        <v>42440.774155092593</v>
      </c>
      <c r="U1336">
        <f t="shared" ref="U1336:U1342" si="438">D1336</f>
        <v>133000</v>
      </c>
      <c r="V1336">
        <f t="shared" ref="V1336:V1342" si="439">E1336</f>
        <v>14303</v>
      </c>
    </row>
    <row r="1337" spans="1:22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420"/>
        <v>0.1976</v>
      </c>
      <c r="P1337">
        <f t="shared" si="421"/>
        <v>308.75</v>
      </c>
      <c r="Q1337" t="s">
        <v>8319</v>
      </c>
      <c r="R1337" t="s">
        <v>8321</v>
      </c>
      <c r="S1337" s="10">
        <f t="shared" si="422"/>
        <v>42313.936365740738</v>
      </c>
      <c r="T1337" s="10">
        <f t="shared" si="423"/>
        <v>42343.936365740738</v>
      </c>
      <c r="U1337">
        <f t="shared" si="438"/>
        <v>25000</v>
      </c>
      <c r="V1337">
        <f t="shared" si="439"/>
        <v>4940</v>
      </c>
    </row>
    <row r="1338" spans="1:22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420"/>
        <v>0.84946999999999995</v>
      </c>
      <c r="P1338">
        <f t="shared" si="421"/>
        <v>379.22767857142856</v>
      </c>
      <c r="Q1338" t="s">
        <v>8319</v>
      </c>
      <c r="R1338" t="s">
        <v>8321</v>
      </c>
      <c r="S1338" s="10">
        <f t="shared" si="422"/>
        <v>41955.863750000004</v>
      </c>
      <c r="T1338" s="10">
        <f t="shared" si="423"/>
        <v>41990.863750000004</v>
      </c>
      <c r="U1338">
        <f t="shared" si="438"/>
        <v>100000</v>
      </c>
      <c r="V1338">
        <f t="shared" si="439"/>
        <v>84947</v>
      </c>
    </row>
    <row r="1339" spans="1:22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420"/>
        <v>0.49381999999999998</v>
      </c>
      <c r="P1339">
        <f t="shared" si="421"/>
        <v>176.36428571428573</v>
      </c>
      <c r="Q1339" t="s">
        <v>8319</v>
      </c>
      <c r="R1339" t="s">
        <v>8321</v>
      </c>
      <c r="S1339" s="10">
        <f t="shared" si="422"/>
        <v>42767.577303240745</v>
      </c>
      <c r="T1339" s="10">
        <f t="shared" si="423"/>
        <v>42797.577303240745</v>
      </c>
      <c r="U1339">
        <f t="shared" si="438"/>
        <v>50000</v>
      </c>
      <c r="V1339">
        <f t="shared" si="439"/>
        <v>24691</v>
      </c>
    </row>
    <row r="1340" spans="1:22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420"/>
        <v>3.3033333333333331E-2</v>
      </c>
      <c r="P1340">
        <f t="shared" si="421"/>
        <v>66.066666666666663</v>
      </c>
      <c r="Q1340" t="s">
        <v>8319</v>
      </c>
      <c r="R1340" t="s">
        <v>8321</v>
      </c>
      <c r="S1340" s="10">
        <f t="shared" si="422"/>
        <v>42188.803622685184</v>
      </c>
      <c r="T1340" s="10">
        <f t="shared" si="423"/>
        <v>42218.803622685184</v>
      </c>
      <c r="U1340">
        <f t="shared" si="438"/>
        <v>30000</v>
      </c>
      <c r="V1340">
        <f t="shared" si="439"/>
        <v>991</v>
      </c>
    </row>
    <row r="1341" spans="1:22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420"/>
        <v>6.6339999999999996E-2</v>
      </c>
      <c r="P1341">
        <f t="shared" si="421"/>
        <v>89.648648648648646</v>
      </c>
      <c r="Q1341" t="s">
        <v>8319</v>
      </c>
      <c r="R1341" t="s">
        <v>8321</v>
      </c>
      <c r="S1341" s="10">
        <f t="shared" si="422"/>
        <v>41936.647164351853</v>
      </c>
      <c r="T1341" s="10">
        <f t="shared" si="423"/>
        <v>41981.688831018517</v>
      </c>
      <c r="U1341">
        <f t="shared" si="438"/>
        <v>50000</v>
      </c>
      <c r="V1341">
        <f t="shared" si="439"/>
        <v>3317</v>
      </c>
    </row>
    <row r="1342" spans="1:22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420"/>
        <v>0</v>
      </c>
      <c r="P1342" t="e">
        <f t="shared" si="421"/>
        <v>#DIV/0!</v>
      </c>
      <c r="Q1342" t="s">
        <v>8319</v>
      </c>
      <c r="R1342" t="s">
        <v>8321</v>
      </c>
      <c r="S1342" s="10">
        <f t="shared" si="422"/>
        <v>41836.595520833333</v>
      </c>
      <c r="T1342" s="10">
        <f t="shared" si="423"/>
        <v>41866.595520833333</v>
      </c>
      <c r="U1342">
        <f t="shared" si="438"/>
        <v>1680</v>
      </c>
      <c r="V1342">
        <f t="shared" si="439"/>
        <v>0</v>
      </c>
    </row>
    <row r="1343" spans="1:22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420"/>
        <v>0.7036</v>
      </c>
      <c r="P1343">
        <f t="shared" si="421"/>
        <v>382.39130434782606</v>
      </c>
      <c r="Q1343" t="s">
        <v>8319</v>
      </c>
      <c r="R1343" t="s">
        <v>8321</v>
      </c>
      <c r="S1343" s="10">
        <f t="shared" si="422"/>
        <v>42612.624039351853</v>
      </c>
      <c r="T1343" s="10">
        <f t="shared" si="423"/>
        <v>42644.624039351853</v>
      </c>
      <c r="U1343">
        <f>D1343*1.39</f>
        <v>34750</v>
      </c>
      <c r="V1343">
        <f>E1343*1.39</f>
        <v>24450.1</v>
      </c>
    </row>
    <row r="1344" spans="1:22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420"/>
        <v>2E-3</v>
      </c>
      <c r="P1344">
        <f t="shared" si="421"/>
        <v>100</v>
      </c>
      <c r="Q1344" t="s">
        <v>8319</v>
      </c>
      <c r="R1344" t="s">
        <v>8321</v>
      </c>
      <c r="S1344" s="10">
        <f t="shared" si="422"/>
        <v>42172.816423611104</v>
      </c>
      <c r="T1344" s="10">
        <f t="shared" si="423"/>
        <v>42202.816423611104</v>
      </c>
      <c r="U1344">
        <f t="shared" ref="U1344:U1345" si="440">D1344</f>
        <v>50000</v>
      </c>
      <c r="V1344">
        <f t="shared" ref="V1344:V1345" si="441">E1344</f>
        <v>100</v>
      </c>
    </row>
    <row r="1345" spans="1:22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420"/>
        <v>1.02298</v>
      </c>
      <c r="P1345">
        <f t="shared" si="421"/>
        <v>158.35603715170279</v>
      </c>
      <c r="Q1345" t="s">
        <v>8319</v>
      </c>
      <c r="R1345" t="s">
        <v>8321</v>
      </c>
      <c r="S1345" s="10">
        <f t="shared" si="422"/>
        <v>42542.526423611111</v>
      </c>
      <c r="T1345" s="10">
        <f t="shared" si="423"/>
        <v>42601.165972222225</v>
      </c>
      <c r="U1345">
        <f t="shared" si="440"/>
        <v>50000</v>
      </c>
      <c r="V1345">
        <f t="shared" si="441"/>
        <v>51149</v>
      </c>
    </row>
    <row r="1346" spans="1:22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420"/>
        <v>3.7773333333333334</v>
      </c>
      <c r="P1346">
        <f t="shared" si="421"/>
        <v>40.762589928057551</v>
      </c>
      <c r="Q1346" t="s">
        <v>8322</v>
      </c>
      <c r="R1346" t="s">
        <v>8323</v>
      </c>
      <c r="S1346" s="10">
        <f t="shared" si="422"/>
        <v>42522.789803240739</v>
      </c>
      <c r="T1346" s="10">
        <f t="shared" si="423"/>
        <v>42551.789803240739</v>
      </c>
      <c r="U1346">
        <f>D1346*0.81</f>
        <v>1215</v>
      </c>
      <c r="V1346">
        <f>E1346*0.81</f>
        <v>4589.46</v>
      </c>
    </row>
    <row r="1347" spans="1:22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442">SUM(E1347/D1347)</f>
        <v>1.25</v>
      </c>
      <c r="P1347">
        <f t="shared" ref="P1347:P1410" si="443">SUM(E1347/L1347)</f>
        <v>53.571428571428569</v>
      </c>
      <c r="Q1347" t="s">
        <v>8322</v>
      </c>
      <c r="R1347" t="s">
        <v>8323</v>
      </c>
      <c r="S1347" s="10">
        <f t="shared" ref="S1347:S1410" si="444">(((J1347/60)/60)/24)+DATE(1970,1,1)</f>
        <v>41799.814340277779</v>
      </c>
      <c r="T1347" s="10">
        <f t="shared" ref="T1347:T1410" si="445">(((I1347/60)/60)/24)+DATE(1970,1,1)</f>
        <v>41834.814340277779</v>
      </c>
      <c r="U1347">
        <f t="shared" ref="U1347:U1350" si="446">D1347</f>
        <v>300</v>
      </c>
      <c r="V1347">
        <f t="shared" ref="V1347:V1350" si="447">E1347</f>
        <v>375</v>
      </c>
    </row>
    <row r="1348" spans="1:22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442"/>
        <v>1.473265306122449</v>
      </c>
      <c r="P1348">
        <f t="shared" si="443"/>
        <v>48.449664429530202</v>
      </c>
      <c r="Q1348" t="s">
        <v>8322</v>
      </c>
      <c r="R1348" t="s">
        <v>8323</v>
      </c>
      <c r="S1348" s="10">
        <f t="shared" si="444"/>
        <v>41422.075821759259</v>
      </c>
      <c r="T1348" s="10">
        <f t="shared" si="445"/>
        <v>41452.075821759259</v>
      </c>
      <c r="U1348">
        <f t="shared" si="446"/>
        <v>4900</v>
      </c>
      <c r="V1348">
        <f t="shared" si="447"/>
        <v>7219</v>
      </c>
    </row>
    <row r="1349" spans="1:22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442"/>
        <v>1.022</v>
      </c>
      <c r="P1349">
        <f t="shared" si="443"/>
        <v>82.41935483870968</v>
      </c>
      <c r="Q1349" t="s">
        <v>8322</v>
      </c>
      <c r="R1349" t="s">
        <v>8323</v>
      </c>
      <c r="S1349" s="10">
        <f t="shared" si="444"/>
        <v>42040.638020833328</v>
      </c>
      <c r="T1349" s="10">
        <f t="shared" si="445"/>
        <v>42070.638020833328</v>
      </c>
      <c r="U1349">
        <f t="shared" si="446"/>
        <v>2500</v>
      </c>
      <c r="V1349">
        <f t="shared" si="447"/>
        <v>2555</v>
      </c>
    </row>
    <row r="1350" spans="1:22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442"/>
        <v>1.018723404255319</v>
      </c>
      <c r="P1350">
        <f t="shared" si="443"/>
        <v>230.19230769230768</v>
      </c>
      <c r="Q1350" t="s">
        <v>8322</v>
      </c>
      <c r="R1350" t="s">
        <v>8323</v>
      </c>
      <c r="S1350" s="10">
        <f t="shared" si="444"/>
        <v>41963.506168981476</v>
      </c>
      <c r="T1350" s="10">
        <f t="shared" si="445"/>
        <v>41991.506168981476</v>
      </c>
      <c r="U1350">
        <f t="shared" si="446"/>
        <v>5875</v>
      </c>
      <c r="V1350">
        <f t="shared" si="447"/>
        <v>5985</v>
      </c>
    </row>
    <row r="1351" spans="1:22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442"/>
        <v>2.0419999999999998</v>
      </c>
      <c r="P1351">
        <f t="shared" si="443"/>
        <v>59.360465116279073</v>
      </c>
      <c r="Q1351" t="s">
        <v>8322</v>
      </c>
      <c r="R1351" t="s">
        <v>8323</v>
      </c>
      <c r="S1351" s="10">
        <f t="shared" si="444"/>
        <v>42317.33258101852</v>
      </c>
      <c r="T1351" s="10">
        <f t="shared" si="445"/>
        <v>42354.290972222225</v>
      </c>
      <c r="U1351">
        <f>D1351*0.81</f>
        <v>4050.0000000000005</v>
      </c>
      <c r="V1351">
        <f>E1351*0.81</f>
        <v>8270.1</v>
      </c>
    </row>
    <row r="1352" spans="1:22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442"/>
        <v>1.0405</v>
      </c>
      <c r="P1352">
        <f t="shared" si="443"/>
        <v>66.698717948717942</v>
      </c>
      <c r="Q1352" t="s">
        <v>8322</v>
      </c>
      <c r="R1352" t="s">
        <v>8323</v>
      </c>
      <c r="S1352" s="10">
        <f t="shared" si="444"/>
        <v>42334.013124999998</v>
      </c>
      <c r="T1352" s="10">
        <f t="shared" si="445"/>
        <v>42364.013124999998</v>
      </c>
      <c r="U1352">
        <f t="shared" ref="U1352:U1355" si="448">D1352</f>
        <v>5000</v>
      </c>
      <c r="V1352">
        <f t="shared" ref="V1352:V1355" si="449">E1352</f>
        <v>5202.5</v>
      </c>
    </row>
    <row r="1353" spans="1:22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442"/>
        <v>1.0126500000000001</v>
      </c>
      <c r="P1353">
        <f t="shared" si="443"/>
        <v>168.77500000000001</v>
      </c>
      <c r="Q1353" t="s">
        <v>8322</v>
      </c>
      <c r="R1353" t="s">
        <v>8323</v>
      </c>
      <c r="S1353" s="10">
        <f t="shared" si="444"/>
        <v>42382.74009259259</v>
      </c>
      <c r="T1353" s="10">
        <f t="shared" si="445"/>
        <v>42412.74009259259</v>
      </c>
      <c r="U1353">
        <f t="shared" si="448"/>
        <v>20000</v>
      </c>
      <c r="V1353">
        <f t="shared" si="449"/>
        <v>20253</v>
      </c>
    </row>
    <row r="1354" spans="1:22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442"/>
        <v>1.3613999999999999</v>
      </c>
      <c r="P1354">
        <f t="shared" si="443"/>
        <v>59.973568281938327</v>
      </c>
      <c r="Q1354" t="s">
        <v>8322</v>
      </c>
      <c r="R1354" t="s">
        <v>8323</v>
      </c>
      <c r="S1354" s="10">
        <f t="shared" si="444"/>
        <v>42200.578310185185</v>
      </c>
      <c r="T1354" s="10">
        <f t="shared" si="445"/>
        <v>42252.165972222225</v>
      </c>
      <c r="U1354">
        <f t="shared" si="448"/>
        <v>10000</v>
      </c>
      <c r="V1354">
        <f t="shared" si="449"/>
        <v>13614</v>
      </c>
    </row>
    <row r="1355" spans="1:22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442"/>
        <v>1.3360000000000001</v>
      </c>
      <c r="P1355">
        <f t="shared" si="443"/>
        <v>31.80952380952381</v>
      </c>
      <c r="Q1355" t="s">
        <v>8322</v>
      </c>
      <c r="R1355" t="s">
        <v>8323</v>
      </c>
      <c r="S1355" s="10">
        <f t="shared" si="444"/>
        <v>41309.11791666667</v>
      </c>
      <c r="T1355" s="10">
        <f t="shared" si="445"/>
        <v>41344</v>
      </c>
      <c r="U1355">
        <f t="shared" si="448"/>
        <v>1000</v>
      </c>
      <c r="V1355">
        <f t="shared" si="449"/>
        <v>1336</v>
      </c>
    </row>
    <row r="1356" spans="1:22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442"/>
        <v>1.3025</v>
      </c>
      <c r="P1356">
        <f t="shared" si="443"/>
        <v>24.421875</v>
      </c>
      <c r="Q1356" t="s">
        <v>8322</v>
      </c>
      <c r="R1356" t="s">
        <v>8323</v>
      </c>
      <c r="S1356" s="10">
        <f t="shared" si="444"/>
        <v>42502.807627314818</v>
      </c>
      <c r="T1356" s="10">
        <f t="shared" si="445"/>
        <v>42532.807627314818</v>
      </c>
      <c r="U1356">
        <f t="shared" ref="U1356:U1357" si="450">D1356*1.39</f>
        <v>1667.9999999999998</v>
      </c>
      <c r="V1356">
        <f t="shared" ref="V1356:V1357" si="451">E1356*1.39</f>
        <v>2172.5699999999997</v>
      </c>
    </row>
    <row r="1357" spans="1:22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442"/>
        <v>1.2267999999999999</v>
      </c>
      <c r="P1357">
        <f t="shared" si="443"/>
        <v>25.347107438016529</v>
      </c>
      <c r="Q1357" t="s">
        <v>8322</v>
      </c>
      <c r="R1357" t="s">
        <v>8323</v>
      </c>
      <c r="S1357" s="10">
        <f t="shared" si="444"/>
        <v>41213.254687499997</v>
      </c>
      <c r="T1357" s="10">
        <f t="shared" si="445"/>
        <v>41243.416666666664</v>
      </c>
      <c r="U1357">
        <f t="shared" si="450"/>
        <v>3474.9999999999995</v>
      </c>
      <c r="V1357">
        <f t="shared" si="451"/>
        <v>4263.13</v>
      </c>
    </row>
    <row r="1358" spans="1:22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442"/>
        <v>1.8281058823529412</v>
      </c>
      <c r="P1358">
        <f t="shared" si="443"/>
        <v>71.443218390804603</v>
      </c>
      <c r="Q1358" t="s">
        <v>8322</v>
      </c>
      <c r="R1358" t="s">
        <v>8323</v>
      </c>
      <c r="S1358" s="10">
        <f t="shared" si="444"/>
        <v>41430.038888888892</v>
      </c>
      <c r="T1358" s="10">
        <f t="shared" si="445"/>
        <v>41460.038888888892</v>
      </c>
      <c r="U1358">
        <f t="shared" ref="U1358:U1362" si="452">D1358</f>
        <v>3400</v>
      </c>
      <c r="V1358">
        <f t="shared" ref="V1358:V1362" si="453">E1358</f>
        <v>6215.56</v>
      </c>
    </row>
    <row r="1359" spans="1:22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442"/>
        <v>1.2529999999999999</v>
      </c>
      <c r="P1359">
        <f t="shared" si="443"/>
        <v>38.553846153846152</v>
      </c>
      <c r="Q1359" t="s">
        <v>8322</v>
      </c>
      <c r="R1359" t="s">
        <v>8323</v>
      </c>
      <c r="S1359" s="10">
        <f t="shared" si="444"/>
        <v>41304.962233796294</v>
      </c>
      <c r="T1359" s="10">
        <f t="shared" si="445"/>
        <v>41334.249305555553</v>
      </c>
      <c r="U1359">
        <f t="shared" si="452"/>
        <v>2000</v>
      </c>
      <c r="V1359">
        <f t="shared" si="453"/>
        <v>2506</v>
      </c>
    </row>
    <row r="1360" spans="1:22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442"/>
        <v>1.1166666666666667</v>
      </c>
      <c r="P1360">
        <f t="shared" si="443"/>
        <v>68.367346938775512</v>
      </c>
      <c r="Q1360" t="s">
        <v>8322</v>
      </c>
      <c r="R1360" t="s">
        <v>8323</v>
      </c>
      <c r="S1360" s="10">
        <f t="shared" si="444"/>
        <v>40689.570868055554</v>
      </c>
      <c r="T1360" s="10">
        <f t="shared" si="445"/>
        <v>40719.570868055554</v>
      </c>
      <c r="U1360">
        <f t="shared" si="452"/>
        <v>3000</v>
      </c>
      <c r="V1360">
        <f t="shared" si="453"/>
        <v>3350</v>
      </c>
    </row>
    <row r="1361" spans="1:22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442"/>
        <v>1.1575757575757575</v>
      </c>
      <c r="P1361">
        <f t="shared" si="443"/>
        <v>40.210526315789473</v>
      </c>
      <c r="Q1361" t="s">
        <v>8322</v>
      </c>
      <c r="R1361" t="s">
        <v>8323</v>
      </c>
      <c r="S1361" s="10">
        <f t="shared" si="444"/>
        <v>40668.814699074072</v>
      </c>
      <c r="T1361" s="10">
        <f t="shared" si="445"/>
        <v>40730.814699074072</v>
      </c>
      <c r="U1361">
        <f t="shared" si="452"/>
        <v>660</v>
      </c>
      <c r="V1361">
        <f t="shared" si="453"/>
        <v>764</v>
      </c>
    </row>
    <row r="1362" spans="1:22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442"/>
        <v>1.732</v>
      </c>
      <c r="P1362">
        <f t="shared" si="443"/>
        <v>32.074074074074076</v>
      </c>
      <c r="Q1362" t="s">
        <v>8322</v>
      </c>
      <c r="R1362" t="s">
        <v>8323</v>
      </c>
      <c r="S1362" s="10">
        <f t="shared" si="444"/>
        <v>41095.900694444441</v>
      </c>
      <c r="T1362" s="10">
        <f t="shared" si="445"/>
        <v>41123.900694444441</v>
      </c>
      <c r="U1362">
        <f t="shared" si="452"/>
        <v>1500</v>
      </c>
      <c r="V1362">
        <f t="shared" si="453"/>
        <v>2598</v>
      </c>
    </row>
    <row r="1363" spans="1:22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442"/>
        <v>1.2598333333333334</v>
      </c>
      <c r="P1363">
        <f t="shared" si="443"/>
        <v>28.632575757575758</v>
      </c>
      <c r="Q1363" t="s">
        <v>8322</v>
      </c>
      <c r="R1363" t="s">
        <v>8323</v>
      </c>
      <c r="S1363" s="10">
        <f t="shared" si="444"/>
        <v>41781.717268518521</v>
      </c>
      <c r="T1363" s="10">
        <f t="shared" si="445"/>
        <v>41811.717268518521</v>
      </c>
      <c r="U1363">
        <f>D1363*1.39</f>
        <v>8340</v>
      </c>
      <c r="V1363">
        <f>E1363*1.39</f>
        <v>10507.009999999998</v>
      </c>
    </row>
    <row r="1364" spans="1:22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442"/>
        <v>1.091</v>
      </c>
      <c r="P1364">
        <f t="shared" si="443"/>
        <v>43.64</v>
      </c>
      <c r="Q1364" t="s">
        <v>8322</v>
      </c>
      <c r="R1364" t="s">
        <v>8323</v>
      </c>
      <c r="S1364" s="10">
        <f t="shared" si="444"/>
        <v>41464.934386574074</v>
      </c>
      <c r="T1364" s="10">
        <f t="shared" si="445"/>
        <v>41524.934386574074</v>
      </c>
      <c r="U1364">
        <f t="shared" ref="U1364:U1365" si="454">D1364</f>
        <v>1000</v>
      </c>
      <c r="V1364">
        <f t="shared" ref="V1364:V1365" si="455">E1364</f>
        <v>1091</v>
      </c>
    </row>
    <row r="1365" spans="1:22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442"/>
        <v>1</v>
      </c>
      <c r="P1365">
        <f t="shared" si="443"/>
        <v>40</v>
      </c>
      <c r="Q1365" t="s">
        <v>8322</v>
      </c>
      <c r="R1365" t="s">
        <v>8323</v>
      </c>
      <c r="S1365" s="10">
        <f t="shared" si="444"/>
        <v>42396.8440625</v>
      </c>
      <c r="T1365" s="10">
        <f t="shared" si="445"/>
        <v>42415.332638888889</v>
      </c>
      <c r="U1365">
        <f t="shared" si="454"/>
        <v>200</v>
      </c>
      <c r="V1365">
        <f t="shared" si="455"/>
        <v>200</v>
      </c>
    </row>
    <row r="1366" spans="1:22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442"/>
        <v>1.1864285714285714</v>
      </c>
      <c r="P1366">
        <f t="shared" si="443"/>
        <v>346.04166666666669</v>
      </c>
      <c r="Q1366" t="s">
        <v>8325</v>
      </c>
      <c r="R1366" t="s">
        <v>8326</v>
      </c>
      <c r="S1366" s="10">
        <f t="shared" si="444"/>
        <v>41951.695671296293</v>
      </c>
      <c r="T1366" s="10">
        <f t="shared" si="445"/>
        <v>42011.6956712963</v>
      </c>
      <c r="U1366">
        <f>D1366*0.16</f>
        <v>6720</v>
      </c>
      <c r="V1366">
        <f>E1366*0.16</f>
        <v>7972.8</v>
      </c>
    </row>
    <row r="1367" spans="1:22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442"/>
        <v>1.0026666666666666</v>
      </c>
      <c r="P1367">
        <f t="shared" si="443"/>
        <v>81.739130434782609</v>
      </c>
      <c r="Q1367" t="s">
        <v>8325</v>
      </c>
      <c r="R1367" t="s">
        <v>8326</v>
      </c>
      <c r="S1367" s="10">
        <f t="shared" si="444"/>
        <v>42049.733240740738</v>
      </c>
      <c r="T1367" s="10">
        <f t="shared" si="445"/>
        <v>42079.691574074073</v>
      </c>
      <c r="U1367">
        <f t="shared" ref="U1367:U1376" si="456">D1367</f>
        <v>7500</v>
      </c>
      <c r="V1367">
        <f t="shared" ref="V1367:V1376" si="457">E1367</f>
        <v>7520</v>
      </c>
    </row>
    <row r="1368" spans="1:22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442"/>
        <v>1.2648920000000001</v>
      </c>
      <c r="P1368">
        <f t="shared" si="443"/>
        <v>64.535306122448986</v>
      </c>
      <c r="Q1368" t="s">
        <v>8325</v>
      </c>
      <c r="R1368" t="s">
        <v>8326</v>
      </c>
      <c r="S1368" s="10">
        <f t="shared" si="444"/>
        <v>41924.996099537035</v>
      </c>
      <c r="T1368" s="10">
        <f t="shared" si="445"/>
        <v>41970.037766203706</v>
      </c>
      <c r="U1368">
        <f t="shared" si="456"/>
        <v>7500</v>
      </c>
      <c r="V1368">
        <f t="shared" si="457"/>
        <v>9486.69</v>
      </c>
    </row>
    <row r="1369" spans="1:22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442"/>
        <v>1.1426000000000001</v>
      </c>
      <c r="P1369">
        <f t="shared" si="443"/>
        <v>63.477777777777774</v>
      </c>
      <c r="Q1369" t="s">
        <v>8325</v>
      </c>
      <c r="R1369" t="s">
        <v>8326</v>
      </c>
      <c r="S1369" s="10">
        <f t="shared" si="444"/>
        <v>42292.002893518518</v>
      </c>
      <c r="T1369" s="10">
        <f t="shared" si="445"/>
        <v>42322.044560185182</v>
      </c>
      <c r="U1369">
        <f t="shared" si="456"/>
        <v>5000</v>
      </c>
      <c r="V1369">
        <f t="shared" si="457"/>
        <v>5713</v>
      </c>
    </row>
    <row r="1370" spans="1:22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442"/>
        <v>1.107</v>
      </c>
      <c r="P1370">
        <f t="shared" si="443"/>
        <v>63.620689655172413</v>
      </c>
      <c r="Q1370" t="s">
        <v>8325</v>
      </c>
      <c r="R1370" t="s">
        <v>8326</v>
      </c>
      <c r="S1370" s="10">
        <f t="shared" si="444"/>
        <v>42146.190902777773</v>
      </c>
      <c r="T1370" s="10">
        <f t="shared" si="445"/>
        <v>42170.190902777773</v>
      </c>
      <c r="U1370">
        <f t="shared" si="456"/>
        <v>5000</v>
      </c>
      <c r="V1370">
        <f t="shared" si="457"/>
        <v>5535</v>
      </c>
    </row>
    <row r="1371" spans="1:22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442"/>
        <v>1.0534805315203954</v>
      </c>
      <c r="P1371">
        <f t="shared" si="443"/>
        <v>83.967068965517228</v>
      </c>
      <c r="Q1371" t="s">
        <v>8325</v>
      </c>
      <c r="R1371" t="s">
        <v>8326</v>
      </c>
      <c r="S1371" s="10">
        <f t="shared" si="444"/>
        <v>41710.594282407408</v>
      </c>
      <c r="T1371" s="10">
        <f t="shared" si="445"/>
        <v>41740.594282407408</v>
      </c>
      <c r="U1371">
        <f t="shared" si="456"/>
        <v>32360</v>
      </c>
      <c r="V1371">
        <f t="shared" si="457"/>
        <v>34090.629999999997</v>
      </c>
    </row>
    <row r="1372" spans="1:22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442"/>
        <v>1.0366666666666666</v>
      </c>
      <c r="P1372">
        <f t="shared" si="443"/>
        <v>77.75</v>
      </c>
      <c r="Q1372" t="s">
        <v>8325</v>
      </c>
      <c r="R1372" t="s">
        <v>8326</v>
      </c>
      <c r="S1372" s="10">
        <f t="shared" si="444"/>
        <v>41548.00335648148</v>
      </c>
      <c r="T1372" s="10">
        <f t="shared" si="445"/>
        <v>41563.00335648148</v>
      </c>
      <c r="U1372">
        <f t="shared" si="456"/>
        <v>1500</v>
      </c>
      <c r="V1372">
        <f t="shared" si="457"/>
        <v>1555</v>
      </c>
    </row>
    <row r="1373" spans="1:22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442"/>
        <v>1.0708672667523933</v>
      </c>
      <c r="P1373">
        <f t="shared" si="443"/>
        <v>107.07142857142857</v>
      </c>
      <c r="Q1373" t="s">
        <v>8325</v>
      </c>
      <c r="R1373" t="s">
        <v>8326</v>
      </c>
      <c r="S1373" s="10">
        <f t="shared" si="444"/>
        <v>42101.758587962962</v>
      </c>
      <c r="T1373" s="10">
        <f t="shared" si="445"/>
        <v>42131.758587962962</v>
      </c>
      <c r="U1373">
        <f t="shared" si="456"/>
        <v>6999</v>
      </c>
      <c r="V1373">
        <f t="shared" si="457"/>
        <v>7495</v>
      </c>
    </row>
    <row r="1374" spans="1:22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442"/>
        <v>1.24</v>
      </c>
      <c r="P1374">
        <f t="shared" si="443"/>
        <v>38.75</v>
      </c>
      <c r="Q1374" t="s">
        <v>8325</v>
      </c>
      <c r="R1374" t="s">
        <v>8326</v>
      </c>
      <c r="S1374" s="10">
        <f t="shared" si="444"/>
        <v>41072.739953703705</v>
      </c>
      <c r="T1374" s="10">
        <f t="shared" si="445"/>
        <v>41102.739953703705</v>
      </c>
      <c r="U1374">
        <f t="shared" si="456"/>
        <v>500</v>
      </c>
      <c r="V1374">
        <f t="shared" si="457"/>
        <v>620</v>
      </c>
    </row>
    <row r="1375" spans="1:22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442"/>
        <v>1.0501</v>
      </c>
      <c r="P1375">
        <f t="shared" si="443"/>
        <v>201.94230769230768</v>
      </c>
      <c r="Q1375" t="s">
        <v>8325</v>
      </c>
      <c r="R1375" t="s">
        <v>8326</v>
      </c>
      <c r="S1375" s="10">
        <f t="shared" si="444"/>
        <v>42704.95177083333</v>
      </c>
      <c r="T1375" s="10">
        <f t="shared" si="445"/>
        <v>42734.95177083333</v>
      </c>
      <c r="U1375">
        <f t="shared" si="456"/>
        <v>10000</v>
      </c>
      <c r="V1375">
        <f t="shared" si="457"/>
        <v>10501</v>
      </c>
    </row>
    <row r="1376" spans="1:22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442"/>
        <v>1.8946666666666667</v>
      </c>
      <c r="P1376">
        <f t="shared" si="443"/>
        <v>43.060606060606062</v>
      </c>
      <c r="Q1376" t="s">
        <v>8325</v>
      </c>
      <c r="R1376" t="s">
        <v>8326</v>
      </c>
      <c r="S1376" s="10">
        <f t="shared" si="444"/>
        <v>42424.161898148144</v>
      </c>
      <c r="T1376" s="10">
        <f t="shared" si="445"/>
        <v>42454.12023148148</v>
      </c>
      <c r="U1376">
        <f t="shared" si="456"/>
        <v>1500</v>
      </c>
      <c r="V1376">
        <f t="shared" si="457"/>
        <v>2842</v>
      </c>
    </row>
    <row r="1377" spans="1:22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442"/>
        <v>1.7132499999999999</v>
      </c>
      <c r="P1377">
        <f t="shared" si="443"/>
        <v>62.871559633027523</v>
      </c>
      <c r="Q1377" t="s">
        <v>8325</v>
      </c>
      <c r="R1377" t="s">
        <v>8326</v>
      </c>
      <c r="S1377" s="10">
        <f t="shared" si="444"/>
        <v>42720.066192129627</v>
      </c>
      <c r="T1377" s="10">
        <f t="shared" si="445"/>
        <v>42750.066192129627</v>
      </c>
      <c r="U1377">
        <f>D1377*1.19</f>
        <v>4760</v>
      </c>
      <c r="V1377">
        <f>E1377*1.19</f>
        <v>8155.07</v>
      </c>
    </row>
    <row r="1378" spans="1:22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442"/>
        <v>2.5248648648648651</v>
      </c>
      <c r="P1378">
        <f t="shared" si="443"/>
        <v>55.607142857142854</v>
      </c>
      <c r="Q1378" t="s">
        <v>8325</v>
      </c>
      <c r="R1378" t="s">
        <v>8326</v>
      </c>
      <c r="S1378" s="10">
        <f t="shared" si="444"/>
        <v>42677.669050925921</v>
      </c>
      <c r="T1378" s="10">
        <f t="shared" si="445"/>
        <v>42707.710717592592</v>
      </c>
      <c r="U1378">
        <f>D1378*1.39</f>
        <v>5143</v>
      </c>
      <c r="V1378">
        <f>E1378*1.39</f>
        <v>12985.38</v>
      </c>
    </row>
    <row r="1379" spans="1:22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442"/>
        <v>1.1615384615384616</v>
      </c>
      <c r="P1379">
        <f t="shared" si="443"/>
        <v>48.70967741935484</v>
      </c>
      <c r="Q1379" t="s">
        <v>8325</v>
      </c>
      <c r="R1379" t="s">
        <v>8326</v>
      </c>
      <c r="S1379" s="10">
        <f t="shared" si="444"/>
        <v>42747.219560185185</v>
      </c>
      <c r="T1379" s="10">
        <f t="shared" si="445"/>
        <v>42769.174305555556</v>
      </c>
      <c r="U1379">
        <f>D1379</f>
        <v>1300</v>
      </c>
      <c r="V1379">
        <f>E1379</f>
        <v>1510</v>
      </c>
    </row>
    <row r="1380" spans="1:22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442"/>
        <v>2.0335000000000001</v>
      </c>
      <c r="P1380">
        <f t="shared" si="443"/>
        <v>30.578947368421051</v>
      </c>
      <c r="Q1380" t="s">
        <v>8325</v>
      </c>
      <c r="R1380" t="s">
        <v>8326</v>
      </c>
      <c r="S1380" s="10">
        <f t="shared" si="444"/>
        <v>42568.759374999994</v>
      </c>
      <c r="T1380" s="10">
        <f t="shared" si="445"/>
        <v>42583.759374999994</v>
      </c>
      <c r="U1380">
        <f>D1380*1.39</f>
        <v>2780</v>
      </c>
      <c r="V1380">
        <f>E1380*1.39</f>
        <v>5653.1299999999992</v>
      </c>
    </row>
    <row r="1381" spans="1:22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442"/>
        <v>1.1160000000000001</v>
      </c>
      <c r="P1381">
        <f t="shared" si="443"/>
        <v>73.907284768211923</v>
      </c>
      <c r="Q1381" t="s">
        <v>8325</v>
      </c>
      <c r="R1381" t="s">
        <v>8326</v>
      </c>
      <c r="S1381" s="10">
        <f t="shared" si="444"/>
        <v>42130.491620370376</v>
      </c>
      <c r="T1381" s="10">
        <f t="shared" si="445"/>
        <v>42160.491620370376</v>
      </c>
      <c r="U1381">
        <f t="shared" ref="U1381:U1384" si="458">D1381</f>
        <v>10000</v>
      </c>
      <c r="V1381">
        <f t="shared" ref="V1381:V1384" si="459">E1381</f>
        <v>11160</v>
      </c>
    </row>
    <row r="1382" spans="1:22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442"/>
        <v>4.24</v>
      </c>
      <c r="P1382">
        <f t="shared" si="443"/>
        <v>21.2</v>
      </c>
      <c r="Q1382" t="s">
        <v>8325</v>
      </c>
      <c r="R1382" t="s">
        <v>8326</v>
      </c>
      <c r="S1382" s="10">
        <f t="shared" si="444"/>
        <v>42141.762800925921</v>
      </c>
      <c r="T1382" s="10">
        <f t="shared" si="445"/>
        <v>42164.083333333328</v>
      </c>
      <c r="U1382">
        <f t="shared" si="458"/>
        <v>25</v>
      </c>
      <c r="V1382">
        <f t="shared" si="459"/>
        <v>106</v>
      </c>
    </row>
    <row r="1383" spans="1:22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442"/>
        <v>1.071</v>
      </c>
      <c r="P1383">
        <f t="shared" si="443"/>
        <v>73.356164383561648</v>
      </c>
      <c r="Q1383" t="s">
        <v>8325</v>
      </c>
      <c r="R1383" t="s">
        <v>8326</v>
      </c>
      <c r="S1383" s="10">
        <f t="shared" si="444"/>
        <v>42703.214409722219</v>
      </c>
      <c r="T1383" s="10">
        <f t="shared" si="445"/>
        <v>42733.214409722219</v>
      </c>
      <c r="U1383">
        <f t="shared" si="458"/>
        <v>5000</v>
      </c>
      <c r="V1383">
        <f t="shared" si="459"/>
        <v>5355</v>
      </c>
    </row>
    <row r="1384" spans="1:22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442"/>
        <v>1.043625</v>
      </c>
      <c r="P1384">
        <f t="shared" si="443"/>
        <v>56.412162162162161</v>
      </c>
      <c r="Q1384" t="s">
        <v>8325</v>
      </c>
      <c r="R1384" t="s">
        <v>8326</v>
      </c>
      <c r="S1384" s="10">
        <f t="shared" si="444"/>
        <v>41370.800185185188</v>
      </c>
      <c r="T1384" s="10">
        <f t="shared" si="445"/>
        <v>41400.800185185188</v>
      </c>
      <c r="U1384">
        <f t="shared" si="458"/>
        <v>8000</v>
      </c>
      <c r="V1384">
        <f t="shared" si="459"/>
        <v>8349</v>
      </c>
    </row>
    <row r="1385" spans="1:22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442"/>
        <v>2.124090909090909</v>
      </c>
      <c r="P1385">
        <f t="shared" si="443"/>
        <v>50.247311827956992</v>
      </c>
      <c r="Q1385" t="s">
        <v>8325</v>
      </c>
      <c r="R1385" t="s">
        <v>8326</v>
      </c>
      <c r="S1385" s="10">
        <f t="shared" si="444"/>
        <v>42707.074976851851</v>
      </c>
      <c r="T1385" s="10">
        <f t="shared" si="445"/>
        <v>42727.074976851851</v>
      </c>
      <c r="U1385">
        <f>D1385*0.81</f>
        <v>1782.0000000000002</v>
      </c>
      <c r="V1385">
        <f>E1385*0.81</f>
        <v>3785.13</v>
      </c>
    </row>
    <row r="1386" spans="1:22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442"/>
        <v>1.2408571428571429</v>
      </c>
      <c r="P1386">
        <f t="shared" si="443"/>
        <v>68.936507936507937</v>
      </c>
      <c r="Q1386" t="s">
        <v>8325</v>
      </c>
      <c r="R1386" t="s">
        <v>8326</v>
      </c>
      <c r="S1386" s="10">
        <f t="shared" si="444"/>
        <v>42160.735208333332</v>
      </c>
      <c r="T1386" s="10">
        <f t="shared" si="445"/>
        <v>42190.735208333332</v>
      </c>
      <c r="U1386">
        <f>D1386</f>
        <v>3500</v>
      </c>
      <c r="V1386">
        <f>E1386</f>
        <v>4343</v>
      </c>
    </row>
    <row r="1387" spans="1:22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442"/>
        <v>1.10406125</v>
      </c>
      <c r="P1387">
        <f t="shared" si="443"/>
        <v>65.914104477611943</v>
      </c>
      <c r="Q1387" t="s">
        <v>8325</v>
      </c>
      <c r="R1387" t="s">
        <v>8326</v>
      </c>
      <c r="S1387" s="10">
        <f t="shared" si="444"/>
        <v>42433.688900462963</v>
      </c>
      <c r="T1387" s="10">
        <f t="shared" si="445"/>
        <v>42489.507638888885</v>
      </c>
      <c r="U1387">
        <f>D1387*1.19</f>
        <v>9520</v>
      </c>
      <c r="V1387">
        <f>E1387*1.19</f>
        <v>10510.6631</v>
      </c>
    </row>
    <row r="1388" spans="1:22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442"/>
        <v>2.1875</v>
      </c>
      <c r="P1388">
        <f t="shared" si="443"/>
        <v>62.5</v>
      </c>
      <c r="Q1388" t="s">
        <v>8325</v>
      </c>
      <c r="R1388" t="s">
        <v>8326</v>
      </c>
      <c r="S1388" s="10">
        <f t="shared" si="444"/>
        <v>42184.646863425922</v>
      </c>
      <c r="T1388" s="10">
        <f t="shared" si="445"/>
        <v>42214.646863425922</v>
      </c>
      <c r="U1388">
        <f t="shared" ref="U1388:U1390" si="460">D1388</f>
        <v>400</v>
      </c>
      <c r="V1388">
        <f t="shared" ref="V1388:V1390" si="461">E1388</f>
        <v>875</v>
      </c>
    </row>
    <row r="1389" spans="1:22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442"/>
        <v>1.36625</v>
      </c>
      <c r="P1389">
        <f t="shared" si="443"/>
        <v>70.064102564102569</v>
      </c>
      <c r="Q1389" t="s">
        <v>8325</v>
      </c>
      <c r="R1389" t="s">
        <v>8326</v>
      </c>
      <c r="S1389" s="10">
        <f t="shared" si="444"/>
        <v>42126.92123842593</v>
      </c>
      <c r="T1389" s="10">
        <f t="shared" si="445"/>
        <v>42158.1875</v>
      </c>
      <c r="U1389">
        <f t="shared" si="460"/>
        <v>4000</v>
      </c>
      <c r="V1389">
        <f t="shared" si="461"/>
        <v>5465</v>
      </c>
    </row>
    <row r="1390" spans="1:22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442"/>
        <v>1.348074</v>
      </c>
      <c r="P1390">
        <f t="shared" si="443"/>
        <v>60.181874999999998</v>
      </c>
      <c r="Q1390" t="s">
        <v>8325</v>
      </c>
      <c r="R1390" t="s">
        <v>8326</v>
      </c>
      <c r="S1390" s="10">
        <f t="shared" si="444"/>
        <v>42634.614780092597</v>
      </c>
      <c r="T1390" s="10">
        <f t="shared" si="445"/>
        <v>42660.676388888889</v>
      </c>
      <c r="U1390">
        <f t="shared" si="460"/>
        <v>5000</v>
      </c>
      <c r="V1390">
        <f t="shared" si="461"/>
        <v>6740.37</v>
      </c>
    </row>
    <row r="1391" spans="1:22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442"/>
        <v>1.454</v>
      </c>
      <c r="P1391">
        <f t="shared" si="443"/>
        <v>21.382352941176471</v>
      </c>
      <c r="Q1391" t="s">
        <v>8325</v>
      </c>
      <c r="R1391" t="s">
        <v>8326</v>
      </c>
      <c r="S1391" s="10">
        <f t="shared" si="444"/>
        <v>42565.480983796297</v>
      </c>
      <c r="T1391" s="10">
        <f t="shared" si="445"/>
        <v>42595.480983796297</v>
      </c>
      <c r="U1391">
        <f>D1391*1.39</f>
        <v>695</v>
      </c>
      <c r="V1391">
        <f>E1391*1.39</f>
        <v>1010.53</v>
      </c>
    </row>
    <row r="1392" spans="1:22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442"/>
        <v>1.0910714285714285</v>
      </c>
      <c r="P1392">
        <f t="shared" si="443"/>
        <v>160.78947368421052</v>
      </c>
      <c r="Q1392" t="s">
        <v>8325</v>
      </c>
      <c r="R1392" t="s">
        <v>8326</v>
      </c>
      <c r="S1392" s="10">
        <f t="shared" si="444"/>
        <v>42087.803310185183</v>
      </c>
      <c r="T1392" s="10">
        <f t="shared" si="445"/>
        <v>42121.716666666667</v>
      </c>
      <c r="U1392">
        <f t="shared" ref="U1392:U1401" si="462">D1392</f>
        <v>2800</v>
      </c>
      <c r="V1392">
        <f t="shared" ref="V1392:V1401" si="463">E1392</f>
        <v>3055</v>
      </c>
    </row>
    <row r="1393" spans="1:22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442"/>
        <v>1.1020000000000001</v>
      </c>
      <c r="P1393">
        <f t="shared" si="443"/>
        <v>42.384615384615387</v>
      </c>
      <c r="Q1393" t="s">
        <v>8325</v>
      </c>
      <c r="R1393" t="s">
        <v>8326</v>
      </c>
      <c r="S1393" s="10">
        <f t="shared" si="444"/>
        <v>42193.650671296295</v>
      </c>
      <c r="T1393" s="10">
        <f t="shared" si="445"/>
        <v>42238.207638888889</v>
      </c>
      <c r="U1393">
        <f t="shared" si="462"/>
        <v>500</v>
      </c>
      <c r="V1393">
        <f t="shared" si="463"/>
        <v>551</v>
      </c>
    </row>
    <row r="1394" spans="1:22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442"/>
        <v>1.1364000000000001</v>
      </c>
      <c r="P1394">
        <f t="shared" si="443"/>
        <v>27.317307692307693</v>
      </c>
      <c r="Q1394" t="s">
        <v>8325</v>
      </c>
      <c r="R1394" t="s">
        <v>8326</v>
      </c>
      <c r="S1394" s="10">
        <f t="shared" si="444"/>
        <v>42401.154930555553</v>
      </c>
      <c r="T1394" s="10">
        <f t="shared" si="445"/>
        <v>42432.154930555553</v>
      </c>
      <c r="U1394">
        <f t="shared" si="462"/>
        <v>2500</v>
      </c>
      <c r="V1394">
        <f t="shared" si="463"/>
        <v>2841</v>
      </c>
    </row>
    <row r="1395" spans="1:22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442"/>
        <v>1.0235000000000001</v>
      </c>
      <c r="P1395">
        <f t="shared" si="443"/>
        <v>196.82692307692307</v>
      </c>
      <c r="Q1395" t="s">
        <v>8325</v>
      </c>
      <c r="R1395" t="s">
        <v>8326</v>
      </c>
      <c r="S1395" s="10">
        <f t="shared" si="444"/>
        <v>42553.681979166664</v>
      </c>
      <c r="T1395" s="10">
        <f t="shared" si="445"/>
        <v>42583.681979166664</v>
      </c>
      <c r="U1395">
        <f t="shared" si="462"/>
        <v>10000</v>
      </c>
      <c r="V1395">
        <f t="shared" si="463"/>
        <v>10235</v>
      </c>
    </row>
    <row r="1396" spans="1:22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442"/>
        <v>1.2213333333333334</v>
      </c>
      <c r="P1396">
        <f t="shared" si="443"/>
        <v>53.882352941176471</v>
      </c>
      <c r="Q1396" t="s">
        <v>8325</v>
      </c>
      <c r="R1396" t="s">
        <v>8326</v>
      </c>
      <c r="S1396" s="10">
        <f t="shared" si="444"/>
        <v>42752.144976851851</v>
      </c>
      <c r="T1396" s="10">
        <f t="shared" si="445"/>
        <v>42795.125</v>
      </c>
      <c r="U1396">
        <f t="shared" si="462"/>
        <v>750</v>
      </c>
      <c r="V1396">
        <f t="shared" si="463"/>
        <v>916</v>
      </c>
    </row>
    <row r="1397" spans="1:22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442"/>
        <v>1.1188571428571428</v>
      </c>
      <c r="P1397">
        <f t="shared" si="443"/>
        <v>47.756097560975611</v>
      </c>
      <c r="Q1397" t="s">
        <v>8325</v>
      </c>
      <c r="R1397" t="s">
        <v>8326</v>
      </c>
      <c r="S1397" s="10">
        <f t="shared" si="444"/>
        <v>42719.90834490741</v>
      </c>
      <c r="T1397" s="10">
        <f t="shared" si="445"/>
        <v>42749.90834490741</v>
      </c>
      <c r="U1397">
        <f t="shared" si="462"/>
        <v>3500</v>
      </c>
      <c r="V1397">
        <f t="shared" si="463"/>
        <v>3916</v>
      </c>
    </row>
    <row r="1398" spans="1:22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442"/>
        <v>1.073</v>
      </c>
      <c r="P1398">
        <f t="shared" si="443"/>
        <v>88.191780821917803</v>
      </c>
      <c r="Q1398" t="s">
        <v>8325</v>
      </c>
      <c r="R1398" t="s">
        <v>8326</v>
      </c>
      <c r="S1398" s="10">
        <f t="shared" si="444"/>
        <v>42018.99863425926</v>
      </c>
      <c r="T1398" s="10">
        <f t="shared" si="445"/>
        <v>42048.99863425926</v>
      </c>
      <c r="U1398">
        <f t="shared" si="462"/>
        <v>6000</v>
      </c>
      <c r="V1398">
        <f t="shared" si="463"/>
        <v>6438</v>
      </c>
    </row>
    <row r="1399" spans="1:22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442"/>
        <v>1.1385000000000001</v>
      </c>
      <c r="P1399">
        <f t="shared" si="443"/>
        <v>72.056962025316452</v>
      </c>
      <c r="Q1399" t="s">
        <v>8325</v>
      </c>
      <c r="R1399" t="s">
        <v>8326</v>
      </c>
      <c r="S1399" s="10">
        <f t="shared" si="444"/>
        <v>42640.917939814812</v>
      </c>
      <c r="T1399" s="10">
        <f t="shared" si="445"/>
        <v>42670.888194444444</v>
      </c>
      <c r="U1399">
        <f t="shared" si="462"/>
        <v>10000</v>
      </c>
      <c r="V1399">
        <f t="shared" si="463"/>
        <v>11385</v>
      </c>
    </row>
    <row r="1400" spans="1:22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442"/>
        <v>1.0968181818181819</v>
      </c>
      <c r="P1400">
        <f t="shared" si="443"/>
        <v>74.246153846153845</v>
      </c>
      <c r="Q1400" t="s">
        <v>8325</v>
      </c>
      <c r="R1400" t="s">
        <v>8326</v>
      </c>
      <c r="S1400" s="10">
        <f t="shared" si="444"/>
        <v>42526.874236111107</v>
      </c>
      <c r="T1400" s="10">
        <f t="shared" si="445"/>
        <v>42556.874236111107</v>
      </c>
      <c r="U1400">
        <f t="shared" si="462"/>
        <v>4400</v>
      </c>
      <c r="V1400">
        <f t="shared" si="463"/>
        <v>4826</v>
      </c>
    </row>
    <row r="1401" spans="1:22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442"/>
        <v>1.2614444444444444</v>
      </c>
      <c r="P1401">
        <f t="shared" si="443"/>
        <v>61.701086956521742</v>
      </c>
      <c r="Q1401" t="s">
        <v>8325</v>
      </c>
      <c r="R1401" t="s">
        <v>8326</v>
      </c>
      <c r="S1401" s="10">
        <f t="shared" si="444"/>
        <v>41889.004317129627</v>
      </c>
      <c r="T1401" s="10">
        <f t="shared" si="445"/>
        <v>41919.004317129627</v>
      </c>
      <c r="U1401">
        <f t="shared" si="462"/>
        <v>9000</v>
      </c>
      <c r="V1401">
        <f t="shared" si="463"/>
        <v>11353</v>
      </c>
    </row>
    <row r="1402" spans="1:22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442"/>
        <v>1.6742857142857144</v>
      </c>
      <c r="P1402">
        <f t="shared" si="443"/>
        <v>17.235294117647058</v>
      </c>
      <c r="Q1402" t="s">
        <v>8325</v>
      </c>
      <c r="R1402" t="s">
        <v>8326</v>
      </c>
      <c r="S1402" s="10">
        <f t="shared" si="444"/>
        <v>42498.341122685189</v>
      </c>
      <c r="T1402" s="10">
        <f t="shared" si="445"/>
        <v>42533.229166666672</v>
      </c>
      <c r="U1402">
        <f>D1402*1.39</f>
        <v>486.49999999999994</v>
      </c>
      <c r="V1402">
        <f>E1402*1.39</f>
        <v>814.54</v>
      </c>
    </row>
    <row r="1403" spans="1:22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442"/>
        <v>4.9652000000000003</v>
      </c>
      <c r="P1403">
        <f t="shared" si="443"/>
        <v>51.720833333333331</v>
      </c>
      <c r="Q1403" t="s">
        <v>8325</v>
      </c>
      <c r="R1403" t="s">
        <v>8326</v>
      </c>
      <c r="S1403" s="10">
        <f t="shared" si="444"/>
        <v>41399.99622685185</v>
      </c>
      <c r="T1403" s="10">
        <f t="shared" si="445"/>
        <v>41420.99622685185</v>
      </c>
      <c r="U1403">
        <f>D1403</f>
        <v>2500</v>
      </c>
      <c r="V1403">
        <f>E1403</f>
        <v>12413</v>
      </c>
    </row>
    <row r="1404" spans="1:22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442"/>
        <v>1.0915999999999999</v>
      </c>
      <c r="P1404">
        <f t="shared" si="443"/>
        <v>24.150442477876105</v>
      </c>
      <c r="Q1404" t="s">
        <v>8325</v>
      </c>
      <c r="R1404" t="s">
        <v>8326</v>
      </c>
      <c r="S1404" s="10">
        <f t="shared" si="444"/>
        <v>42065.053368055553</v>
      </c>
      <c r="T1404" s="10">
        <f t="shared" si="445"/>
        <v>42125.011701388896</v>
      </c>
      <c r="U1404">
        <f>D1404*1.39</f>
        <v>3474.9999999999995</v>
      </c>
      <c r="V1404">
        <f>E1404*1.39</f>
        <v>3793.31</v>
      </c>
    </row>
    <row r="1405" spans="1:22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442"/>
        <v>1.0257499999999999</v>
      </c>
      <c r="P1405">
        <f t="shared" si="443"/>
        <v>62.166666666666664</v>
      </c>
      <c r="Q1405" t="s">
        <v>8325</v>
      </c>
      <c r="R1405" t="s">
        <v>8326</v>
      </c>
      <c r="S1405" s="10">
        <f t="shared" si="444"/>
        <v>41451.062905092593</v>
      </c>
      <c r="T1405" s="10">
        <f t="shared" si="445"/>
        <v>41481.062905092593</v>
      </c>
      <c r="U1405">
        <f>D1405</f>
        <v>4000</v>
      </c>
      <c r="V1405">
        <f>E1405</f>
        <v>4103</v>
      </c>
    </row>
    <row r="1406" spans="1:22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442"/>
        <v>1.6620689655172414E-2</v>
      </c>
      <c r="P1406">
        <f t="shared" si="443"/>
        <v>48.2</v>
      </c>
      <c r="Q1406" t="s">
        <v>8322</v>
      </c>
      <c r="R1406" t="s">
        <v>8341</v>
      </c>
      <c r="S1406" s="10">
        <f t="shared" si="444"/>
        <v>42032.510243055556</v>
      </c>
      <c r="T1406" s="10">
        <f t="shared" si="445"/>
        <v>42057.510243055556</v>
      </c>
      <c r="U1406">
        <f>D1406*1.39</f>
        <v>20155</v>
      </c>
      <c r="V1406">
        <f>E1406*1.39</f>
        <v>334.98999999999995</v>
      </c>
    </row>
    <row r="1407" spans="1:22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442"/>
        <v>4.1999999999999997E-3</v>
      </c>
      <c r="P1407">
        <f t="shared" si="443"/>
        <v>6.1764705882352944</v>
      </c>
      <c r="Q1407" t="s">
        <v>8322</v>
      </c>
      <c r="R1407" t="s">
        <v>8341</v>
      </c>
      <c r="S1407" s="10">
        <f t="shared" si="444"/>
        <v>41941.680567129632</v>
      </c>
      <c r="T1407" s="10">
        <f t="shared" si="445"/>
        <v>41971.722233796296</v>
      </c>
      <c r="U1407">
        <f>D1407</f>
        <v>25000</v>
      </c>
      <c r="V1407">
        <f>E1407</f>
        <v>105</v>
      </c>
    </row>
    <row r="1408" spans="1:22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442"/>
        <v>1.25E-3</v>
      </c>
      <c r="P1408">
        <f t="shared" si="443"/>
        <v>5</v>
      </c>
      <c r="Q1408" t="s">
        <v>8322</v>
      </c>
      <c r="R1408" t="s">
        <v>8341</v>
      </c>
      <c r="S1408" s="10">
        <f t="shared" si="444"/>
        <v>42297.432951388888</v>
      </c>
      <c r="T1408" s="10">
        <f t="shared" si="445"/>
        <v>42350.416666666672</v>
      </c>
      <c r="U1408">
        <f>D1408*1.19</f>
        <v>14280</v>
      </c>
      <c r="V1408">
        <f>E1408*1.19</f>
        <v>17.849999999999998</v>
      </c>
    </row>
    <row r="1409" spans="1:22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442"/>
        <v>5.0000000000000001E-3</v>
      </c>
      <c r="P1409">
        <f t="shared" si="443"/>
        <v>7.5</v>
      </c>
      <c r="Q1409" t="s">
        <v>8322</v>
      </c>
      <c r="R1409" t="s">
        <v>8341</v>
      </c>
      <c r="S1409" s="10">
        <f t="shared" si="444"/>
        <v>41838.536782407406</v>
      </c>
      <c r="T1409" s="10">
        <f t="shared" si="445"/>
        <v>41863.536782407406</v>
      </c>
      <c r="U1409">
        <f>D1409</f>
        <v>3000</v>
      </c>
      <c r="V1409">
        <f>E1409</f>
        <v>15</v>
      </c>
    </row>
    <row r="1410" spans="1:22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442"/>
        <v>7.1999999999999995E-2</v>
      </c>
      <c r="P1410">
        <f t="shared" si="443"/>
        <v>12</v>
      </c>
      <c r="Q1410" t="s">
        <v>8322</v>
      </c>
      <c r="R1410" t="s">
        <v>8341</v>
      </c>
      <c r="S1410" s="10">
        <f t="shared" si="444"/>
        <v>42291.872175925921</v>
      </c>
      <c r="T1410" s="10">
        <f t="shared" si="445"/>
        <v>42321.913842592592</v>
      </c>
      <c r="U1410">
        <f>D1410*1.39</f>
        <v>1390</v>
      </c>
      <c r="V1410">
        <f>E1410*1.39</f>
        <v>100.08</v>
      </c>
    </row>
    <row r="1411" spans="1:22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464">SUM(E1411/D1411)</f>
        <v>0</v>
      </c>
      <c r="P1411" t="e">
        <f t="shared" ref="P1411:P1474" si="465">SUM(E1411/L1411)</f>
        <v>#DIV/0!</v>
      </c>
      <c r="Q1411" t="s">
        <v>8322</v>
      </c>
      <c r="R1411" t="s">
        <v>8341</v>
      </c>
      <c r="S1411" s="10">
        <f t="shared" ref="S1411:S1474" si="466">(((J1411/60)/60)/24)+DATE(1970,1,1)</f>
        <v>41945.133506944447</v>
      </c>
      <c r="T1411" s="10">
        <f t="shared" ref="T1411:T1474" si="467">(((I1411/60)/60)/24)+DATE(1970,1,1)</f>
        <v>42005.175173611111</v>
      </c>
      <c r="U1411">
        <f>D1411</f>
        <v>4000</v>
      </c>
      <c r="V1411">
        <f>E1411</f>
        <v>0</v>
      </c>
    </row>
    <row r="1412" spans="1:22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464"/>
        <v>1.6666666666666666E-4</v>
      </c>
      <c r="P1412">
        <f t="shared" si="465"/>
        <v>1</v>
      </c>
      <c r="Q1412" t="s">
        <v>8322</v>
      </c>
      <c r="R1412" t="s">
        <v>8341</v>
      </c>
      <c r="S1412" s="10">
        <f t="shared" si="466"/>
        <v>42479.318518518514</v>
      </c>
      <c r="T1412" s="10">
        <f t="shared" si="467"/>
        <v>42524.318518518514</v>
      </c>
      <c r="U1412">
        <f>D1412*1.19</f>
        <v>7140</v>
      </c>
      <c r="V1412">
        <f>E1412*1.19</f>
        <v>1.19</v>
      </c>
    </row>
    <row r="1413" spans="1:22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464"/>
        <v>2.3333333333333335E-3</v>
      </c>
      <c r="P1413">
        <f t="shared" si="465"/>
        <v>2.3333333333333335</v>
      </c>
      <c r="Q1413" t="s">
        <v>8322</v>
      </c>
      <c r="R1413" t="s">
        <v>8341</v>
      </c>
      <c r="S1413" s="10">
        <f t="shared" si="466"/>
        <v>42013.059027777781</v>
      </c>
      <c r="T1413" s="10">
        <f t="shared" si="467"/>
        <v>42041.059027777781</v>
      </c>
      <c r="U1413">
        <f>D1413*1.39</f>
        <v>4170</v>
      </c>
      <c r="V1413">
        <f>E1413*1.39</f>
        <v>9.7299999999999986</v>
      </c>
    </row>
    <row r="1414" spans="1:22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464"/>
        <v>4.5714285714285714E-2</v>
      </c>
      <c r="P1414">
        <f t="shared" si="465"/>
        <v>24.615384615384617</v>
      </c>
      <c r="Q1414" t="s">
        <v>8322</v>
      </c>
      <c r="R1414" t="s">
        <v>8341</v>
      </c>
      <c r="S1414" s="10">
        <f t="shared" si="466"/>
        <v>41947.063645833332</v>
      </c>
      <c r="T1414" s="10">
        <f t="shared" si="467"/>
        <v>41977.063645833332</v>
      </c>
      <c r="U1414">
        <f>D1414</f>
        <v>7000</v>
      </c>
      <c r="V1414">
        <f>E1414</f>
        <v>320</v>
      </c>
    </row>
    <row r="1415" spans="1:22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464"/>
        <v>0.05</v>
      </c>
      <c r="P1415">
        <f t="shared" si="465"/>
        <v>100</v>
      </c>
      <c r="Q1415" t="s">
        <v>8322</v>
      </c>
      <c r="R1415" t="s">
        <v>8341</v>
      </c>
      <c r="S1415" s="10">
        <f t="shared" si="466"/>
        <v>42360.437152777777</v>
      </c>
      <c r="T1415" s="10">
        <f t="shared" si="467"/>
        <v>42420.437152777777</v>
      </c>
      <c r="U1415">
        <f>D1415*1.19</f>
        <v>2380</v>
      </c>
      <c r="V1415">
        <f>E1415*1.19</f>
        <v>119</v>
      </c>
    </row>
    <row r="1416" spans="1:22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464"/>
        <v>2E-3</v>
      </c>
      <c r="P1416">
        <f t="shared" si="465"/>
        <v>1</v>
      </c>
      <c r="Q1416" t="s">
        <v>8322</v>
      </c>
      <c r="R1416" t="s">
        <v>8341</v>
      </c>
      <c r="S1416" s="10">
        <f t="shared" si="466"/>
        <v>42708.25309027778</v>
      </c>
      <c r="T1416" s="10">
        <f t="shared" si="467"/>
        <v>42738.25309027778</v>
      </c>
      <c r="U1416">
        <f t="shared" ref="U1416:U1419" si="468">D1416</f>
        <v>500</v>
      </c>
      <c r="V1416">
        <f t="shared" ref="V1416:V1419" si="469">E1416</f>
        <v>1</v>
      </c>
    </row>
    <row r="1417" spans="1:22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464"/>
        <v>0.18181818181818182</v>
      </c>
      <c r="P1417">
        <f t="shared" si="465"/>
        <v>88.888888888888886</v>
      </c>
      <c r="Q1417" t="s">
        <v>8322</v>
      </c>
      <c r="R1417" t="s">
        <v>8341</v>
      </c>
      <c r="S1417" s="10">
        <f t="shared" si="466"/>
        <v>42192.675821759258</v>
      </c>
      <c r="T1417" s="10">
        <f t="shared" si="467"/>
        <v>42232.675821759258</v>
      </c>
      <c r="U1417">
        <f t="shared" si="468"/>
        <v>4400</v>
      </c>
      <c r="V1417">
        <f t="shared" si="469"/>
        <v>800</v>
      </c>
    </row>
    <row r="1418" spans="1:22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464"/>
        <v>0</v>
      </c>
      <c r="P1418" t="e">
        <f t="shared" si="465"/>
        <v>#DIV/0!</v>
      </c>
      <c r="Q1418" t="s">
        <v>8322</v>
      </c>
      <c r="R1418" t="s">
        <v>8341</v>
      </c>
      <c r="S1418" s="10">
        <f t="shared" si="466"/>
        <v>42299.926145833335</v>
      </c>
      <c r="T1418" s="10">
        <f t="shared" si="467"/>
        <v>42329.967812499999</v>
      </c>
      <c r="U1418">
        <f t="shared" si="468"/>
        <v>50000</v>
      </c>
      <c r="V1418">
        <f t="shared" si="469"/>
        <v>0</v>
      </c>
    </row>
    <row r="1419" spans="1:22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464"/>
        <v>1.2222222222222223E-2</v>
      </c>
      <c r="P1419">
        <f t="shared" si="465"/>
        <v>27.5</v>
      </c>
      <c r="Q1419" t="s">
        <v>8322</v>
      </c>
      <c r="R1419" t="s">
        <v>8341</v>
      </c>
      <c r="S1419" s="10">
        <f t="shared" si="466"/>
        <v>42232.15016203704</v>
      </c>
      <c r="T1419" s="10">
        <f t="shared" si="467"/>
        <v>42262.465972222228</v>
      </c>
      <c r="U1419">
        <f t="shared" si="468"/>
        <v>4500</v>
      </c>
      <c r="V1419">
        <f t="shared" si="469"/>
        <v>55</v>
      </c>
    </row>
    <row r="1420" spans="1:22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464"/>
        <v>2E-3</v>
      </c>
      <c r="P1420">
        <f t="shared" si="465"/>
        <v>6</v>
      </c>
      <c r="Q1420" t="s">
        <v>8322</v>
      </c>
      <c r="R1420" t="s">
        <v>8341</v>
      </c>
      <c r="S1420" s="10">
        <f t="shared" si="466"/>
        <v>42395.456412037034</v>
      </c>
      <c r="T1420" s="10">
        <f t="shared" si="467"/>
        <v>42425.456412037034</v>
      </c>
      <c r="U1420">
        <f>D1420*1.19</f>
        <v>3570</v>
      </c>
      <c r="V1420">
        <f>E1420*1.19</f>
        <v>7.14</v>
      </c>
    </row>
    <row r="1421" spans="1:22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464"/>
        <v>7.0634920634920634E-2</v>
      </c>
      <c r="P1421">
        <f t="shared" si="465"/>
        <v>44.5</v>
      </c>
      <c r="Q1421" t="s">
        <v>8322</v>
      </c>
      <c r="R1421" t="s">
        <v>8341</v>
      </c>
      <c r="S1421" s="10">
        <f t="shared" si="466"/>
        <v>42622.456238425926</v>
      </c>
      <c r="T1421" s="10">
        <f t="shared" si="467"/>
        <v>42652.456238425926</v>
      </c>
      <c r="U1421">
        <f t="shared" ref="U1421:U1422" si="470">D1421</f>
        <v>6300</v>
      </c>
      <c r="V1421">
        <f t="shared" ref="V1421:V1422" si="471">E1421</f>
        <v>445</v>
      </c>
    </row>
    <row r="1422" spans="1:22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464"/>
        <v>2.7272727272727271E-2</v>
      </c>
      <c r="P1422">
        <f t="shared" si="465"/>
        <v>1</v>
      </c>
      <c r="Q1422" t="s">
        <v>8322</v>
      </c>
      <c r="R1422" t="s">
        <v>8341</v>
      </c>
      <c r="S1422" s="10">
        <f t="shared" si="466"/>
        <v>42524.667662037042</v>
      </c>
      <c r="T1422" s="10">
        <f t="shared" si="467"/>
        <v>42549.667662037042</v>
      </c>
      <c r="U1422">
        <f t="shared" si="470"/>
        <v>110</v>
      </c>
      <c r="V1422">
        <f t="shared" si="471"/>
        <v>3</v>
      </c>
    </row>
    <row r="1423" spans="1:22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464"/>
        <v>1E-3</v>
      </c>
      <c r="P1423">
        <f t="shared" si="465"/>
        <v>100</v>
      </c>
      <c r="Q1423" t="s">
        <v>8322</v>
      </c>
      <c r="R1423" t="s">
        <v>8341</v>
      </c>
      <c r="S1423" s="10">
        <f t="shared" si="466"/>
        <v>42013.915613425925</v>
      </c>
      <c r="T1423" s="10">
        <f t="shared" si="467"/>
        <v>42043.915613425925</v>
      </c>
      <c r="U1423">
        <f>D1423*0.12</f>
        <v>24000</v>
      </c>
      <c r="V1423">
        <f>E1423*0.12</f>
        <v>24</v>
      </c>
    </row>
    <row r="1424" spans="1:22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464"/>
        <v>1.0399999999999999E-3</v>
      </c>
      <c r="P1424">
        <f t="shared" si="465"/>
        <v>13</v>
      </c>
      <c r="Q1424" t="s">
        <v>8322</v>
      </c>
      <c r="R1424" t="s">
        <v>8341</v>
      </c>
      <c r="S1424" s="10">
        <f t="shared" si="466"/>
        <v>42604.239629629628</v>
      </c>
      <c r="T1424" s="10">
        <f t="shared" si="467"/>
        <v>42634.239629629628</v>
      </c>
      <c r="U1424">
        <f>D1424*0.7</f>
        <v>17500</v>
      </c>
      <c r="V1424">
        <f>E1424*0.7</f>
        <v>18.2</v>
      </c>
    </row>
    <row r="1425" spans="1:22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464"/>
        <v>3.3333333333333335E-3</v>
      </c>
      <c r="P1425">
        <f t="shared" si="465"/>
        <v>100</v>
      </c>
      <c r="Q1425" t="s">
        <v>8322</v>
      </c>
      <c r="R1425" t="s">
        <v>8341</v>
      </c>
      <c r="S1425" s="10">
        <f t="shared" si="466"/>
        <v>42340.360312500001</v>
      </c>
      <c r="T1425" s="10">
        <f t="shared" si="467"/>
        <v>42370.360312500001</v>
      </c>
      <c r="U1425">
        <f>D1425*0.75</f>
        <v>22500</v>
      </c>
      <c r="V1425">
        <f>E1425*0.75</f>
        <v>75</v>
      </c>
    </row>
    <row r="1426" spans="1:22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464"/>
        <v>0.2036</v>
      </c>
      <c r="P1426">
        <f t="shared" si="465"/>
        <v>109.07142857142857</v>
      </c>
      <c r="Q1426" t="s">
        <v>8322</v>
      </c>
      <c r="R1426" t="s">
        <v>8341</v>
      </c>
      <c r="S1426" s="10">
        <f t="shared" si="466"/>
        <v>42676.717615740738</v>
      </c>
      <c r="T1426" s="10">
        <f t="shared" si="467"/>
        <v>42689.759282407409</v>
      </c>
      <c r="U1426">
        <f t="shared" ref="U1426:U1427" si="472">D1426</f>
        <v>7500</v>
      </c>
      <c r="V1426">
        <f t="shared" ref="V1426:V1427" si="473">E1426</f>
        <v>1527</v>
      </c>
    </row>
    <row r="1427" spans="1:22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464"/>
        <v>0</v>
      </c>
      <c r="P1427" t="e">
        <f t="shared" si="465"/>
        <v>#DIV/0!</v>
      </c>
      <c r="Q1427" t="s">
        <v>8322</v>
      </c>
      <c r="R1427" t="s">
        <v>8341</v>
      </c>
      <c r="S1427" s="10">
        <f t="shared" si="466"/>
        <v>42093.131469907406</v>
      </c>
      <c r="T1427" s="10">
        <f t="shared" si="467"/>
        <v>42123.131469907406</v>
      </c>
      <c r="U1427">
        <f t="shared" si="472"/>
        <v>13000</v>
      </c>
      <c r="V1427">
        <f t="shared" si="473"/>
        <v>0</v>
      </c>
    </row>
    <row r="1428" spans="1:22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464"/>
        <v>0</v>
      </c>
      <c r="P1428" t="e">
        <f t="shared" si="465"/>
        <v>#DIV/0!</v>
      </c>
      <c r="Q1428" t="s">
        <v>8322</v>
      </c>
      <c r="R1428" t="s">
        <v>8341</v>
      </c>
      <c r="S1428" s="10">
        <f t="shared" si="466"/>
        <v>42180.390277777777</v>
      </c>
      <c r="T1428" s="10">
        <f t="shared" si="467"/>
        <v>42240.390277777777</v>
      </c>
      <c r="U1428">
        <f t="shared" ref="U1428:U1430" si="474">D1428*1.19</f>
        <v>1190</v>
      </c>
      <c r="V1428">
        <f t="shared" ref="V1428:V1430" si="475">E1428*1.19</f>
        <v>0</v>
      </c>
    </row>
    <row r="1429" spans="1:22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464"/>
        <v>8.3799999999999999E-2</v>
      </c>
      <c r="P1429">
        <f t="shared" si="465"/>
        <v>104.75</v>
      </c>
      <c r="Q1429" t="s">
        <v>8322</v>
      </c>
      <c r="R1429" t="s">
        <v>8341</v>
      </c>
      <c r="S1429" s="10">
        <f t="shared" si="466"/>
        <v>42601.851678240739</v>
      </c>
      <c r="T1429" s="10">
        <f t="shared" si="467"/>
        <v>42631.851678240739</v>
      </c>
      <c r="U1429">
        <f t="shared" si="474"/>
        <v>5950</v>
      </c>
      <c r="V1429">
        <f t="shared" si="475"/>
        <v>498.60999999999996</v>
      </c>
    </row>
    <row r="1430" spans="1:22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464"/>
        <v>4.4999999999999998E-2</v>
      </c>
      <c r="P1430">
        <f t="shared" si="465"/>
        <v>15</v>
      </c>
      <c r="Q1430" t="s">
        <v>8322</v>
      </c>
      <c r="R1430" t="s">
        <v>8341</v>
      </c>
      <c r="S1430" s="10">
        <f t="shared" si="466"/>
        <v>42432.379826388889</v>
      </c>
      <c r="T1430" s="10">
        <f t="shared" si="467"/>
        <v>42462.338159722218</v>
      </c>
      <c r="U1430">
        <f t="shared" si="474"/>
        <v>1190</v>
      </c>
      <c r="V1430">
        <f t="shared" si="475"/>
        <v>53.55</v>
      </c>
    </row>
    <row r="1431" spans="1:22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464"/>
        <v>0</v>
      </c>
      <c r="P1431" t="e">
        <f t="shared" si="465"/>
        <v>#DIV/0!</v>
      </c>
      <c r="Q1431" t="s">
        <v>8322</v>
      </c>
      <c r="R1431" t="s">
        <v>8341</v>
      </c>
      <c r="S1431" s="10">
        <f t="shared" si="466"/>
        <v>42074.060671296291</v>
      </c>
      <c r="T1431" s="10">
        <f t="shared" si="467"/>
        <v>42104.060671296291</v>
      </c>
      <c r="U1431">
        <f t="shared" ref="U1431:U1434" si="476">D1431</f>
        <v>10000</v>
      </c>
      <c r="V1431">
        <f t="shared" ref="V1431:V1434" si="477">E1431</f>
        <v>0</v>
      </c>
    </row>
    <row r="1432" spans="1:22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464"/>
        <v>8.0600000000000005E-2</v>
      </c>
      <c r="P1432">
        <f t="shared" si="465"/>
        <v>80.599999999999994</v>
      </c>
      <c r="Q1432" t="s">
        <v>8322</v>
      </c>
      <c r="R1432" t="s">
        <v>8341</v>
      </c>
      <c r="S1432" s="10">
        <f t="shared" si="466"/>
        <v>41961.813518518517</v>
      </c>
      <c r="T1432" s="10">
        <f t="shared" si="467"/>
        <v>41992.813518518517</v>
      </c>
      <c r="U1432">
        <f t="shared" si="476"/>
        <v>5000</v>
      </c>
      <c r="V1432">
        <f t="shared" si="477"/>
        <v>403</v>
      </c>
    </row>
    <row r="1433" spans="1:22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464"/>
        <v>0.31947058823529412</v>
      </c>
      <c r="P1433">
        <f t="shared" si="465"/>
        <v>115.55319148936171</v>
      </c>
      <c r="Q1433" t="s">
        <v>8322</v>
      </c>
      <c r="R1433" t="s">
        <v>8341</v>
      </c>
      <c r="S1433" s="10">
        <f t="shared" si="466"/>
        <v>42304.210833333331</v>
      </c>
      <c r="T1433" s="10">
        <f t="shared" si="467"/>
        <v>42334.252500000002</v>
      </c>
      <c r="U1433">
        <f t="shared" si="476"/>
        <v>17000</v>
      </c>
      <c r="V1433">
        <f t="shared" si="477"/>
        <v>5431</v>
      </c>
    </row>
    <row r="1434" spans="1:22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464"/>
        <v>0</v>
      </c>
      <c r="P1434" t="e">
        <f t="shared" si="465"/>
        <v>#DIV/0!</v>
      </c>
      <c r="Q1434" t="s">
        <v>8322</v>
      </c>
      <c r="R1434" t="s">
        <v>8341</v>
      </c>
      <c r="S1434" s="10">
        <f t="shared" si="466"/>
        <v>42175.780416666668</v>
      </c>
      <c r="T1434" s="10">
        <f t="shared" si="467"/>
        <v>42205.780416666668</v>
      </c>
      <c r="U1434">
        <f t="shared" si="476"/>
        <v>40000</v>
      </c>
      <c r="V1434">
        <f t="shared" si="477"/>
        <v>0</v>
      </c>
    </row>
    <row r="1435" spans="1:22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464"/>
        <v>6.7083333333333328E-2</v>
      </c>
      <c r="P1435">
        <f t="shared" si="465"/>
        <v>80.5</v>
      </c>
      <c r="Q1435" t="s">
        <v>8322</v>
      </c>
      <c r="R1435" t="s">
        <v>8341</v>
      </c>
      <c r="S1435" s="10">
        <f t="shared" si="466"/>
        <v>42673.625868055555</v>
      </c>
      <c r="T1435" s="10">
        <f t="shared" si="467"/>
        <v>42714.458333333328</v>
      </c>
      <c r="U1435">
        <f>D1435*1.19</f>
        <v>14280</v>
      </c>
      <c r="V1435">
        <f>E1435*1.19</f>
        <v>957.94999999999993</v>
      </c>
    </row>
    <row r="1436" spans="1:22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464"/>
        <v>9.987804878048781E-2</v>
      </c>
      <c r="P1436">
        <f t="shared" si="465"/>
        <v>744.5454545454545</v>
      </c>
      <c r="Q1436" t="s">
        <v>8322</v>
      </c>
      <c r="R1436" t="s">
        <v>8341</v>
      </c>
      <c r="S1436" s="10">
        <f t="shared" si="466"/>
        <v>42142.767106481479</v>
      </c>
      <c r="T1436" s="10">
        <f t="shared" si="467"/>
        <v>42163.625</v>
      </c>
      <c r="U1436">
        <f>D1436*0.16</f>
        <v>13120</v>
      </c>
      <c r="V1436">
        <f>E1436*0.16</f>
        <v>1310.4000000000001</v>
      </c>
    </row>
    <row r="1437" spans="1:22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464"/>
        <v>1E-3</v>
      </c>
      <c r="P1437">
        <f t="shared" si="465"/>
        <v>7.5</v>
      </c>
      <c r="Q1437" t="s">
        <v>8322</v>
      </c>
      <c r="R1437" t="s">
        <v>8341</v>
      </c>
      <c r="S1437" s="10">
        <f t="shared" si="466"/>
        <v>42258.780324074076</v>
      </c>
      <c r="T1437" s="10">
        <f t="shared" si="467"/>
        <v>42288.780324074076</v>
      </c>
      <c r="U1437">
        <f t="shared" ref="U1437:U1438" si="478">D1437*1.19</f>
        <v>17850</v>
      </c>
      <c r="V1437">
        <f t="shared" ref="V1437:V1438" si="479">E1437*1.19</f>
        <v>17.849999999999998</v>
      </c>
    </row>
    <row r="1438" spans="1:22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464"/>
        <v>7.7000000000000002E-3</v>
      </c>
      <c r="P1438">
        <f t="shared" si="465"/>
        <v>38.5</v>
      </c>
      <c r="Q1438" t="s">
        <v>8322</v>
      </c>
      <c r="R1438" t="s">
        <v>8341</v>
      </c>
      <c r="S1438" s="10">
        <f t="shared" si="466"/>
        <v>42391.35019675926</v>
      </c>
      <c r="T1438" s="10">
        <f t="shared" si="467"/>
        <v>42421.35019675926</v>
      </c>
      <c r="U1438">
        <f t="shared" si="478"/>
        <v>11900</v>
      </c>
      <c r="V1438">
        <f t="shared" si="479"/>
        <v>91.63</v>
      </c>
    </row>
    <row r="1439" spans="1:22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464"/>
        <v>0.26900000000000002</v>
      </c>
      <c r="P1439">
        <f t="shared" si="465"/>
        <v>36.68181818181818</v>
      </c>
      <c r="Q1439" t="s">
        <v>8322</v>
      </c>
      <c r="R1439" t="s">
        <v>8341</v>
      </c>
      <c r="S1439" s="10">
        <f t="shared" si="466"/>
        <v>41796.531701388885</v>
      </c>
      <c r="T1439" s="10">
        <f t="shared" si="467"/>
        <v>41833.207638888889</v>
      </c>
      <c r="U1439">
        <f>D1439</f>
        <v>3000</v>
      </c>
      <c r="V1439">
        <f>E1439</f>
        <v>807</v>
      </c>
    </row>
    <row r="1440" spans="1:22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464"/>
        <v>0.03</v>
      </c>
      <c r="P1440">
        <f t="shared" si="465"/>
        <v>75</v>
      </c>
      <c r="Q1440" t="s">
        <v>8322</v>
      </c>
      <c r="R1440" t="s">
        <v>8341</v>
      </c>
      <c r="S1440" s="10">
        <f t="shared" si="466"/>
        <v>42457.871516203704</v>
      </c>
      <c r="T1440" s="10">
        <f t="shared" si="467"/>
        <v>42487.579861111109</v>
      </c>
      <c r="U1440">
        <f>D1440*0.16</f>
        <v>3200</v>
      </c>
      <c r="V1440">
        <f>E1440*0.16</f>
        <v>96</v>
      </c>
    </row>
    <row r="1441" spans="1:22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464"/>
        <v>6.6055045871559637E-2</v>
      </c>
      <c r="P1441">
        <f t="shared" si="465"/>
        <v>30</v>
      </c>
      <c r="Q1441" t="s">
        <v>8322</v>
      </c>
      <c r="R1441" t="s">
        <v>8341</v>
      </c>
      <c r="S1441" s="10">
        <f t="shared" si="466"/>
        <v>42040.829872685179</v>
      </c>
      <c r="T1441" s="10">
        <f t="shared" si="467"/>
        <v>42070.829872685179</v>
      </c>
      <c r="U1441">
        <f>D1441*0.81</f>
        <v>2207.25</v>
      </c>
      <c r="V1441">
        <f>E1441*0.81</f>
        <v>145.80000000000001</v>
      </c>
    </row>
    <row r="1442" spans="1:22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464"/>
        <v>7.6923076923076926E-5</v>
      </c>
      <c r="P1442">
        <f t="shared" si="465"/>
        <v>1</v>
      </c>
      <c r="Q1442" t="s">
        <v>8322</v>
      </c>
      <c r="R1442" t="s">
        <v>8341</v>
      </c>
      <c r="S1442" s="10">
        <f t="shared" si="466"/>
        <v>42486.748414351852</v>
      </c>
      <c r="T1442" s="10">
        <f t="shared" si="467"/>
        <v>42516.748414351852</v>
      </c>
      <c r="U1442">
        <f>D1442*1.19</f>
        <v>15470</v>
      </c>
      <c r="V1442">
        <f>E1442*1.19</f>
        <v>1.19</v>
      </c>
    </row>
    <row r="1443" spans="1:22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464"/>
        <v>1.1222222222222222E-2</v>
      </c>
      <c r="P1443">
        <f t="shared" si="465"/>
        <v>673.33333333333337</v>
      </c>
      <c r="Q1443" t="s">
        <v>8322</v>
      </c>
      <c r="R1443" t="s">
        <v>8341</v>
      </c>
      <c r="S1443" s="10">
        <f t="shared" si="466"/>
        <v>42198.765844907408</v>
      </c>
      <c r="T1443" s="10">
        <f t="shared" si="467"/>
        <v>42258.765844907408</v>
      </c>
      <c r="U1443">
        <f>D1443*1.39</f>
        <v>250199.99999999997</v>
      </c>
      <c r="V1443">
        <f>E1443*1.39</f>
        <v>2807.7999999999997</v>
      </c>
    </row>
    <row r="1444" spans="1:22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464"/>
        <v>0</v>
      </c>
      <c r="P1444" t="e">
        <f t="shared" si="465"/>
        <v>#DIV/0!</v>
      </c>
      <c r="Q1444" t="s">
        <v>8322</v>
      </c>
      <c r="R1444" t="s">
        <v>8341</v>
      </c>
      <c r="S1444" s="10">
        <f t="shared" si="466"/>
        <v>42485.64534722222</v>
      </c>
      <c r="T1444" s="10">
        <f t="shared" si="467"/>
        <v>42515.64534722222</v>
      </c>
      <c r="U1444">
        <f>D1444</f>
        <v>1500</v>
      </c>
      <c r="V1444">
        <f>E1444</f>
        <v>0</v>
      </c>
    </row>
    <row r="1445" spans="1:22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464"/>
        <v>0</v>
      </c>
      <c r="P1445" t="e">
        <f t="shared" si="465"/>
        <v>#DIV/0!</v>
      </c>
      <c r="Q1445" t="s">
        <v>8322</v>
      </c>
      <c r="R1445" t="s">
        <v>8341</v>
      </c>
      <c r="S1445" s="10">
        <f t="shared" si="466"/>
        <v>42707.926030092596</v>
      </c>
      <c r="T1445" s="10">
        <f t="shared" si="467"/>
        <v>42737.926030092596</v>
      </c>
      <c r="U1445">
        <f t="shared" ref="U1445:U1448" si="480">D1445*1.19</f>
        <v>15470</v>
      </c>
      <c r="V1445">
        <f t="shared" ref="V1445:V1448" si="481">E1445*1.19</f>
        <v>0</v>
      </c>
    </row>
    <row r="1446" spans="1:22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464"/>
        <v>0</v>
      </c>
      <c r="P1446" t="e">
        <f t="shared" si="465"/>
        <v>#DIV/0!</v>
      </c>
      <c r="Q1446" t="s">
        <v>8322</v>
      </c>
      <c r="R1446" t="s">
        <v>8341</v>
      </c>
      <c r="S1446" s="10">
        <f t="shared" si="466"/>
        <v>42199.873402777783</v>
      </c>
      <c r="T1446" s="10">
        <f t="shared" si="467"/>
        <v>42259.873402777783</v>
      </c>
      <c r="U1446">
        <f t="shared" si="480"/>
        <v>5890.5</v>
      </c>
      <c r="V1446">
        <f t="shared" si="481"/>
        <v>0</v>
      </c>
    </row>
    <row r="1447" spans="1:22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464"/>
        <v>0</v>
      </c>
      <c r="P1447" t="e">
        <f t="shared" si="465"/>
        <v>#DIV/0!</v>
      </c>
      <c r="Q1447" t="s">
        <v>8322</v>
      </c>
      <c r="R1447" t="s">
        <v>8341</v>
      </c>
      <c r="S1447" s="10">
        <f t="shared" si="466"/>
        <v>42139.542303240742</v>
      </c>
      <c r="T1447" s="10">
        <f t="shared" si="467"/>
        <v>42169.542303240742</v>
      </c>
      <c r="U1447">
        <f t="shared" si="480"/>
        <v>154700</v>
      </c>
      <c r="V1447">
        <f t="shared" si="481"/>
        <v>0</v>
      </c>
    </row>
    <row r="1448" spans="1:22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464"/>
        <v>0</v>
      </c>
      <c r="P1448" t="e">
        <f t="shared" si="465"/>
        <v>#DIV/0!</v>
      </c>
      <c r="Q1448" t="s">
        <v>8322</v>
      </c>
      <c r="R1448" t="s">
        <v>8341</v>
      </c>
      <c r="S1448" s="10">
        <f t="shared" si="466"/>
        <v>42461.447662037041</v>
      </c>
      <c r="T1448" s="10">
        <f t="shared" si="467"/>
        <v>42481.447662037041</v>
      </c>
      <c r="U1448">
        <f t="shared" si="480"/>
        <v>1071</v>
      </c>
      <c r="V1448">
        <f t="shared" si="481"/>
        <v>0</v>
      </c>
    </row>
    <row r="1449" spans="1:22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464"/>
        <v>1.4999999999999999E-4</v>
      </c>
      <c r="P1449">
        <f t="shared" si="465"/>
        <v>25</v>
      </c>
      <c r="Q1449" t="s">
        <v>8322</v>
      </c>
      <c r="R1449" t="s">
        <v>8341</v>
      </c>
      <c r="S1449" s="10">
        <f t="shared" si="466"/>
        <v>42529.730717592596</v>
      </c>
      <c r="T1449" s="10">
        <f t="shared" si="467"/>
        <v>42559.730717592596</v>
      </c>
      <c r="U1449">
        <f>D1449</f>
        <v>500000</v>
      </c>
      <c r="V1449">
        <f>E1449</f>
        <v>75</v>
      </c>
    </row>
    <row r="1450" spans="1:22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464"/>
        <v>0</v>
      </c>
      <c r="P1450" t="e">
        <f t="shared" si="465"/>
        <v>#DIV/0!</v>
      </c>
      <c r="Q1450" t="s">
        <v>8322</v>
      </c>
      <c r="R1450" t="s">
        <v>8341</v>
      </c>
      <c r="S1450" s="10">
        <f t="shared" si="466"/>
        <v>42115.936550925922</v>
      </c>
      <c r="T1450" s="10">
        <f t="shared" si="467"/>
        <v>42146.225694444445</v>
      </c>
      <c r="U1450">
        <f>D1450*0.75</f>
        <v>150000</v>
      </c>
      <c r="V1450">
        <f>E1450*0.75</f>
        <v>0</v>
      </c>
    </row>
    <row r="1451" spans="1:22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464"/>
        <v>0</v>
      </c>
      <c r="P1451" t="e">
        <f t="shared" si="465"/>
        <v>#DIV/0!</v>
      </c>
      <c r="Q1451" t="s">
        <v>8322</v>
      </c>
      <c r="R1451" t="s">
        <v>8341</v>
      </c>
      <c r="S1451" s="10">
        <f t="shared" si="466"/>
        <v>42086.811400462961</v>
      </c>
      <c r="T1451" s="10">
        <f t="shared" si="467"/>
        <v>42134.811400462961</v>
      </c>
      <c r="U1451">
        <f t="shared" ref="U1451:U1454" si="482">D1451</f>
        <v>8888</v>
      </c>
      <c r="V1451">
        <f t="shared" ref="V1451:V1454" si="483">E1451</f>
        <v>0</v>
      </c>
    </row>
    <row r="1452" spans="1:22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464"/>
        <v>1.0000000000000001E-5</v>
      </c>
      <c r="P1452">
        <f t="shared" si="465"/>
        <v>1</v>
      </c>
      <c r="Q1452" t="s">
        <v>8322</v>
      </c>
      <c r="R1452" t="s">
        <v>8341</v>
      </c>
      <c r="S1452" s="10">
        <f t="shared" si="466"/>
        <v>42390.171261574069</v>
      </c>
      <c r="T1452" s="10">
        <f t="shared" si="467"/>
        <v>42420.171261574069</v>
      </c>
      <c r="U1452">
        <f t="shared" si="482"/>
        <v>100000</v>
      </c>
      <c r="V1452">
        <f t="shared" si="483"/>
        <v>1</v>
      </c>
    </row>
    <row r="1453" spans="1:22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464"/>
        <v>1.0554089709762533E-4</v>
      </c>
      <c r="P1453">
        <f t="shared" si="465"/>
        <v>1</v>
      </c>
      <c r="Q1453" t="s">
        <v>8322</v>
      </c>
      <c r="R1453" t="s">
        <v>8341</v>
      </c>
      <c r="S1453" s="10">
        <f t="shared" si="466"/>
        <v>41931.959016203706</v>
      </c>
      <c r="T1453" s="10">
        <f t="shared" si="467"/>
        <v>41962.00068287037</v>
      </c>
      <c r="U1453">
        <f t="shared" si="482"/>
        <v>18950</v>
      </c>
      <c r="V1453">
        <f t="shared" si="483"/>
        <v>2</v>
      </c>
    </row>
    <row r="1454" spans="1:22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464"/>
        <v>0</v>
      </c>
      <c r="P1454" t="e">
        <f t="shared" si="465"/>
        <v>#DIV/0!</v>
      </c>
      <c r="Q1454" t="s">
        <v>8322</v>
      </c>
      <c r="R1454" t="s">
        <v>8341</v>
      </c>
      <c r="S1454" s="10">
        <f t="shared" si="466"/>
        <v>41818.703275462962</v>
      </c>
      <c r="T1454" s="10">
        <f t="shared" si="467"/>
        <v>41848.703275462962</v>
      </c>
      <c r="U1454">
        <f t="shared" si="482"/>
        <v>14000</v>
      </c>
      <c r="V1454">
        <f t="shared" si="483"/>
        <v>0</v>
      </c>
    </row>
    <row r="1455" spans="1:22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464"/>
        <v>0</v>
      </c>
      <c r="P1455" t="e">
        <f t="shared" si="465"/>
        <v>#DIV/0!</v>
      </c>
      <c r="Q1455" t="s">
        <v>8322</v>
      </c>
      <c r="R1455" t="s">
        <v>8341</v>
      </c>
      <c r="S1455" s="10">
        <f t="shared" si="466"/>
        <v>42795.696145833332</v>
      </c>
      <c r="T1455" s="10">
        <f t="shared" si="467"/>
        <v>42840.654479166667</v>
      </c>
      <c r="U1455">
        <f t="shared" ref="U1455:U1456" si="484">D1455*1.19</f>
        <v>29750</v>
      </c>
      <c r="V1455">
        <f t="shared" ref="V1455:V1456" si="485">E1455*1.19</f>
        <v>0</v>
      </c>
    </row>
    <row r="1456" spans="1:22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464"/>
        <v>8.5714285714285719E-3</v>
      </c>
      <c r="P1456">
        <f t="shared" si="465"/>
        <v>15</v>
      </c>
      <c r="Q1456" t="s">
        <v>8322</v>
      </c>
      <c r="R1456" t="s">
        <v>8341</v>
      </c>
      <c r="S1456" s="10">
        <f t="shared" si="466"/>
        <v>42463.866666666669</v>
      </c>
      <c r="T1456" s="10">
        <f t="shared" si="467"/>
        <v>42484.915972222225</v>
      </c>
      <c r="U1456">
        <f t="shared" si="484"/>
        <v>2082.5</v>
      </c>
      <c r="V1456">
        <f t="shared" si="485"/>
        <v>17.849999999999998</v>
      </c>
    </row>
    <row r="1457" spans="1:22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464"/>
        <v>0.105</v>
      </c>
      <c r="P1457">
        <f t="shared" si="465"/>
        <v>225</v>
      </c>
      <c r="Q1457" t="s">
        <v>8322</v>
      </c>
      <c r="R1457" t="s">
        <v>8341</v>
      </c>
      <c r="S1457" s="10">
        <f t="shared" si="466"/>
        <v>41832.672685185185</v>
      </c>
      <c r="T1457" s="10">
        <f t="shared" si="467"/>
        <v>41887.568749999999</v>
      </c>
      <c r="U1457">
        <f>D1457</f>
        <v>15000</v>
      </c>
      <c r="V1457">
        <f>E1457</f>
        <v>1575</v>
      </c>
    </row>
    <row r="1458" spans="1:22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464"/>
        <v>2.9000000000000001E-2</v>
      </c>
      <c r="P1458">
        <f t="shared" si="465"/>
        <v>48.333333333333336</v>
      </c>
      <c r="Q1458" t="s">
        <v>8322</v>
      </c>
      <c r="R1458" t="s">
        <v>8341</v>
      </c>
      <c r="S1458" s="10">
        <f t="shared" si="466"/>
        <v>42708.668576388889</v>
      </c>
      <c r="T1458" s="10">
        <f t="shared" si="467"/>
        <v>42738.668576388889</v>
      </c>
      <c r="U1458">
        <f>D1458*1.19</f>
        <v>5950</v>
      </c>
      <c r="V1458">
        <f>E1458*1.19</f>
        <v>172.54999999999998</v>
      </c>
    </row>
    <row r="1459" spans="1:22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464"/>
        <v>0</v>
      </c>
      <c r="P1459" t="e">
        <f t="shared" si="465"/>
        <v>#DIV/0!</v>
      </c>
      <c r="Q1459" t="s">
        <v>8322</v>
      </c>
      <c r="R1459" t="s">
        <v>8341</v>
      </c>
      <c r="S1459" s="10">
        <f t="shared" si="466"/>
        <v>42289.89634259259</v>
      </c>
      <c r="T1459" s="10">
        <f t="shared" si="467"/>
        <v>42319.938009259262</v>
      </c>
      <c r="U1459">
        <f t="shared" ref="U1459:U1460" si="486">D1459</f>
        <v>6000</v>
      </c>
      <c r="V1459">
        <f t="shared" ref="V1459:V1460" si="487">E1459</f>
        <v>0</v>
      </c>
    </row>
    <row r="1460" spans="1:22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464"/>
        <v>0</v>
      </c>
      <c r="P1460" t="e">
        <f t="shared" si="465"/>
        <v>#DIV/0!</v>
      </c>
      <c r="Q1460" t="s">
        <v>8322</v>
      </c>
      <c r="R1460" t="s">
        <v>8341</v>
      </c>
      <c r="S1460" s="10">
        <f t="shared" si="466"/>
        <v>41831.705555555556</v>
      </c>
      <c r="T1460" s="10">
        <f t="shared" si="467"/>
        <v>41862.166666666664</v>
      </c>
      <c r="U1460">
        <f t="shared" si="486"/>
        <v>5000</v>
      </c>
      <c r="V1460">
        <f t="shared" si="487"/>
        <v>0</v>
      </c>
    </row>
    <row r="1461" spans="1:22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464"/>
        <v>0</v>
      </c>
      <c r="P1461" t="e">
        <f t="shared" si="465"/>
        <v>#DIV/0!</v>
      </c>
      <c r="Q1461" t="s">
        <v>8322</v>
      </c>
      <c r="R1461" t="s">
        <v>8341</v>
      </c>
      <c r="S1461" s="10">
        <f t="shared" si="466"/>
        <v>42312.204814814817</v>
      </c>
      <c r="T1461" s="10">
        <f t="shared" si="467"/>
        <v>42340.725694444445</v>
      </c>
      <c r="U1461">
        <f>D1461*0.16</f>
        <v>5920</v>
      </c>
      <c r="V1461">
        <f>E1461*0.16</f>
        <v>0</v>
      </c>
    </row>
    <row r="1462" spans="1:22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464"/>
        <v>0</v>
      </c>
      <c r="P1462" t="e">
        <f t="shared" si="465"/>
        <v>#DIV/0!</v>
      </c>
      <c r="Q1462" t="s">
        <v>8322</v>
      </c>
      <c r="R1462" t="s">
        <v>8341</v>
      </c>
      <c r="S1462" s="10">
        <f t="shared" si="466"/>
        <v>41915.896967592591</v>
      </c>
      <c r="T1462" s="10">
        <f t="shared" si="467"/>
        <v>41973.989583333328</v>
      </c>
      <c r="U1462">
        <f t="shared" ref="U1462:U1482" si="488">D1462</f>
        <v>25000000</v>
      </c>
      <c r="V1462">
        <f t="shared" ref="V1462:V1482" si="489">E1462</f>
        <v>0</v>
      </c>
    </row>
    <row r="1463" spans="1:22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464"/>
        <v>1.012446</v>
      </c>
      <c r="P1463">
        <f t="shared" si="465"/>
        <v>44.66673529411765</v>
      </c>
      <c r="Q1463" t="s">
        <v>8322</v>
      </c>
      <c r="R1463" t="s">
        <v>8342</v>
      </c>
      <c r="S1463" s="10">
        <f t="shared" si="466"/>
        <v>41899.645300925928</v>
      </c>
      <c r="T1463" s="10">
        <f t="shared" si="467"/>
        <v>41933</v>
      </c>
      <c r="U1463">
        <f t="shared" si="488"/>
        <v>15000</v>
      </c>
      <c r="V1463">
        <f t="shared" si="489"/>
        <v>15186.69</v>
      </c>
    </row>
    <row r="1464" spans="1:22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464"/>
        <v>1.085175</v>
      </c>
      <c r="P1464">
        <f t="shared" si="465"/>
        <v>28.937999999999999</v>
      </c>
      <c r="Q1464" t="s">
        <v>8322</v>
      </c>
      <c r="R1464" t="s">
        <v>8342</v>
      </c>
      <c r="S1464" s="10">
        <f t="shared" si="466"/>
        <v>41344.662858796299</v>
      </c>
      <c r="T1464" s="10">
        <f t="shared" si="467"/>
        <v>41374.662858796299</v>
      </c>
      <c r="U1464">
        <f t="shared" si="488"/>
        <v>4000</v>
      </c>
      <c r="V1464">
        <f t="shared" si="489"/>
        <v>4340.7</v>
      </c>
    </row>
    <row r="1465" spans="1:22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464"/>
        <v>1.4766666666666666</v>
      </c>
      <c r="P1465">
        <f t="shared" si="465"/>
        <v>35.44</v>
      </c>
      <c r="Q1465" t="s">
        <v>8322</v>
      </c>
      <c r="R1465" t="s">
        <v>8342</v>
      </c>
      <c r="S1465" s="10">
        <f t="shared" si="466"/>
        <v>41326.911319444444</v>
      </c>
      <c r="T1465" s="10">
        <f t="shared" si="467"/>
        <v>41371.869652777779</v>
      </c>
      <c r="U1465">
        <f t="shared" si="488"/>
        <v>600</v>
      </c>
      <c r="V1465">
        <f t="shared" si="489"/>
        <v>886</v>
      </c>
    </row>
    <row r="1466" spans="1:22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464"/>
        <v>1.6319999999999999</v>
      </c>
      <c r="P1466">
        <f t="shared" si="465"/>
        <v>34.871794871794869</v>
      </c>
      <c r="Q1466" t="s">
        <v>8322</v>
      </c>
      <c r="R1466" t="s">
        <v>8342</v>
      </c>
      <c r="S1466" s="10">
        <f t="shared" si="466"/>
        <v>41291.661550925928</v>
      </c>
      <c r="T1466" s="10">
        <f t="shared" si="467"/>
        <v>41321.661550925928</v>
      </c>
      <c r="U1466">
        <f t="shared" si="488"/>
        <v>5000</v>
      </c>
      <c r="V1466">
        <f t="shared" si="489"/>
        <v>8160</v>
      </c>
    </row>
    <row r="1467" spans="1:22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464"/>
        <v>4.5641449999999999</v>
      </c>
      <c r="P1467">
        <f t="shared" si="465"/>
        <v>52.622732513451197</v>
      </c>
      <c r="Q1467" t="s">
        <v>8322</v>
      </c>
      <c r="R1467" t="s">
        <v>8342</v>
      </c>
      <c r="S1467" s="10">
        <f t="shared" si="466"/>
        <v>40959.734398148146</v>
      </c>
      <c r="T1467" s="10">
        <f t="shared" si="467"/>
        <v>40990.125</v>
      </c>
      <c r="U1467">
        <f t="shared" si="488"/>
        <v>30000</v>
      </c>
      <c r="V1467">
        <f t="shared" si="489"/>
        <v>136924.35</v>
      </c>
    </row>
    <row r="1468" spans="1:22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464"/>
        <v>1.0787731249999999</v>
      </c>
      <c r="P1468">
        <f t="shared" si="465"/>
        <v>69.598266129032254</v>
      </c>
      <c r="Q1468" t="s">
        <v>8322</v>
      </c>
      <c r="R1468" t="s">
        <v>8342</v>
      </c>
      <c r="S1468" s="10">
        <f t="shared" si="466"/>
        <v>42340.172060185185</v>
      </c>
      <c r="T1468" s="10">
        <f t="shared" si="467"/>
        <v>42381.208333333328</v>
      </c>
      <c r="U1468">
        <f t="shared" si="488"/>
        <v>16000</v>
      </c>
      <c r="V1468">
        <f t="shared" si="489"/>
        <v>17260.37</v>
      </c>
    </row>
    <row r="1469" spans="1:22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464"/>
        <v>1.1508</v>
      </c>
      <c r="P1469">
        <f t="shared" si="465"/>
        <v>76.72</v>
      </c>
      <c r="Q1469" t="s">
        <v>8322</v>
      </c>
      <c r="R1469" t="s">
        <v>8342</v>
      </c>
      <c r="S1469" s="10">
        <f t="shared" si="466"/>
        <v>40933.80190972222</v>
      </c>
      <c r="T1469" s="10">
        <f t="shared" si="467"/>
        <v>40993.760243055556</v>
      </c>
      <c r="U1469">
        <f t="shared" si="488"/>
        <v>40000</v>
      </c>
      <c r="V1469">
        <f t="shared" si="489"/>
        <v>46032</v>
      </c>
    </row>
    <row r="1470" spans="1:22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464"/>
        <v>1.0236842105263158</v>
      </c>
      <c r="P1470">
        <f t="shared" si="465"/>
        <v>33.191126279863482</v>
      </c>
      <c r="Q1470" t="s">
        <v>8322</v>
      </c>
      <c r="R1470" t="s">
        <v>8342</v>
      </c>
      <c r="S1470" s="10">
        <f t="shared" si="466"/>
        <v>40646.014456018522</v>
      </c>
      <c r="T1470" s="10">
        <f t="shared" si="467"/>
        <v>40706.014456018522</v>
      </c>
      <c r="U1470">
        <f t="shared" si="488"/>
        <v>9500</v>
      </c>
      <c r="V1470">
        <f t="shared" si="489"/>
        <v>9725</v>
      </c>
    </row>
    <row r="1471" spans="1:22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464"/>
        <v>1.0842485875706214</v>
      </c>
      <c r="P1471">
        <f t="shared" si="465"/>
        <v>149.46417445482865</v>
      </c>
      <c r="Q1471" t="s">
        <v>8322</v>
      </c>
      <c r="R1471" t="s">
        <v>8342</v>
      </c>
      <c r="S1471" s="10">
        <f t="shared" si="466"/>
        <v>41290.598483796297</v>
      </c>
      <c r="T1471" s="10">
        <f t="shared" si="467"/>
        <v>41320.598483796297</v>
      </c>
      <c r="U1471">
        <f t="shared" si="488"/>
        <v>44250</v>
      </c>
      <c r="V1471">
        <f t="shared" si="489"/>
        <v>47978</v>
      </c>
    </row>
    <row r="1472" spans="1:22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464"/>
        <v>1.2513333333333334</v>
      </c>
      <c r="P1472">
        <f t="shared" si="465"/>
        <v>23.172839506172838</v>
      </c>
      <c r="Q1472" t="s">
        <v>8322</v>
      </c>
      <c r="R1472" t="s">
        <v>8342</v>
      </c>
      <c r="S1472" s="10">
        <f t="shared" si="466"/>
        <v>41250.827118055553</v>
      </c>
      <c r="T1472" s="10">
        <f t="shared" si="467"/>
        <v>41271.827118055553</v>
      </c>
      <c r="U1472">
        <f t="shared" si="488"/>
        <v>1500</v>
      </c>
      <c r="V1472">
        <f t="shared" si="489"/>
        <v>1877</v>
      </c>
    </row>
    <row r="1473" spans="1:22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464"/>
        <v>1.03840625</v>
      </c>
      <c r="P1473">
        <f t="shared" si="465"/>
        <v>96.877551020408163</v>
      </c>
      <c r="Q1473" t="s">
        <v>8322</v>
      </c>
      <c r="R1473" t="s">
        <v>8342</v>
      </c>
      <c r="S1473" s="10">
        <f t="shared" si="466"/>
        <v>42073.957569444443</v>
      </c>
      <c r="T1473" s="10">
        <f t="shared" si="467"/>
        <v>42103.957569444443</v>
      </c>
      <c r="U1473">
        <f t="shared" si="488"/>
        <v>32000</v>
      </c>
      <c r="V1473">
        <f t="shared" si="489"/>
        <v>33229</v>
      </c>
    </row>
    <row r="1474" spans="1:22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464"/>
        <v>1.3870400000000001</v>
      </c>
      <c r="P1474">
        <f t="shared" si="465"/>
        <v>103.20238095238095</v>
      </c>
      <c r="Q1474" t="s">
        <v>8322</v>
      </c>
      <c r="R1474" t="s">
        <v>8342</v>
      </c>
      <c r="S1474" s="10">
        <f t="shared" si="466"/>
        <v>41533.542858796296</v>
      </c>
      <c r="T1474" s="10">
        <f t="shared" si="467"/>
        <v>41563.542858796296</v>
      </c>
      <c r="U1474">
        <f t="shared" si="488"/>
        <v>25000</v>
      </c>
      <c r="V1474">
        <f t="shared" si="489"/>
        <v>34676</v>
      </c>
    </row>
    <row r="1475" spans="1:22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490">SUM(E1475/D1475)</f>
        <v>1.20516</v>
      </c>
      <c r="P1475">
        <f t="shared" ref="P1475:P1538" si="491">SUM(E1475/L1475)</f>
        <v>38.462553191489363</v>
      </c>
      <c r="Q1475" t="s">
        <v>8322</v>
      </c>
      <c r="R1475" t="s">
        <v>8342</v>
      </c>
      <c r="S1475" s="10">
        <f t="shared" ref="S1475:S1538" si="492">(((J1475/60)/60)/24)+DATE(1970,1,1)</f>
        <v>40939.979618055557</v>
      </c>
      <c r="T1475" s="10">
        <f t="shared" ref="T1475:T1538" si="493">(((I1475/60)/60)/24)+DATE(1970,1,1)</f>
        <v>40969.979618055557</v>
      </c>
      <c r="U1475">
        <f t="shared" si="488"/>
        <v>1500</v>
      </c>
      <c r="V1475">
        <f t="shared" si="489"/>
        <v>1807.74</v>
      </c>
    </row>
    <row r="1476" spans="1:22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490"/>
        <v>1.1226666666666667</v>
      </c>
      <c r="P1476">
        <f t="shared" si="491"/>
        <v>44.315789473684212</v>
      </c>
      <c r="Q1476" t="s">
        <v>8322</v>
      </c>
      <c r="R1476" t="s">
        <v>8342</v>
      </c>
      <c r="S1476" s="10">
        <f t="shared" si="492"/>
        <v>41500.727916666663</v>
      </c>
      <c r="T1476" s="10">
        <f t="shared" si="493"/>
        <v>41530.727916666663</v>
      </c>
      <c r="U1476">
        <f t="shared" si="488"/>
        <v>3000</v>
      </c>
      <c r="V1476">
        <f t="shared" si="489"/>
        <v>3368</v>
      </c>
    </row>
    <row r="1477" spans="1:22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490"/>
        <v>1.8866966666666667</v>
      </c>
      <c r="P1477">
        <f t="shared" si="491"/>
        <v>64.173356009070289</v>
      </c>
      <c r="Q1477" t="s">
        <v>8322</v>
      </c>
      <c r="R1477" t="s">
        <v>8342</v>
      </c>
      <c r="S1477" s="10">
        <f t="shared" si="492"/>
        <v>41960.722951388889</v>
      </c>
      <c r="T1477" s="10">
        <f t="shared" si="493"/>
        <v>41993.207638888889</v>
      </c>
      <c r="U1477">
        <f t="shared" si="488"/>
        <v>15000</v>
      </c>
      <c r="V1477">
        <f t="shared" si="489"/>
        <v>28300.45</v>
      </c>
    </row>
    <row r="1478" spans="1:22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490"/>
        <v>6.6155466666666669</v>
      </c>
      <c r="P1478">
        <f t="shared" si="491"/>
        <v>43.333275109170302</v>
      </c>
      <c r="Q1478" t="s">
        <v>8322</v>
      </c>
      <c r="R1478" t="s">
        <v>8342</v>
      </c>
      <c r="S1478" s="10">
        <f t="shared" si="492"/>
        <v>40766.041921296295</v>
      </c>
      <c r="T1478" s="10">
        <f t="shared" si="493"/>
        <v>40796.041921296295</v>
      </c>
      <c r="U1478">
        <f t="shared" si="488"/>
        <v>6000</v>
      </c>
      <c r="V1478">
        <f t="shared" si="489"/>
        <v>39693.279999999999</v>
      </c>
    </row>
    <row r="1479" spans="1:22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490"/>
        <v>1.1131</v>
      </c>
      <c r="P1479">
        <f t="shared" si="491"/>
        <v>90.495934959349597</v>
      </c>
      <c r="Q1479" t="s">
        <v>8322</v>
      </c>
      <c r="R1479" t="s">
        <v>8342</v>
      </c>
      <c r="S1479" s="10">
        <f t="shared" si="492"/>
        <v>40840.615787037037</v>
      </c>
      <c r="T1479" s="10">
        <f t="shared" si="493"/>
        <v>40900.125</v>
      </c>
      <c r="U1479">
        <f t="shared" si="488"/>
        <v>30000</v>
      </c>
      <c r="V1479">
        <f t="shared" si="489"/>
        <v>33393</v>
      </c>
    </row>
    <row r="1480" spans="1:22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490"/>
        <v>11.8161422</v>
      </c>
      <c r="P1480">
        <f t="shared" si="491"/>
        <v>29.187190495010373</v>
      </c>
      <c r="Q1480" t="s">
        <v>8322</v>
      </c>
      <c r="R1480" t="s">
        <v>8342</v>
      </c>
      <c r="S1480" s="10">
        <f t="shared" si="492"/>
        <v>41394.871678240743</v>
      </c>
      <c r="T1480" s="10">
        <f t="shared" si="493"/>
        <v>41408.871678240743</v>
      </c>
      <c r="U1480">
        <f t="shared" si="488"/>
        <v>50000</v>
      </c>
      <c r="V1480">
        <f t="shared" si="489"/>
        <v>590807.11</v>
      </c>
    </row>
    <row r="1481" spans="1:22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490"/>
        <v>1.37375</v>
      </c>
      <c r="P1481">
        <f t="shared" si="491"/>
        <v>30.95774647887324</v>
      </c>
      <c r="Q1481" t="s">
        <v>8322</v>
      </c>
      <c r="R1481" t="s">
        <v>8342</v>
      </c>
      <c r="S1481" s="10">
        <f t="shared" si="492"/>
        <v>41754.745243055557</v>
      </c>
      <c r="T1481" s="10">
        <f t="shared" si="493"/>
        <v>41769.165972222225</v>
      </c>
      <c r="U1481">
        <f t="shared" si="488"/>
        <v>1600</v>
      </c>
      <c r="V1481">
        <f t="shared" si="489"/>
        <v>2198</v>
      </c>
    </row>
    <row r="1482" spans="1:22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490"/>
        <v>1.170404</v>
      </c>
      <c r="P1482">
        <f t="shared" si="491"/>
        <v>92.157795275590544</v>
      </c>
      <c r="Q1482" t="s">
        <v>8322</v>
      </c>
      <c r="R1482" t="s">
        <v>8342</v>
      </c>
      <c r="S1482" s="10">
        <f t="shared" si="492"/>
        <v>41464.934016203704</v>
      </c>
      <c r="T1482" s="10">
        <f t="shared" si="493"/>
        <v>41481.708333333336</v>
      </c>
      <c r="U1482">
        <f t="shared" si="488"/>
        <v>50000</v>
      </c>
      <c r="V1482">
        <f t="shared" si="489"/>
        <v>58520.2</v>
      </c>
    </row>
    <row r="1483" spans="1:22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490"/>
        <v>2.1000000000000001E-2</v>
      </c>
      <c r="P1483">
        <f t="shared" si="491"/>
        <v>17.5</v>
      </c>
      <c r="Q1483" t="s">
        <v>8322</v>
      </c>
      <c r="R1483" t="s">
        <v>8324</v>
      </c>
      <c r="S1483" s="10">
        <f t="shared" si="492"/>
        <v>41550.922974537039</v>
      </c>
      <c r="T1483" s="10">
        <f t="shared" si="493"/>
        <v>41580.922974537039</v>
      </c>
      <c r="U1483">
        <f>D1483*0.81</f>
        <v>4050.0000000000005</v>
      </c>
      <c r="V1483">
        <f>E1483*0.81</f>
        <v>85.050000000000011</v>
      </c>
    </row>
    <row r="1484" spans="1:22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490"/>
        <v>1E-3</v>
      </c>
      <c r="P1484">
        <f t="shared" si="491"/>
        <v>5</v>
      </c>
      <c r="Q1484" t="s">
        <v>8322</v>
      </c>
      <c r="R1484" t="s">
        <v>8324</v>
      </c>
      <c r="S1484" s="10">
        <f t="shared" si="492"/>
        <v>41136.85805555556</v>
      </c>
      <c r="T1484" s="10">
        <f t="shared" si="493"/>
        <v>41159.32708333333</v>
      </c>
      <c r="U1484">
        <f t="shared" ref="U1484:U1489" si="494">D1484</f>
        <v>5000</v>
      </c>
      <c r="V1484">
        <f t="shared" ref="V1484:V1489" si="495">E1484</f>
        <v>5</v>
      </c>
    </row>
    <row r="1485" spans="1:22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490"/>
        <v>7.1428571428571426E-3</v>
      </c>
      <c r="P1485">
        <f t="shared" si="491"/>
        <v>25</v>
      </c>
      <c r="Q1485" t="s">
        <v>8322</v>
      </c>
      <c r="R1485" t="s">
        <v>8324</v>
      </c>
      <c r="S1485" s="10">
        <f t="shared" si="492"/>
        <v>42548.192997685182</v>
      </c>
      <c r="T1485" s="10">
        <f t="shared" si="493"/>
        <v>42573.192997685182</v>
      </c>
      <c r="U1485">
        <f t="shared" si="494"/>
        <v>7000</v>
      </c>
      <c r="V1485">
        <f t="shared" si="495"/>
        <v>50</v>
      </c>
    </row>
    <row r="1486" spans="1:22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490"/>
        <v>0</v>
      </c>
      <c r="P1486" t="e">
        <f t="shared" si="491"/>
        <v>#DIV/0!</v>
      </c>
      <c r="Q1486" t="s">
        <v>8322</v>
      </c>
      <c r="R1486" t="s">
        <v>8324</v>
      </c>
      <c r="S1486" s="10">
        <f t="shared" si="492"/>
        <v>41053.200960648144</v>
      </c>
      <c r="T1486" s="10">
        <f t="shared" si="493"/>
        <v>41111.618750000001</v>
      </c>
      <c r="U1486">
        <f t="shared" si="494"/>
        <v>2000</v>
      </c>
      <c r="V1486">
        <f t="shared" si="495"/>
        <v>0</v>
      </c>
    </row>
    <row r="1487" spans="1:22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490"/>
        <v>2.2388059701492536E-2</v>
      </c>
      <c r="P1487">
        <f t="shared" si="491"/>
        <v>50</v>
      </c>
      <c r="Q1487" t="s">
        <v>8322</v>
      </c>
      <c r="R1487" t="s">
        <v>8324</v>
      </c>
      <c r="S1487" s="10">
        <f t="shared" si="492"/>
        <v>42130.795983796299</v>
      </c>
      <c r="T1487" s="10">
        <f t="shared" si="493"/>
        <v>42175.795983796299</v>
      </c>
      <c r="U1487">
        <f t="shared" si="494"/>
        <v>6700</v>
      </c>
      <c r="V1487">
        <f t="shared" si="495"/>
        <v>150</v>
      </c>
    </row>
    <row r="1488" spans="1:22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490"/>
        <v>2.3999999999999998E-3</v>
      </c>
      <c r="P1488">
        <f t="shared" si="491"/>
        <v>16</v>
      </c>
      <c r="Q1488" t="s">
        <v>8322</v>
      </c>
      <c r="R1488" t="s">
        <v>8324</v>
      </c>
      <c r="S1488" s="10">
        <f t="shared" si="492"/>
        <v>42032.168530092589</v>
      </c>
      <c r="T1488" s="10">
        <f t="shared" si="493"/>
        <v>42062.168530092589</v>
      </c>
      <c r="U1488">
        <f t="shared" si="494"/>
        <v>20000</v>
      </c>
      <c r="V1488">
        <f t="shared" si="495"/>
        <v>48</v>
      </c>
    </row>
    <row r="1489" spans="1:22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490"/>
        <v>0</v>
      </c>
      <c r="P1489" t="e">
        <f t="shared" si="491"/>
        <v>#DIV/0!</v>
      </c>
      <c r="Q1489" t="s">
        <v>8322</v>
      </c>
      <c r="R1489" t="s">
        <v>8324</v>
      </c>
      <c r="S1489" s="10">
        <f t="shared" si="492"/>
        <v>42554.917488425926</v>
      </c>
      <c r="T1489" s="10">
        <f t="shared" si="493"/>
        <v>42584.917488425926</v>
      </c>
      <c r="U1489">
        <f t="shared" si="494"/>
        <v>10000</v>
      </c>
      <c r="V1489">
        <f t="shared" si="495"/>
        <v>0</v>
      </c>
    </row>
    <row r="1490" spans="1:22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490"/>
        <v>2.4E-2</v>
      </c>
      <c r="P1490">
        <f t="shared" si="491"/>
        <v>60</v>
      </c>
      <c r="Q1490" t="s">
        <v>8322</v>
      </c>
      <c r="R1490" t="s">
        <v>8324</v>
      </c>
      <c r="S1490" s="10">
        <f t="shared" si="492"/>
        <v>41614.563194444447</v>
      </c>
      <c r="T1490" s="10">
        <f t="shared" si="493"/>
        <v>41644.563194444447</v>
      </c>
      <c r="U1490">
        <f>D1490*0.75</f>
        <v>11250</v>
      </c>
      <c r="V1490">
        <f>E1490*0.75</f>
        <v>270</v>
      </c>
    </row>
    <row r="1491" spans="1:22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490"/>
        <v>0</v>
      </c>
      <c r="P1491" t="e">
        <f t="shared" si="491"/>
        <v>#DIV/0!</v>
      </c>
      <c r="Q1491" t="s">
        <v>8322</v>
      </c>
      <c r="R1491" t="s">
        <v>8324</v>
      </c>
      <c r="S1491" s="10">
        <f t="shared" si="492"/>
        <v>41198.611712962964</v>
      </c>
      <c r="T1491" s="10">
        <f t="shared" si="493"/>
        <v>41228.653379629628</v>
      </c>
      <c r="U1491">
        <f t="shared" ref="U1491:U1502" si="496">D1491</f>
        <v>5000</v>
      </c>
      <c r="V1491">
        <f t="shared" ref="V1491:V1502" si="497">E1491</f>
        <v>0</v>
      </c>
    </row>
    <row r="1492" spans="1:22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490"/>
        <v>0.30862068965517242</v>
      </c>
      <c r="P1492">
        <f t="shared" si="491"/>
        <v>47.10526315789474</v>
      </c>
      <c r="Q1492" t="s">
        <v>8322</v>
      </c>
      <c r="R1492" t="s">
        <v>8324</v>
      </c>
      <c r="S1492" s="10">
        <f t="shared" si="492"/>
        <v>41520.561041666668</v>
      </c>
      <c r="T1492" s="10">
        <f t="shared" si="493"/>
        <v>41549.561041666668</v>
      </c>
      <c r="U1492">
        <f t="shared" si="496"/>
        <v>2900</v>
      </c>
      <c r="V1492">
        <f t="shared" si="497"/>
        <v>895</v>
      </c>
    </row>
    <row r="1493" spans="1:22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490"/>
        <v>8.3333333333333329E-2</v>
      </c>
      <c r="P1493">
        <f t="shared" si="491"/>
        <v>100</v>
      </c>
      <c r="Q1493" t="s">
        <v>8322</v>
      </c>
      <c r="R1493" t="s">
        <v>8324</v>
      </c>
      <c r="S1493" s="10">
        <f t="shared" si="492"/>
        <v>41991.713460648149</v>
      </c>
      <c r="T1493" s="10">
        <f t="shared" si="493"/>
        <v>42050.651388888888</v>
      </c>
      <c r="U1493">
        <f t="shared" si="496"/>
        <v>1200</v>
      </c>
      <c r="V1493">
        <f t="shared" si="497"/>
        <v>100</v>
      </c>
    </row>
    <row r="1494" spans="1:22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490"/>
        <v>7.4999999999999997E-3</v>
      </c>
      <c r="P1494">
        <f t="shared" si="491"/>
        <v>15</v>
      </c>
      <c r="Q1494" t="s">
        <v>8322</v>
      </c>
      <c r="R1494" t="s">
        <v>8324</v>
      </c>
      <c r="S1494" s="10">
        <f t="shared" si="492"/>
        <v>40682.884791666671</v>
      </c>
      <c r="T1494" s="10">
        <f t="shared" si="493"/>
        <v>40712.884791666671</v>
      </c>
      <c r="U1494">
        <f t="shared" si="496"/>
        <v>4000</v>
      </c>
      <c r="V1494">
        <f t="shared" si="497"/>
        <v>30</v>
      </c>
    </row>
    <row r="1495" spans="1:22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490"/>
        <v>0</v>
      </c>
      <c r="P1495" t="e">
        <f t="shared" si="491"/>
        <v>#DIV/0!</v>
      </c>
      <c r="Q1495" t="s">
        <v>8322</v>
      </c>
      <c r="R1495" t="s">
        <v>8324</v>
      </c>
      <c r="S1495" s="10">
        <f t="shared" si="492"/>
        <v>41411.866608796299</v>
      </c>
      <c r="T1495" s="10">
        <f t="shared" si="493"/>
        <v>41441.866608796299</v>
      </c>
      <c r="U1495">
        <f t="shared" si="496"/>
        <v>2400</v>
      </c>
      <c r="V1495">
        <f t="shared" si="497"/>
        <v>0</v>
      </c>
    </row>
    <row r="1496" spans="1:22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490"/>
        <v>8.8999999999999996E-2</v>
      </c>
      <c r="P1496">
        <f t="shared" si="491"/>
        <v>40.454545454545453</v>
      </c>
      <c r="Q1496" t="s">
        <v>8322</v>
      </c>
      <c r="R1496" t="s">
        <v>8324</v>
      </c>
      <c r="S1496" s="10">
        <f t="shared" si="492"/>
        <v>42067.722372685181</v>
      </c>
      <c r="T1496" s="10">
        <f t="shared" si="493"/>
        <v>42097.651388888888</v>
      </c>
      <c r="U1496">
        <f t="shared" si="496"/>
        <v>5000</v>
      </c>
      <c r="V1496">
        <f t="shared" si="497"/>
        <v>445</v>
      </c>
    </row>
    <row r="1497" spans="1:22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490"/>
        <v>0</v>
      </c>
      <c r="P1497" t="e">
        <f t="shared" si="491"/>
        <v>#DIV/0!</v>
      </c>
      <c r="Q1497" t="s">
        <v>8322</v>
      </c>
      <c r="R1497" t="s">
        <v>8324</v>
      </c>
      <c r="S1497" s="10">
        <f t="shared" si="492"/>
        <v>40752.789710648147</v>
      </c>
      <c r="T1497" s="10">
        <f t="shared" si="493"/>
        <v>40782.789710648147</v>
      </c>
      <c r="U1497">
        <f t="shared" si="496"/>
        <v>2000</v>
      </c>
      <c r="V1497">
        <f t="shared" si="497"/>
        <v>0</v>
      </c>
    </row>
    <row r="1498" spans="1:22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490"/>
        <v>0</v>
      </c>
      <c r="P1498" t="e">
        <f t="shared" si="491"/>
        <v>#DIV/0!</v>
      </c>
      <c r="Q1498" t="s">
        <v>8322</v>
      </c>
      <c r="R1498" t="s">
        <v>8324</v>
      </c>
      <c r="S1498" s="10">
        <f t="shared" si="492"/>
        <v>41838.475219907406</v>
      </c>
      <c r="T1498" s="10">
        <f t="shared" si="493"/>
        <v>41898.475219907406</v>
      </c>
      <c r="U1498">
        <f t="shared" si="496"/>
        <v>1500</v>
      </c>
      <c r="V1498">
        <f t="shared" si="497"/>
        <v>0</v>
      </c>
    </row>
    <row r="1499" spans="1:22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490"/>
        <v>6.666666666666667E-5</v>
      </c>
      <c r="P1499">
        <f t="shared" si="491"/>
        <v>1</v>
      </c>
      <c r="Q1499" t="s">
        <v>8322</v>
      </c>
      <c r="R1499" t="s">
        <v>8324</v>
      </c>
      <c r="S1499" s="10">
        <f t="shared" si="492"/>
        <v>41444.64261574074</v>
      </c>
      <c r="T1499" s="10">
        <f t="shared" si="493"/>
        <v>41486.821527777778</v>
      </c>
      <c r="U1499">
        <f t="shared" si="496"/>
        <v>15000</v>
      </c>
      <c r="V1499">
        <f t="shared" si="497"/>
        <v>1</v>
      </c>
    </row>
    <row r="1500" spans="1:22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490"/>
        <v>1.9E-2</v>
      </c>
      <c r="P1500">
        <f t="shared" si="491"/>
        <v>19</v>
      </c>
      <c r="Q1500" t="s">
        <v>8322</v>
      </c>
      <c r="R1500" t="s">
        <v>8324</v>
      </c>
      <c r="S1500" s="10">
        <f t="shared" si="492"/>
        <v>41840.983541666668</v>
      </c>
      <c r="T1500" s="10">
        <f t="shared" si="493"/>
        <v>41885.983541666668</v>
      </c>
      <c r="U1500">
        <f t="shared" si="496"/>
        <v>3000</v>
      </c>
      <c r="V1500">
        <f t="shared" si="497"/>
        <v>57</v>
      </c>
    </row>
    <row r="1501" spans="1:22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490"/>
        <v>2.5000000000000001E-3</v>
      </c>
      <c r="P1501">
        <f t="shared" si="491"/>
        <v>5</v>
      </c>
      <c r="Q1501" t="s">
        <v>8322</v>
      </c>
      <c r="R1501" t="s">
        <v>8324</v>
      </c>
      <c r="S1501" s="10">
        <f t="shared" si="492"/>
        <v>42527.007326388892</v>
      </c>
      <c r="T1501" s="10">
        <f t="shared" si="493"/>
        <v>42587.007326388892</v>
      </c>
      <c r="U1501">
        <f t="shared" si="496"/>
        <v>2000</v>
      </c>
      <c r="V1501">
        <f t="shared" si="497"/>
        <v>5</v>
      </c>
    </row>
    <row r="1502" spans="1:22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490"/>
        <v>0.25035714285714283</v>
      </c>
      <c r="P1502">
        <f t="shared" si="491"/>
        <v>46.733333333333334</v>
      </c>
      <c r="Q1502" t="s">
        <v>8322</v>
      </c>
      <c r="R1502" t="s">
        <v>8324</v>
      </c>
      <c r="S1502" s="10">
        <f t="shared" si="492"/>
        <v>41365.904594907406</v>
      </c>
      <c r="T1502" s="10">
        <f t="shared" si="493"/>
        <v>41395.904594907406</v>
      </c>
      <c r="U1502">
        <f t="shared" si="496"/>
        <v>2800</v>
      </c>
      <c r="V1502">
        <f t="shared" si="497"/>
        <v>701</v>
      </c>
    </row>
    <row r="1503" spans="1:22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490"/>
        <v>1.6633076923076924</v>
      </c>
      <c r="P1503">
        <f t="shared" si="491"/>
        <v>97.731073446327684</v>
      </c>
      <c r="Q1503" t="s">
        <v>8338</v>
      </c>
      <c r="R1503" t="s">
        <v>8339</v>
      </c>
      <c r="S1503" s="10">
        <f t="shared" si="492"/>
        <v>42163.583599537036</v>
      </c>
      <c r="T1503" s="10">
        <f t="shared" si="493"/>
        <v>42193.583599537036</v>
      </c>
      <c r="U1503">
        <f>D1503*0.81</f>
        <v>42120</v>
      </c>
      <c r="V1503">
        <f>E1503*0.81</f>
        <v>70058.52</v>
      </c>
    </row>
    <row r="1504" spans="1:22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490"/>
        <v>1.0144545454545455</v>
      </c>
      <c r="P1504">
        <f t="shared" si="491"/>
        <v>67.835866261398181</v>
      </c>
      <c r="Q1504" t="s">
        <v>8338</v>
      </c>
      <c r="R1504" t="s">
        <v>8339</v>
      </c>
      <c r="S1504" s="10">
        <f t="shared" si="492"/>
        <v>42426.542592592596</v>
      </c>
      <c r="T1504" s="10">
        <f t="shared" si="493"/>
        <v>42454.916666666672</v>
      </c>
      <c r="U1504">
        <f>D1504*1.39</f>
        <v>30579.999999999996</v>
      </c>
      <c r="V1504">
        <f>E1504*1.39</f>
        <v>31022.019999999997</v>
      </c>
    </row>
    <row r="1505" spans="1:22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490"/>
        <v>1.0789146666666667</v>
      </c>
      <c r="P1505">
        <f t="shared" si="491"/>
        <v>56.98492957746479</v>
      </c>
      <c r="Q1505" t="s">
        <v>8338</v>
      </c>
      <c r="R1505" t="s">
        <v>8339</v>
      </c>
      <c r="S1505" s="10">
        <f t="shared" si="492"/>
        <v>42606.347233796296</v>
      </c>
      <c r="T1505" s="10">
        <f t="shared" si="493"/>
        <v>42666.347233796296</v>
      </c>
      <c r="U1505">
        <f>D1505*1.19</f>
        <v>4462.5</v>
      </c>
      <c r="V1505">
        <f>E1505*1.19</f>
        <v>4814.6566999999995</v>
      </c>
    </row>
    <row r="1506" spans="1:22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490"/>
        <v>2.7793846153846156</v>
      </c>
      <c r="P1506">
        <f t="shared" si="491"/>
        <v>67.159851301115239</v>
      </c>
      <c r="Q1506" t="s">
        <v>8338</v>
      </c>
      <c r="R1506" t="s">
        <v>8339</v>
      </c>
      <c r="S1506" s="10">
        <f t="shared" si="492"/>
        <v>41772.657685185186</v>
      </c>
      <c r="T1506" s="10">
        <f t="shared" si="493"/>
        <v>41800.356249999997</v>
      </c>
      <c r="U1506">
        <f>D1506*1.39</f>
        <v>9035</v>
      </c>
      <c r="V1506">
        <f>E1506*1.39</f>
        <v>25111.739999999998</v>
      </c>
    </row>
    <row r="1507" spans="1:22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490"/>
        <v>1.0358125</v>
      </c>
      <c r="P1507">
        <f t="shared" si="491"/>
        <v>48.037681159420288</v>
      </c>
      <c r="Q1507" t="s">
        <v>8338</v>
      </c>
      <c r="R1507" t="s">
        <v>8339</v>
      </c>
      <c r="S1507" s="10">
        <f t="shared" si="492"/>
        <v>42414.44332175926</v>
      </c>
      <c r="T1507" s="10">
        <f t="shared" si="493"/>
        <v>42451.834027777775</v>
      </c>
      <c r="U1507">
        <f>D1507*1.19</f>
        <v>19040</v>
      </c>
      <c r="V1507">
        <f>E1507*1.19</f>
        <v>19721.87</v>
      </c>
    </row>
    <row r="1508" spans="1:22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490"/>
        <v>1.1140000000000001</v>
      </c>
      <c r="P1508">
        <f t="shared" si="491"/>
        <v>38.860465116279073</v>
      </c>
      <c r="Q1508" t="s">
        <v>8338</v>
      </c>
      <c r="R1508" t="s">
        <v>8339</v>
      </c>
      <c r="S1508" s="10">
        <f t="shared" si="492"/>
        <v>41814.785925925928</v>
      </c>
      <c r="T1508" s="10">
        <f t="shared" si="493"/>
        <v>41844.785925925928</v>
      </c>
      <c r="U1508">
        <f>D1508*1.39</f>
        <v>2085</v>
      </c>
      <c r="V1508">
        <f>E1508*1.39</f>
        <v>2322.69</v>
      </c>
    </row>
    <row r="1509" spans="1:22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490"/>
        <v>2.15</v>
      </c>
      <c r="P1509">
        <f t="shared" si="491"/>
        <v>78.181818181818187</v>
      </c>
      <c r="Q1509" t="s">
        <v>8338</v>
      </c>
      <c r="R1509" t="s">
        <v>8339</v>
      </c>
      <c r="S1509" s="10">
        <f t="shared" si="492"/>
        <v>40254.450335648151</v>
      </c>
      <c r="T1509" s="10">
        <f t="shared" si="493"/>
        <v>40313.340277777781</v>
      </c>
      <c r="U1509">
        <f t="shared" ref="U1509:U1510" si="498">D1509</f>
        <v>1200</v>
      </c>
      <c r="V1509">
        <f t="shared" ref="V1509:V1510" si="499">E1509</f>
        <v>2580</v>
      </c>
    </row>
    <row r="1510" spans="1:22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490"/>
        <v>1.1076216216216217</v>
      </c>
      <c r="P1510">
        <f t="shared" si="491"/>
        <v>97.113744075829388</v>
      </c>
      <c r="Q1510" t="s">
        <v>8338</v>
      </c>
      <c r="R1510" t="s">
        <v>8339</v>
      </c>
      <c r="S1510" s="10">
        <f t="shared" si="492"/>
        <v>41786.614363425928</v>
      </c>
      <c r="T1510" s="10">
        <f t="shared" si="493"/>
        <v>41817.614363425928</v>
      </c>
      <c r="U1510">
        <f t="shared" si="498"/>
        <v>18500</v>
      </c>
      <c r="V1510">
        <f t="shared" si="499"/>
        <v>20491</v>
      </c>
    </row>
    <row r="1511" spans="1:22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490"/>
        <v>1.2364125714285714</v>
      </c>
      <c r="P1511">
        <f t="shared" si="491"/>
        <v>110.39397959183674</v>
      </c>
      <c r="Q1511" t="s">
        <v>8338</v>
      </c>
      <c r="R1511" t="s">
        <v>8339</v>
      </c>
      <c r="S1511" s="10">
        <f t="shared" si="492"/>
        <v>42751.533391203702</v>
      </c>
      <c r="T1511" s="10">
        <f t="shared" si="493"/>
        <v>42780.957638888889</v>
      </c>
      <c r="U1511">
        <f>D1511*1.19</f>
        <v>20825</v>
      </c>
      <c r="V1511">
        <f>E1511*1.19</f>
        <v>25748.291799999999</v>
      </c>
    </row>
    <row r="1512" spans="1:22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490"/>
        <v>1.0103500000000001</v>
      </c>
      <c r="P1512">
        <f t="shared" si="491"/>
        <v>39.91506172839506</v>
      </c>
      <c r="Q1512" t="s">
        <v>8338</v>
      </c>
      <c r="R1512" t="s">
        <v>8339</v>
      </c>
      <c r="S1512" s="10">
        <f t="shared" si="492"/>
        <v>41809.385162037033</v>
      </c>
      <c r="T1512" s="10">
        <f t="shared" si="493"/>
        <v>41839.385162037033</v>
      </c>
      <c r="U1512">
        <f>D1512*1.39</f>
        <v>22240</v>
      </c>
      <c r="V1512">
        <f>E1512*1.39</f>
        <v>22470.183999999997</v>
      </c>
    </row>
    <row r="1513" spans="1:22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490"/>
        <v>1.1179285714285714</v>
      </c>
      <c r="P1513">
        <f t="shared" si="491"/>
        <v>75.975728155339809</v>
      </c>
      <c r="Q1513" t="s">
        <v>8338</v>
      </c>
      <c r="R1513" t="s">
        <v>8339</v>
      </c>
      <c r="S1513" s="10">
        <f t="shared" si="492"/>
        <v>42296.583379629628</v>
      </c>
      <c r="T1513" s="10">
        <f t="shared" si="493"/>
        <v>42326.625046296293</v>
      </c>
      <c r="U1513">
        <f t="shared" ref="U1513:U1514" si="500">D1513</f>
        <v>14000</v>
      </c>
      <c r="V1513">
        <f t="shared" ref="V1513:V1514" si="501">E1513</f>
        <v>15651</v>
      </c>
    </row>
    <row r="1514" spans="1:22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490"/>
        <v>5.5877142857142861</v>
      </c>
      <c r="P1514">
        <f t="shared" si="491"/>
        <v>58.379104477611939</v>
      </c>
      <c r="Q1514" t="s">
        <v>8338</v>
      </c>
      <c r="R1514" t="s">
        <v>8339</v>
      </c>
      <c r="S1514" s="10">
        <f t="shared" si="492"/>
        <v>42741.684479166666</v>
      </c>
      <c r="T1514" s="10">
        <f t="shared" si="493"/>
        <v>42771.684479166666</v>
      </c>
      <c r="U1514">
        <f t="shared" si="500"/>
        <v>3500</v>
      </c>
      <c r="V1514">
        <f t="shared" si="501"/>
        <v>19557</v>
      </c>
    </row>
    <row r="1515" spans="1:22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490"/>
        <v>1.5001875</v>
      </c>
      <c r="P1515">
        <f t="shared" si="491"/>
        <v>55.82093023255814</v>
      </c>
      <c r="Q1515" t="s">
        <v>8338</v>
      </c>
      <c r="R1515" t="s">
        <v>8339</v>
      </c>
      <c r="S1515" s="10">
        <f t="shared" si="492"/>
        <v>41806.637337962966</v>
      </c>
      <c r="T1515" s="10">
        <f t="shared" si="493"/>
        <v>41836.637337962966</v>
      </c>
      <c r="U1515">
        <f>D1515*1.39</f>
        <v>11120</v>
      </c>
      <c r="V1515">
        <f>E1515*1.39</f>
        <v>16682.084999999999</v>
      </c>
    </row>
    <row r="1516" spans="1:22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490"/>
        <v>1.0647599999999999</v>
      </c>
      <c r="P1516">
        <f t="shared" si="491"/>
        <v>151.24431818181819</v>
      </c>
      <c r="Q1516" t="s">
        <v>8338</v>
      </c>
      <c r="R1516" t="s">
        <v>8339</v>
      </c>
      <c r="S1516" s="10">
        <f t="shared" si="492"/>
        <v>42234.597685185188</v>
      </c>
      <c r="T1516" s="10">
        <f t="shared" si="493"/>
        <v>42274.597685185188</v>
      </c>
      <c r="U1516">
        <f>D1516</f>
        <v>25000</v>
      </c>
      <c r="V1516">
        <f>E1516</f>
        <v>26619</v>
      </c>
    </row>
    <row r="1517" spans="1:22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490"/>
        <v>1.57189</v>
      </c>
      <c r="P1517">
        <f t="shared" si="491"/>
        <v>849.67027027027029</v>
      </c>
      <c r="Q1517" t="s">
        <v>8338</v>
      </c>
      <c r="R1517" t="s">
        <v>8339</v>
      </c>
      <c r="S1517" s="10">
        <f t="shared" si="492"/>
        <v>42415.253437499996</v>
      </c>
      <c r="T1517" s="10">
        <f t="shared" si="493"/>
        <v>42445.211770833332</v>
      </c>
      <c r="U1517">
        <f>D1517*0.12</f>
        <v>36000</v>
      </c>
      <c r="V1517">
        <f>E1517*0.12</f>
        <v>56588.04</v>
      </c>
    </row>
    <row r="1518" spans="1:22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490"/>
        <v>1.0865882352941176</v>
      </c>
      <c r="P1518">
        <f t="shared" si="491"/>
        <v>159.24137931034483</v>
      </c>
      <c r="Q1518" t="s">
        <v>8338</v>
      </c>
      <c r="R1518" t="s">
        <v>8339</v>
      </c>
      <c r="S1518" s="10">
        <f t="shared" si="492"/>
        <v>42619.466342592597</v>
      </c>
      <c r="T1518" s="10">
        <f t="shared" si="493"/>
        <v>42649.583333333328</v>
      </c>
      <c r="U1518">
        <f t="shared" ref="U1518:U1525" si="502">D1518</f>
        <v>17000</v>
      </c>
      <c r="V1518">
        <f t="shared" ref="V1518:V1525" si="503">E1518</f>
        <v>18472</v>
      </c>
    </row>
    <row r="1519" spans="1:22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490"/>
        <v>1.6197999999999999</v>
      </c>
      <c r="P1519">
        <f t="shared" si="491"/>
        <v>39.507317073170732</v>
      </c>
      <c r="Q1519" t="s">
        <v>8338</v>
      </c>
      <c r="R1519" t="s">
        <v>8339</v>
      </c>
      <c r="S1519" s="10">
        <f t="shared" si="492"/>
        <v>41948.56658564815</v>
      </c>
      <c r="T1519" s="10">
        <f t="shared" si="493"/>
        <v>41979.25</v>
      </c>
      <c r="U1519">
        <f t="shared" si="502"/>
        <v>15000</v>
      </c>
      <c r="V1519">
        <f t="shared" si="503"/>
        <v>24297</v>
      </c>
    </row>
    <row r="1520" spans="1:22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490"/>
        <v>2.0536666666666665</v>
      </c>
      <c r="P1520">
        <f t="shared" si="491"/>
        <v>130.52966101694915</v>
      </c>
      <c r="Q1520" t="s">
        <v>8338</v>
      </c>
      <c r="R1520" t="s">
        <v>8339</v>
      </c>
      <c r="S1520" s="10">
        <f t="shared" si="492"/>
        <v>41760.8200462963</v>
      </c>
      <c r="T1520" s="10">
        <f t="shared" si="493"/>
        <v>41790.8200462963</v>
      </c>
      <c r="U1520">
        <f t="shared" si="502"/>
        <v>15000</v>
      </c>
      <c r="V1520">
        <f t="shared" si="503"/>
        <v>30805</v>
      </c>
    </row>
    <row r="1521" spans="1:22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490"/>
        <v>1.033638888888889</v>
      </c>
      <c r="P1521">
        <f t="shared" si="491"/>
        <v>64.156896551724131</v>
      </c>
      <c r="Q1521" t="s">
        <v>8338</v>
      </c>
      <c r="R1521" t="s">
        <v>8339</v>
      </c>
      <c r="S1521" s="10">
        <f t="shared" si="492"/>
        <v>41782.741701388892</v>
      </c>
      <c r="T1521" s="10">
        <f t="shared" si="493"/>
        <v>41810.915972222225</v>
      </c>
      <c r="U1521">
        <f t="shared" si="502"/>
        <v>9000</v>
      </c>
      <c r="V1521">
        <f t="shared" si="503"/>
        <v>9302.75</v>
      </c>
    </row>
    <row r="1522" spans="1:22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490"/>
        <v>1.0347222222222223</v>
      </c>
      <c r="P1522">
        <f t="shared" si="491"/>
        <v>111.52694610778443</v>
      </c>
      <c r="Q1522" t="s">
        <v>8338</v>
      </c>
      <c r="R1522" t="s">
        <v>8339</v>
      </c>
      <c r="S1522" s="10">
        <f t="shared" si="492"/>
        <v>41955.857789351852</v>
      </c>
      <c r="T1522" s="10">
        <f t="shared" si="493"/>
        <v>41992.166666666672</v>
      </c>
      <c r="U1522">
        <f t="shared" si="502"/>
        <v>18000</v>
      </c>
      <c r="V1522">
        <f t="shared" si="503"/>
        <v>18625</v>
      </c>
    </row>
    <row r="1523" spans="1:22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490"/>
        <v>1.0681333333333334</v>
      </c>
      <c r="P1523">
        <f t="shared" si="491"/>
        <v>170.44680851063831</v>
      </c>
      <c r="Q1523" t="s">
        <v>8338</v>
      </c>
      <c r="R1523" t="s">
        <v>8339</v>
      </c>
      <c r="S1523" s="10">
        <f t="shared" si="492"/>
        <v>42493.167719907404</v>
      </c>
      <c r="T1523" s="10">
        <f t="shared" si="493"/>
        <v>42528.167719907404</v>
      </c>
      <c r="U1523">
        <f t="shared" si="502"/>
        <v>37500</v>
      </c>
      <c r="V1523">
        <f t="shared" si="503"/>
        <v>40055</v>
      </c>
    </row>
    <row r="1524" spans="1:22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490"/>
        <v>1.3896574712643677</v>
      </c>
      <c r="P1524">
        <f t="shared" si="491"/>
        <v>133.7391592920354</v>
      </c>
      <c r="Q1524" t="s">
        <v>8338</v>
      </c>
      <c r="R1524" t="s">
        <v>8339</v>
      </c>
      <c r="S1524" s="10">
        <f t="shared" si="492"/>
        <v>41899.830312500002</v>
      </c>
      <c r="T1524" s="10">
        <f t="shared" si="493"/>
        <v>41929.830312500002</v>
      </c>
      <c r="U1524">
        <f t="shared" si="502"/>
        <v>43500</v>
      </c>
      <c r="V1524">
        <f t="shared" si="503"/>
        <v>60450.1</v>
      </c>
    </row>
    <row r="1525" spans="1:22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490"/>
        <v>1.2484324324324325</v>
      </c>
      <c r="P1525">
        <f t="shared" si="491"/>
        <v>95.834024896265561</v>
      </c>
      <c r="Q1525" t="s">
        <v>8338</v>
      </c>
      <c r="R1525" t="s">
        <v>8339</v>
      </c>
      <c r="S1525" s="10">
        <f t="shared" si="492"/>
        <v>41964.751342592594</v>
      </c>
      <c r="T1525" s="10">
        <f t="shared" si="493"/>
        <v>41996</v>
      </c>
      <c r="U1525">
        <f t="shared" si="502"/>
        <v>18500</v>
      </c>
      <c r="V1525">
        <f t="shared" si="503"/>
        <v>23096</v>
      </c>
    </row>
    <row r="1526" spans="1:22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490"/>
        <v>2.0699999999999998</v>
      </c>
      <c r="P1526">
        <f t="shared" si="491"/>
        <v>221.78571428571428</v>
      </c>
      <c r="Q1526" t="s">
        <v>8338</v>
      </c>
      <c r="R1526" t="s">
        <v>8339</v>
      </c>
      <c r="S1526" s="10">
        <f t="shared" si="492"/>
        <v>42756.501041666663</v>
      </c>
      <c r="T1526" s="10">
        <f t="shared" si="493"/>
        <v>42786.501041666663</v>
      </c>
      <c r="U1526">
        <f>D1526*0.12</f>
        <v>360</v>
      </c>
      <c r="V1526">
        <f>E1526*0.12</f>
        <v>745.19999999999993</v>
      </c>
    </row>
    <row r="1527" spans="1:22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490"/>
        <v>1.7400576923076922</v>
      </c>
      <c r="P1527">
        <f t="shared" si="491"/>
        <v>32.315357142857138</v>
      </c>
      <c r="Q1527" t="s">
        <v>8338</v>
      </c>
      <c r="R1527" t="s">
        <v>8339</v>
      </c>
      <c r="S1527" s="10">
        <f t="shared" si="492"/>
        <v>42570.702986111108</v>
      </c>
      <c r="T1527" s="10">
        <f t="shared" si="493"/>
        <v>42600.702986111108</v>
      </c>
      <c r="U1527">
        <f t="shared" ref="U1527:U1533" si="504">D1527</f>
        <v>2600</v>
      </c>
      <c r="V1527">
        <f t="shared" ref="V1527:V1533" si="505">E1527</f>
        <v>4524.1499999999996</v>
      </c>
    </row>
    <row r="1528" spans="1:22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490"/>
        <v>1.2032608695652174</v>
      </c>
      <c r="P1528">
        <f t="shared" si="491"/>
        <v>98.839285714285708</v>
      </c>
      <c r="Q1528" t="s">
        <v>8338</v>
      </c>
      <c r="R1528" t="s">
        <v>8339</v>
      </c>
      <c r="S1528" s="10">
        <f t="shared" si="492"/>
        <v>42339.276006944448</v>
      </c>
      <c r="T1528" s="10">
        <f t="shared" si="493"/>
        <v>42388.276006944448</v>
      </c>
      <c r="U1528">
        <f t="shared" si="504"/>
        <v>23000</v>
      </c>
      <c r="V1528">
        <f t="shared" si="505"/>
        <v>27675</v>
      </c>
    </row>
    <row r="1529" spans="1:22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490"/>
        <v>1.1044428571428573</v>
      </c>
      <c r="P1529">
        <f t="shared" si="491"/>
        <v>55.222142857142863</v>
      </c>
      <c r="Q1529" t="s">
        <v>8338</v>
      </c>
      <c r="R1529" t="s">
        <v>8339</v>
      </c>
      <c r="S1529" s="10">
        <f t="shared" si="492"/>
        <v>42780.600532407407</v>
      </c>
      <c r="T1529" s="10">
        <f t="shared" si="493"/>
        <v>42808.558865740735</v>
      </c>
      <c r="U1529">
        <f t="shared" si="504"/>
        <v>3500</v>
      </c>
      <c r="V1529">
        <f t="shared" si="505"/>
        <v>3865.55</v>
      </c>
    </row>
    <row r="1530" spans="1:22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490"/>
        <v>2.8156666666666665</v>
      </c>
      <c r="P1530">
        <f t="shared" si="491"/>
        <v>52.793750000000003</v>
      </c>
      <c r="Q1530" t="s">
        <v>8338</v>
      </c>
      <c r="R1530" t="s">
        <v>8339</v>
      </c>
      <c r="S1530" s="10">
        <f t="shared" si="492"/>
        <v>42736.732893518521</v>
      </c>
      <c r="T1530" s="10">
        <f t="shared" si="493"/>
        <v>42767</v>
      </c>
      <c r="U1530">
        <f t="shared" si="504"/>
        <v>3000</v>
      </c>
      <c r="V1530">
        <f t="shared" si="505"/>
        <v>8447</v>
      </c>
    </row>
    <row r="1531" spans="1:22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490"/>
        <v>1.0067894736842105</v>
      </c>
      <c r="P1531">
        <f t="shared" si="491"/>
        <v>135.66666666666666</v>
      </c>
      <c r="Q1531" t="s">
        <v>8338</v>
      </c>
      <c r="R1531" t="s">
        <v>8339</v>
      </c>
      <c r="S1531" s="10">
        <f t="shared" si="492"/>
        <v>42052.628703703704</v>
      </c>
      <c r="T1531" s="10">
        <f t="shared" si="493"/>
        <v>42082.587037037039</v>
      </c>
      <c r="U1531">
        <f t="shared" si="504"/>
        <v>19000</v>
      </c>
      <c r="V1531">
        <f t="shared" si="505"/>
        <v>19129</v>
      </c>
    </row>
    <row r="1532" spans="1:22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490"/>
        <v>1.3482571428571428</v>
      </c>
      <c r="P1532">
        <f t="shared" si="491"/>
        <v>53.991990846681922</v>
      </c>
      <c r="Q1532" t="s">
        <v>8338</v>
      </c>
      <c r="R1532" t="s">
        <v>8339</v>
      </c>
      <c r="S1532" s="10">
        <f t="shared" si="492"/>
        <v>42275.767303240747</v>
      </c>
      <c r="T1532" s="10">
        <f t="shared" si="493"/>
        <v>42300.767303240747</v>
      </c>
      <c r="U1532">
        <f t="shared" si="504"/>
        <v>35000</v>
      </c>
      <c r="V1532">
        <f t="shared" si="505"/>
        <v>47189</v>
      </c>
    </row>
    <row r="1533" spans="1:22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490"/>
        <v>1.7595744680851064</v>
      </c>
      <c r="P1533">
        <f t="shared" si="491"/>
        <v>56.643835616438359</v>
      </c>
      <c r="Q1533" t="s">
        <v>8338</v>
      </c>
      <c r="R1533" t="s">
        <v>8339</v>
      </c>
      <c r="S1533" s="10">
        <f t="shared" si="492"/>
        <v>41941.802384259259</v>
      </c>
      <c r="T1533" s="10">
        <f t="shared" si="493"/>
        <v>41974.125</v>
      </c>
      <c r="U1533">
        <f t="shared" si="504"/>
        <v>2350</v>
      </c>
      <c r="V1533">
        <f t="shared" si="505"/>
        <v>4135</v>
      </c>
    </row>
    <row r="1534" spans="1:22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490"/>
        <v>4.8402000000000003</v>
      </c>
      <c r="P1534">
        <f t="shared" si="491"/>
        <v>82.316326530612244</v>
      </c>
      <c r="Q1534" t="s">
        <v>8338</v>
      </c>
      <c r="R1534" t="s">
        <v>8339</v>
      </c>
      <c r="S1534" s="10">
        <f t="shared" si="492"/>
        <v>42391.475289351853</v>
      </c>
      <c r="T1534" s="10">
        <f t="shared" si="493"/>
        <v>42415.625</v>
      </c>
      <c r="U1534">
        <f>D1534*0.75</f>
        <v>3750</v>
      </c>
      <c r="V1534">
        <f>E1534*0.75</f>
        <v>18150.75</v>
      </c>
    </row>
    <row r="1535" spans="1:22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490"/>
        <v>1.4514</v>
      </c>
      <c r="P1535">
        <f t="shared" si="491"/>
        <v>88.26081081081081</v>
      </c>
      <c r="Q1535" t="s">
        <v>8338</v>
      </c>
      <c r="R1535" t="s">
        <v>8339</v>
      </c>
      <c r="S1535" s="10">
        <f t="shared" si="492"/>
        <v>42443.00204861111</v>
      </c>
      <c r="T1535" s="10">
        <f t="shared" si="493"/>
        <v>42492.165972222225</v>
      </c>
      <c r="U1535">
        <f t="shared" ref="U1535:U1538" si="506">D1535</f>
        <v>45000</v>
      </c>
      <c r="V1535">
        <f t="shared" ref="V1535:V1538" si="507">E1535</f>
        <v>65313</v>
      </c>
    </row>
    <row r="1536" spans="1:22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490"/>
        <v>4.1773333333333333</v>
      </c>
      <c r="P1536">
        <f t="shared" si="491"/>
        <v>84.905149051490511</v>
      </c>
      <c r="Q1536" t="s">
        <v>8338</v>
      </c>
      <c r="R1536" t="s">
        <v>8339</v>
      </c>
      <c r="S1536" s="10">
        <f t="shared" si="492"/>
        <v>42221.67432870371</v>
      </c>
      <c r="T1536" s="10">
        <f t="shared" si="493"/>
        <v>42251.67432870371</v>
      </c>
      <c r="U1536">
        <f t="shared" si="506"/>
        <v>7500</v>
      </c>
      <c r="V1536">
        <f t="shared" si="507"/>
        <v>31330</v>
      </c>
    </row>
    <row r="1537" spans="1:22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490"/>
        <v>1.3242499999999999</v>
      </c>
      <c r="P1537">
        <f t="shared" si="491"/>
        <v>48.154545454545456</v>
      </c>
      <c r="Q1537" t="s">
        <v>8338</v>
      </c>
      <c r="R1537" t="s">
        <v>8339</v>
      </c>
      <c r="S1537" s="10">
        <f t="shared" si="492"/>
        <v>42484.829062500001</v>
      </c>
      <c r="T1537" s="10">
        <f t="shared" si="493"/>
        <v>42513.916666666672</v>
      </c>
      <c r="U1537">
        <f t="shared" si="506"/>
        <v>4000</v>
      </c>
      <c r="V1537">
        <f t="shared" si="507"/>
        <v>5297</v>
      </c>
    </row>
    <row r="1538" spans="1:22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490"/>
        <v>2.5030841666666666</v>
      </c>
      <c r="P1538">
        <f t="shared" si="491"/>
        <v>66.015406593406595</v>
      </c>
      <c r="Q1538" t="s">
        <v>8338</v>
      </c>
      <c r="R1538" t="s">
        <v>8339</v>
      </c>
      <c r="S1538" s="10">
        <f t="shared" si="492"/>
        <v>42213.802199074074</v>
      </c>
      <c r="T1538" s="10">
        <f t="shared" si="493"/>
        <v>42243.802199074074</v>
      </c>
      <c r="U1538">
        <f t="shared" si="506"/>
        <v>12000</v>
      </c>
      <c r="V1538">
        <f t="shared" si="507"/>
        <v>30037.01</v>
      </c>
    </row>
    <row r="1539" spans="1:22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508">SUM(E1539/D1539)</f>
        <v>1.7989999999999999</v>
      </c>
      <c r="P1539">
        <f t="shared" ref="P1539:P1602" si="509">SUM(E1539/L1539)</f>
        <v>96.375</v>
      </c>
      <c r="Q1539" t="s">
        <v>8338</v>
      </c>
      <c r="R1539" t="s">
        <v>8339</v>
      </c>
      <c r="S1539" s="10">
        <f t="shared" ref="S1539:S1602" si="510">(((J1539/60)/60)/24)+DATE(1970,1,1)</f>
        <v>42552.315127314811</v>
      </c>
      <c r="T1539" s="10">
        <f t="shared" ref="T1539:T1602" si="511">(((I1539/60)/60)/24)+DATE(1970,1,1)</f>
        <v>42588.75</v>
      </c>
      <c r="U1539">
        <f>D1539*1.19</f>
        <v>14280</v>
      </c>
      <c r="V1539">
        <f>E1539*1.19</f>
        <v>25689.719999999998</v>
      </c>
    </row>
    <row r="1540" spans="1:22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508"/>
        <v>1.0262857142857142</v>
      </c>
      <c r="P1540">
        <f t="shared" si="509"/>
        <v>156.17391304347825</v>
      </c>
      <c r="Q1540" t="s">
        <v>8338</v>
      </c>
      <c r="R1540" t="s">
        <v>8339</v>
      </c>
      <c r="S1540" s="10">
        <f t="shared" si="510"/>
        <v>41981.782060185185</v>
      </c>
      <c r="T1540" s="10">
        <f t="shared" si="511"/>
        <v>42026.782060185185</v>
      </c>
      <c r="U1540">
        <f t="shared" ref="U1540:U1543" si="512">D1540</f>
        <v>7000</v>
      </c>
      <c r="V1540">
        <f t="shared" ref="V1540:V1543" si="513">E1540</f>
        <v>7184</v>
      </c>
    </row>
    <row r="1541" spans="1:22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508"/>
        <v>1.359861</v>
      </c>
      <c r="P1541">
        <f t="shared" si="509"/>
        <v>95.764859154929582</v>
      </c>
      <c r="Q1541" t="s">
        <v>8338</v>
      </c>
      <c r="R1541" t="s">
        <v>8339</v>
      </c>
      <c r="S1541" s="10">
        <f t="shared" si="510"/>
        <v>42705.919201388882</v>
      </c>
      <c r="T1541" s="10">
        <f t="shared" si="511"/>
        <v>42738.919201388882</v>
      </c>
      <c r="U1541">
        <f t="shared" si="512"/>
        <v>20000</v>
      </c>
      <c r="V1541">
        <f t="shared" si="513"/>
        <v>27197.22</v>
      </c>
    </row>
    <row r="1542" spans="1:22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508"/>
        <v>1.1786666666666668</v>
      </c>
      <c r="P1542">
        <f t="shared" si="509"/>
        <v>180.40816326530611</v>
      </c>
      <c r="Q1542" t="s">
        <v>8338</v>
      </c>
      <c r="R1542" t="s">
        <v>8339</v>
      </c>
      <c r="S1542" s="10">
        <f t="shared" si="510"/>
        <v>41939.00712962963</v>
      </c>
      <c r="T1542" s="10">
        <f t="shared" si="511"/>
        <v>41969.052083333328</v>
      </c>
      <c r="U1542">
        <f t="shared" si="512"/>
        <v>15000</v>
      </c>
      <c r="V1542">
        <f t="shared" si="513"/>
        <v>17680</v>
      </c>
    </row>
    <row r="1543" spans="1:22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508"/>
        <v>3.3333333333333332E-4</v>
      </c>
      <c r="P1543">
        <f t="shared" si="509"/>
        <v>3</v>
      </c>
      <c r="Q1543" t="s">
        <v>8338</v>
      </c>
      <c r="R1543" t="s">
        <v>8343</v>
      </c>
      <c r="S1543" s="10">
        <f t="shared" si="510"/>
        <v>41974.712245370371</v>
      </c>
      <c r="T1543" s="10">
        <f t="shared" si="511"/>
        <v>42004.712245370371</v>
      </c>
      <c r="U1543">
        <f t="shared" si="512"/>
        <v>18000</v>
      </c>
      <c r="V1543">
        <f t="shared" si="513"/>
        <v>6</v>
      </c>
    </row>
    <row r="1544" spans="1:22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508"/>
        <v>0.04</v>
      </c>
      <c r="P1544">
        <f t="shared" si="509"/>
        <v>20</v>
      </c>
      <c r="Q1544" t="s">
        <v>8338</v>
      </c>
      <c r="R1544" t="s">
        <v>8343</v>
      </c>
      <c r="S1544" s="10">
        <f t="shared" si="510"/>
        <v>42170.996527777781</v>
      </c>
      <c r="T1544" s="10">
        <f t="shared" si="511"/>
        <v>42185.996527777781</v>
      </c>
      <c r="U1544">
        <f>D1544*0.81</f>
        <v>405</v>
      </c>
      <c r="V1544">
        <f>E1544*0.81</f>
        <v>16.200000000000003</v>
      </c>
    </row>
    <row r="1545" spans="1:22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508"/>
        <v>4.4444444444444444E-3</v>
      </c>
      <c r="P1545">
        <f t="shared" si="509"/>
        <v>10</v>
      </c>
      <c r="Q1545" t="s">
        <v>8338</v>
      </c>
      <c r="R1545" t="s">
        <v>8343</v>
      </c>
      <c r="S1545" s="10">
        <f t="shared" si="510"/>
        <v>41935.509652777779</v>
      </c>
      <c r="T1545" s="10">
        <f t="shared" si="511"/>
        <v>41965.551319444443</v>
      </c>
      <c r="U1545">
        <f t="shared" ref="U1545:U1547" si="514">D1545</f>
        <v>2250</v>
      </c>
      <c r="V1545">
        <f t="shared" ref="V1545:V1547" si="515">E1545</f>
        <v>10</v>
      </c>
    </row>
    <row r="1546" spans="1:22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508"/>
        <v>0</v>
      </c>
      <c r="P1546" t="e">
        <f t="shared" si="509"/>
        <v>#DIV/0!</v>
      </c>
      <c r="Q1546" t="s">
        <v>8338</v>
      </c>
      <c r="R1546" t="s">
        <v>8343</v>
      </c>
      <c r="S1546" s="10">
        <f t="shared" si="510"/>
        <v>42053.051203703704</v>
      </c>
      <c r="T1546" s="10">
        <f t="shared" si="511"/>
        <v>42095.012499999997</v>
      </c>
      <c r="U1546">
        <f t="shared" si="514"/>
        <v>1000</v>
      </c>
      <c r="V1546">
        <f t="shared" si="515"/>
        <v>0</v>
      </c>
    </row>
    <row r="1547" spans="1:22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508"/>
        <v>3.3333333333333332E-4</v>
      </c>
      <c r="P1547">
        <f t="shared" si="509"/>
        <v>1</v>
      </c>
      <c r="Q1547" t="s">
        <v>8338</v>
      </c>
      <c r="R1547" t="s">
        <v>8343</v>
      </c>
      <c r="S1547" s="10">
        <f t="shared" si="510"/>
        <v>42031.884652777779</v>
      </c>
      <c r="T1547" s="10">
        <f t="shared" si="511"/>
        <v>42065.886111111111</v>
      </c>
      <c r="U1547">
        <f t="shared" si="514"/>
        <v>3000</v>
      </c>
      <c r="V1547">
        <f t="shared" si="515"/>
        <v>1</v>
      </c>
    </row>
    <row r="1548" spans="1:22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508"/>
        <v>0.28899999999999998</v>
      </c>
      <c r="P1548">
        <f t="shared" si="509"/>
        <v>26.272727272727273</v>
      </c>
      <c r="Q1548" t="s">
        <v>8338</v>
      </c>
      <c r="R1548" t="s">
        <v>8343</v>
      </c>
      <c r="S1548" s="10">
        <f t="shared" si="510"/>
        <v>41839.212951388887</v>
      </c>
      <c r="T1548" s="10">
        <f t="shared" si="511"/>
        <v>41899.212951388887</v>
      </c>
      <c r="U1548">
        <f>D1548*1.39</f>
        <v>1390</v>
      </c>
      <c r="V1548">
        <f>E1548*1.39</f>
        <v>401.71</v>
      </c>
    </row>
    <row r="1549" spans="1:22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508"/>
        <v>0</v>
      </c>
      <c r="P1549" t="e">
        <f t="shared" si="509"/>
        <v>#DIV/0!</v>
      </c>
      <c r="Q1549" t="s">
        <v>8338</v>
      </c>
      <c r="R1549" t="s">
        <v>8343</v>
      </c>
      <c r="S1549" s="10">
        <f t="shared" si="510"/>
        <v>42782.426875000005</v>
      </c>
      <c r="T1549" s="10">
        <f t="shared" si="511"/>
        <v>42789.426875000005</v>
      </c>
      <c r="U1549">
        <f t="shared" ref="U1549:U1551" si="516">D1549</f>
        <v>20</v>
      </c>
      <c r="V1549">
        <f t="shared" ref="V1549:V1551" si="517">E1549</f>
        <v>0</v>
      </c>
    </row>
    <row r="1550" spans="1:22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508"/>
        <v>8.5714285714285715E-2</v>
      </c>
      <c r="P1550">
        <f t="shared" si="509"/>
        <v>60</v>
      </c>
      <c r="Q1550" t="s">
        <v>8338</v>
      </c>
      <c r="R1550" t="s">
        <v>8343</v>
      </c>
      <c r="S1550" s="10">
        <f t="shared" si="510"/>
        <v>42286.88217592593</v>
      </c>
      <c r="T1550" s="10">
        <f t="shared" si="511"/>
        <v>42316.923842592587</v>
      </c>
      <c r="U1550">
        <f t="shared" si="516"/>
        <v>700</v>
      </c>
      <c r="V1550">
        <f t="shared" si="517"/>
        <v>60</v>
      </c>
    </row>
    <row r="1551" spans="1:22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508"/>
        <v>0.34</v>
      </c>
      <c r="P1551">
        <f t="shared" si="509"/>
        <v>28.333333333333332</v>
      </c>
      <c r="Q1551" t="s">
        <v>8338</v>
      </c>
      <c r="R1551" t="s">
        <v>8343</v>
      </c>
      <c r="S1551" s="10">
        <f t="shared" si="510"/>
        <v>42281.136099537034</v>
      </c>
      <c r="T1551" s="10">
        <f t="shared" si="511"/>
        <v>42311.177766203706</v>
      </c>
      <c r="U1551">
        <f t="shared" si="516"/>
        <v>500</v>
      </c>
      <c r="V1551">
        <f t="shared" si="517"/>
        <v>170</v>
      </c>
    </row>
    <row r="1552" spans="1:22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508"/>
        <v>0.13466666666666666</v>
      </c>
      <c r="P1552">
        <f t="shared" si="509"/>
        <v>14.428571428571429</v>
      </c>
      <c r="Q1552" t="s">
        <v>8338</v>
      </c>
      <c r="R1552" t="s">
        <v>8343</v>
      </c>
      <c r="S1552" s="10">
        <f t="shared" si="510"/>
        <v>42472.449467592596</v>
      </c>
      <c r="T1552" s="10">
        <f t="shared" si="511"/>
        <v>42502.449467592596</v>
      </c>
      <c r="U1552">
        <f>D1552*1.39</f>
        <v>1042.5</v>
      </c>
      <c r="V1552">
        <f>E1552*1.39</f>
        <v>140.38999999999999</v>
      </c>
    </row>
    <row r="1553" spans="1:22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508"/>
        <v>0</v>
      </c>
      <c r="P1553" t="e">
        <f t="shared" si="509"/>
        <v>#DIV/0!</v>
      </c>
      <c r="Q1553" t="s">
        <v>8338</v>
      </c>
      <c r="R1553" t="s">
        <v>8343</v>
      </c>
      <c r="S1553" s="10">
        <f t="shared" si="510"/>
        <v>42121.824525462958</v>
      </c>
      <c r="T1553" s="10">
        <f t="shared" si="511"/>
        <v>42151.824525462958</v>
      </c>
      <c r="U1553">
        <f t="shared" ref="U1553:U1555" si="518">D1553</f>
        <v>3500</v>
      </c>
      <c r="V1553">
        <f t="shared" ref="V1553:V1555" si="519">E1553</f>
        <v>0</v>
      </c>
    </row>
    <row r="1554" spans="1:22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508"/>
        <v>0.49186046511627907</v>
      </c>
      <c r="P1554">
        <f t="shared" si="509"/>
        <v>132.1875</v>
      </c>
      <c r="Q1554" t="s">
        <v>8338</v>
      </c>
      <c r="R1554" t="s">
        <v>8343</v>
      </c>
      <c r="S1554" s="10">
        <f t="shared" si="510"/>
        <v>41892.688750000001</v>
      </c>
      <c r="T1554" s="10">
        <f t="shared" si="511"/>
        <v>41913.165972222225</v>
      </c>
      <c r="U1554">
        <f t="shared" si="518"/>
        <v>4300</v>
      </c>
      <c r="V1554">
        <f t="shared" si="519"/>
        <v>2115</v>
      </c>
    </row>
    <row r="1555" spans="1:22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508"/>
        <v>0</v>
      </c>
      <c r="P1555" t="e">
        <f t="shared" si="509"/>
        <v>#DIV/0!</v>
      </c>
      <c r="Q1555" t="s">
        <v>8338</v>
      </c>
      <c r="R1555" t="s">
        <v>8343</v>
      </c>
      <c r="S1555" s="10">
        <f t="shared" si="510"/>
        <v>42219.282951388886</v>
      </c>
      <c r="T1555" s="10">
        <f t="shared" si="511"/>
        <v>42249.282951388886</v>
      </c>
      <c r="U1555">
        <f t="shared" si="518"/>
        <v>6000</v>
      </c>
      <c r="V1555">
        <f t="shared" si="519"/>
        <v>0</v>
      </c>
    </row>
    <row r="1556" spans="1:22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508"/>
        <v>0</v>
      </c>
      <c r="P1556" t="e">
        <f t="shared" si="509"/>
        <v>#DIV/0!</v>
      </c>
      <c r="Q1556" t="s">
        <v>8338</v>
      </c>
      <c r="R1556" t="s">
        <v>8343</v>
      </c>
      <c r="S1556" s="10">
        <f t="shared" si="510"/>
        <v>42188.252199074079</v>
      </c>
      <c r="T1556" s="10">
        <f t="shared" si="511"/>
        <v>42218.252199074079</v>
      </c>
      <c r="U1556">
        <f>D1556*0.75</f>
        <v>15000</v>
      </c>
      <c r="V1556">
        <f>E1556*0.75</f>
        <v>0</v>
      </c>
    </row>
    <row r="1557" spans="1:22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508"/>
        <v>0</v>
      </c>
      <c r="P1557" t="e">
        <f t="shared" si="509"/>
        <v>#DIV/0!</v>
      </c>
      <c r="Q1557" t="s">
        <v>8338</v>
      </c>
      <c r="R1557" t="s">
        <v>8343</v>
      </c>
      <c r="S1557" s="10">
        <f t="shared" si="510"/>
        <v>42241.613796296297</v>
      </c>
      <c r="T1557" s="10">
        <f t="shared" si="511"/>
        <v>42264.708333333328</v>
      </c>
      <c r="U1557">
        <f>D1557</f>
        <v>750</v>
      </c>
      <c r="V1557">
        <f>E1557</f>
        <v>0</v>
      </c>
    </row>
    <row r="1558" spans="1:22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508"/>
        <v>0.45133333333333331</v>
      </c>
      <c r="P1558">
        <f t="shared" si="509"/>
        <v>56.416666666666664</v>
      </c>
      <c r="Q1558" t="s">
        <v>8338</v>
      </c>
      <c r="R1558" t="s">
        <v>8343</v>
      </c>
      <c r="S1558" s="10">
        <f t="shared" si="510"/>
        <v>42525.153055555551</v>
      </c>
      <c r="T1558" s="10">
        <f t="shared" si="511"/>
        <v>42555.153055555551</v>
      </c>
      <c r="U1558">
        <f>D1558*0.81</f>
        <v>1215</v>
      </c>
      <c r="V1558">
        <f>E1558*0.81</f>
        <v>548.37</v>
      </c>
    </row>
    <row r="1559" spans="1:22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508"/>
        <v>0.04</v>
      </c>
      <c r="P1559">
        <f t="shared" si="509"/>
        <v>100</v>
      </c>
      <c r="Q1559" t="s">
        <v>8338</v>
      </c>
      <c r="R1559" t="s">
        <v>8343</v>
      </c>
      <c r="S1559" s="10">
        <f t="shared" si="510"/>
        <v>41871.65315972222</v>
      </c>
      <c r="T1559" s="10">
        <f t="shared" si="511"/>
        <v>41902.65315972222</v>
      </c>
      <c r="U1559">
        <f>D1559</f>
        <v>2500</v>
      </c>
      <c r="V1559">
        <f>E1559</f>
        <v>100</v>
      </c>
    </row>
    <row r="1560" spans="1:22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508"/>
        <v>4.6666666666666669E-2</v>
      </c>
      <c r="P1560">
        <f t="shared" si="509"/>
        <v>11.666666666666666</v>
      </c>
      <c r="Q1560" t="s">
        <v>8338</v>
      </c>
      <c r="R1560" t="s">
        <v>8343</v>
      </c>
      <c r="S1560" s="10">
        <f t="shared" si="510"/>
        <v>42185.397673611107</v>
      </c>
      <c r="T1560" s="10">
        <f t="shared" si="511"/>
        <v>42244.508333333331</v>
      </c>
      <c r="U1560">
        <f>D1560*1.39</f>
        <v>1042.5</v>
      </c>
      <c r="V1560">
        <f>E1560*1.39</f>
        <v>48.65</v>
      </c>
    </row>
    <row r="1561" spans="1:22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508"/>
        <v>3.3333333333333335E-3</v>
      </c>
      <c r="P1561">
        <f t="shared" si="509"/>
        <v>50</v>
      </c>
      <c r="Q1561" t="s">
        <v>8338</v>
      </c>
      <c r="R1561" t="s">
        <v>8343</v>
      </c>
      <c r="S1561" s="10">
        <f t="shared" si="510"/>
        <v>42108.05322916666</v>
      </c>
      <c r="T1561" s="10">
        <f t="shared" si="511"/>
        <v>42123.05322916666</v>
      </c>
      <c r="U1561">
        <f t="shared" ref="U1561:U1564" si="520">D1561</f>
        <v>15000</v>
      </c>
      <c r="V1561">
        <f t="shared" ref="V1561:V1564" si="521">E1561</f>
        <v>50</v>
      </c>
    </row>
    <row r="1562" spans="1:22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508"/>
        <v>3.7600000000000001E-2</v>
      </c>
      <c r="P1562">
        <f t="shared" si="509"/>
        <v>23.5</v>
      </c>
      <c r="Q1562" t="s">
        <v>8338</v>
      </c>
      <c r="R1562" t="s">
        <v>8343</v>
      </c>
      <c r="S1562" s="10">
        <f t="shared" si="510"/>
        <v>41936.020752314813</v>
      </c>
      <c r="T1562" s="10">
        <f t="shared" si="511"/>
        <v>41956.062418981484</v>
      </c>
      <c r="U1562">
        <f t="shared" si="520"/>
        <v>2500</v>
      </c>
      <c r="V1562">
        <f t="shared" si="521"/>
        <v>94</v>
      </c>
    </row>
    <row r="1563" spans="1:22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508"/>
        <v>6.7000000000000002E-3</v>
      </c>
      <c r="P1563">
        <f t="shared" si="509"/>
        <v>67</v>
      </c>
      <c r="Q1563" t="s">
        <v>8322</v>
      </c>
      <c r="R1563" t="s">
        <v>8344</v>
      </c>
      <c r="S1563" s="10">
        <f t="shared" si="510"/>
        <v>41555.041701388887</v>
      </c>
      <c r="T1563" s="10">
        <f t="shared" si="511"/>
        <v>41585.083368055559</v>
      </c>
      <c r="U1563">
        <f t="shared" si="520"/>
        <v>10000</v>
      </c>
      <c r="V1563">
        <f t="shared" si="521"/>
        <v>67</v>
      </c>
    </row>
    <row r="1564" spans="1:22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508"/>
        <v>0</v>
      </c>
      <c r="P1564" t="e">
        <f t="shared" si="509"/>
        <v>#DIV/0!</v>
      </c>
      <c r="Q1564" t="s">
        <v>8322</v>
      </c>
      <c r="R1564" t="s">
        <v>8344</v>
      </c>
      <c r="S1564" s="10">
        <f t="shared" si="510"/>
        <v>40079.566157407404</v>
      </c>
      <c r="T1564" s="10">
        <f t="shared" si="511"/>
        <v>40149.034722222219</v>
      </c>
      <c r="U1564">
        <f t="shared" si="520"/>
        <v>4000</v>
      </c>
      <c r="V1564">
        <f t="shared" si="521"/>
        <v>0</v>
      </c>
    </row>
    <row r="1565" spans="1:22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508"/>
        <v>1.4166666666666666E-2</v>
      </c>
      <c r="P1565">
        <f t="shared" si="509"/>
        <v>42.5</v>
      </c>
      <c r="Q1565" t="s">
        <v>8322</v>
      </c>
      <c r="R1565" t="s">
        <v>8344</v>
      </c>
      <c r="S1565" s="10">
        <f t="shared" si="510"/>
        <v>41652.742488425924</v>
      </c>
      <c r="T1565" s="10">
        <f t="shared" si="511"/>
        <v>41712.700821759259</v>
      </c>
      <c r="U1565">
        <f>D1565*1.39</f>
        <v>8340</v>
      </c>
      <c r="V1565">
        <f>E1565*1.39</f>
        <v>118.14999999999999</v>
      </c>
    </row>
    <row r="1566" spans="1:22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508"/>
        <v>1E-3</v>
      </c>
      <c r="P1566">
        <f t="shared" si="509"/>
        <v>10</v>
      </c>
      <c r="Q1566" t="s">
        <v>8322</v>
      </c>
      <c r="R1566" t="s">
        <v>8344</v>
      </c>
      <c r="S1566" s="10">
        <f t="shared" si="510"/>
        <v>42121.367002314815</v>
      </c>
      <c r="T1566" s="10">
        <f t="shared" si="511"/>
        <v>42152.836805555555</v>
      </c>
      <c r="U1566">
        <f t="shared" ref="U1566:U1572" si="522">D1566</f>
        <v>10000</v>
      </c>
      <c r="V1566">
        <f t="shared" ref="V1566:V1572" si="523">E1566</f>
        <v>10</v>
      </c>
    </row>
    <row r="1567" spans="1:22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508"/>
        <v>2.5000000000000001E-2</v>
      </c>
      <c r="P1567">
        <f t="shared" si="509"/>
        <v>100</v>
      </c>
      <c r="Q1567" t="s">
        <v>8322</v>
      </c>
      <c r="R1567" t="s">
        <v>8344</v>
      </c>
      <c r="S1567" s="10">
        <f t="shared" si="510"/>
        <v>40672.729872685188</v>
      </c>
      <c r="T1567" s="10">
        <f t="shared" si="511"/>
        <v>40702.729872685188</v>
      </c>
      <c r="U1567">
        <f t="shared" si="522"/>
        <v>4000</v>
      </c>
      <c r="V1567">
        <f t="shared" si="523"/>
        <v>100</v>
      </c>
    </row>
    <row r="1568" spans="1:22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508"/>
        <v>0.21249999999999999</v>
      </c>
      <c r="P1568">
        <f t="shared" si="509"/>
        <v>108.05084745762711</v>
      </c>
      <c r="Q1568" t="s">
        <v>8322</v>
      </c>
      <c r="R1568" t="s">
        <v>8344</v>
      </c>
      <c r="S1568" s="10">
        <f t="shared" si="510"/>
        <v>42549.916712962964</v>
      </c>
      <c r="T1568" s="10">
        <f t="shared" si="511"/>
        <v>42578.916666666672</v>
      </c>
      <c r="U1568">
        <f t="shared" si="522"/>
        <v>30000</v>
      </c>
      <c r="V1568">
        <f t="shared" si="523"/>
        <v>6375</v>
      </c>
    </row>
    <row r="1569" spans="1:22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508"/>
        <v>4.1176470588235294E-2</v>
      </c>
      <c r="P1569">
        <f t="shared" si="509"/>
        <v>26.923076923076923</v>
      </c>
      <c r="Q1569" t="s">
        <v>8322</v>
      </c>
      <c r="R1569" t="s">
        <v>8344</v>
      </c>
      <c r="S1569" s="10">
        <f t="shared" si="510"/>
        <v>41671.936863425923</v>
      </c>
      <c r="T1569" s="10">
        <f t="shared" si="511"/>
        <v>41687</v>
      </c>
      <c r="U1569">
        <f t="shared" si="522"/>
        <v>8500</v>
      </c>
      <c r="V1569">
        <f t="shared" si="523"/>
        <v>350</v>
      </c>
    </row>
    <row r="1570" spans="1:22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508"/>
        <v>0.13639999999999999</v>
      </c>
      <c r="P1570">
        <f t="shared" si="509"/>
        <v>155</v>
      </c>
      <c r="Q1570" t="s">
        <v>8322</v>
      </c>
      <c r="R1570" t="s">
        <v>8344</v>
      </c>
      <c r="S1570" s="10">
        <f t="shared" si="510"/>
        <v>41962.062326388885</v>
      </c>
      <c r="T1570" s="10">
        <f t="shared" si="511"/>
        <v>41997.062326388885</v>
      </c>
      <c r="U1570">
        <f t="shared" si="522"/>
        <v>25000</v>
      </c>
      <c r="V1570">
        <f t="shared" si="523"/>
        <v>3410</v>
      </c>
    </row>
    <row r="1571" spans="1:22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508"/>
        <v>0</v>
      </c>
      <c r="P1571" t="e">
        <f t="shared" si="509"/>
        <v>#DIV/0!</v>
      </c>
      <c r="Q1571" t="s">
        <v>8322</v>
      </c>
      <c r="R1571" t="s">
        <v>8344</v>
      </c>
      <c r="S1571" s="10">
        <f t="shared" si="510"/>
        <v>41389.679560185185</v>
      </c>
      <c r="T1571" s="10">
        <f t="shared" si="511"/>
        <v>41419.679560185185</v>
      </c>
      <c r="U1571">
        <f t="shared" si="522"/>
        <v>30000</v>
      </c>
      <c r="V1571">
        <f t="shared" si="523"/>
        <v>0</v>
      </c>
    </row>
    <row r="1572" spans="1:22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508"/>
        <v>0.41399999999999998</v>
      </c>
      <c r="P1572">
        <f t="shared" si="509"/>
        <v>47.769230769230766</v>
      </c>
      <c r="Q1572" t="s">
        <v>8322</v>
      </c>
      <c r="R1572" t="s">
        <v>8344</v>
      </c>
      <c r="S1572" s="10">
        <f t="shared" si="510"/>
        <v>42438.813449074078</v>
      </c>
      <c r="T1572" s="10">
        <f t="shared" si="511"/>
        <v>42468.771782407406</v>
      </c>
      <c r="U1572">
        <f t="shared" si="522"/>
        <v>6000</v>
      </c>
      <c r="V1572">
        <f t="shared" si="523"/>
        <v>2484</v>
      </c>
    </row>
    <row r="1573" spans="1:22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508"/>
        <v>6.6115702479338841E-3</v>
      </c>
      <c r="P1573">
        <f t="shared" si="509"/>
        <v>20</v>
      </c>
      <c r="Q1573" t="s">
        <v>8322</v>
      </c>
      <c r="R1573" t="s">
        <v>8344</v>
      </c>
      <c r="S1573" s="10">
        <f t="shared" si="510"/>
        <v>42144.769479166673</v>
      </c>
      <c r="T1573" s="10">
        <f t="shared" si="511"/>
        <v>42174.769479166673</v>
      </c>
      <c r="U1573">
        <f t="shared" ref="U1573:U1574" si="524">D1573*1.39</f>
        <v>16819</v>
      </c>
      <c r="V1573">
        <f t="shared" ref="V1573:V1574" si="525">E1573*1.39</f>
        <v>111.19999999999999</v>
      </c>
    </row>
    <row r="1574" spans="1:22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508"/>
        <v>0.05</v>
      </c>
      <c r="P1574">
        <f t="shared" si="509"/>
        <v>41.666666666666664</v>
      </c>
      <c r="Q1574" t="s">
        <v>8322</v>
      </c>
      <c r="R1574" t="s">
        <v>8344</v>
      </c>
      <c r="S1574" s="10">
        <f t="shared" si="510"/>
        <v>42404.033090277779</v>
      </c>
      <c r="T1574" s="10">
        <f t="shared" si="511"/>
        <v>42428.999305555553</v>
      </c>
      <c r="U1574">
        <f t="shared" si="524"/>
        <v>3474.9999999999995</v>
      </c>
      <c r="V1574">
        <f t="shared" si="525"/>
        <v>173.75</v>
      </c>
    </row>
    <row r="1575" spans="1:22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508"/>
        <v>2.4777777777777777E-2</v>
      </c>
      <c r="P1575">
        <f t="shared" si="509"/>
        <v>74.333333333333329</v>
      </c>
      <c r="Q1575" t="s">
        <v>8322</v>
      </c>
      <c r="R1575" t="s">
        <v>8344</v>
      </c>
      <c r="S1575" s="10">
        <f t="shared" si="510"/>
        <v>42786.000023148154</v>
      </c>
      <c r="T1575" s="10">
        <f t="shared" si="511"/>
        <v>42826.165972222225</v>
      </c>
      <c r="U1575">
        <f>D1575*0.81</f>
        <v>7290.0000000000009</v>
      </c>
      <c r="V1575">
        <f>E1575*0.81</f>
        <v>180.63000000000002</v>
      </c>
    </row>
    <row r="1576" spans="1:22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508"/>
        <v>5.0599999999999999E-2</v>
      </c>
      <c r="P1576">
        <f t="shared" si="509"/>
        <v>84.333333333333329</v>
      </c>
      <c r="Q1576" t="s">
        <v>8322</v>
      </c>
      <c r="R1576" t="s">
        <v>8344</v>
      </c>
      <c r="S1576" s="10">
        <f t="shared" si="510"/>
        <v>42017.927418981482</v>
      </c>
      <c r="T1576" s="10">
        <f t="shared" si="511"/>
        <v>42052.927418981482</v>
      </c>
      <c r="U1576">
        <f t="shared" ref="U1576:U1582" si="526">D1576</f>
        <v>10000</v>
      </c>
      <c r="V1576">
        <f t="shared" ref="V1576:V1582" si="527">E1576</f>
        <v>506</v>
      </c>
    </row>
    <row r="1577" spans="1:22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508"/>
        <v>0.2291</v>
      </c>
      <c r="P1577">
        <f t="shared" si="509"/>
        <v>65.457142857142856</v>
      </c>
      <c r="Q1577" t="s">
        <v>8322</v>
      </c>
      <c r="R1577" t="s">
        <v>8344</v>
      </c>
      <c r="S1577" s="10">
        <f t="shared" si="510"/>
        <v>41799.524259259262</v>
      </c>
      <c r="T1577" s="10">
        <f t="shared" si="511"/>
        <v>41829.524259259262</v>
      </c>
      <c r="U1577">
        <f t="shared" si="526"/>
        <v>10000</v>
      </c>
      <c r="V1577">
        <f t="shared" si="527"/>
        <v>2291</v>
      </c>
    </row>
    <row r="1578" spans="1:22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508"/>
        <v>0.13</v>
      </c>
      <c r="P1578">
        <f t="shared" si="509"/>
        <v>65</v>
      </c>
      <c r="Q1578" t="s">
        <v>8322</v>
      </c>
      <c r="R1578" t="s">
        <v>8344</v>
      </c>
      <c r="S1578" s="10">
        <f t="shared" si="510"/>
        <v>42140.879259259258</v>
      </c>
      <c r="T1578" s="10">
        <f t="shared" si="511"/>
        <v>42185.879259259258</v>
      </c>
      <c r="U1578">
        <f t="shared" si="526"/>
        <v>5000</v>
      </c>
      <c r="V1578">
        <f t="shared" si="527"/>
        <v>650</v>
      </c>
    </row>
    <row r="1579" spans="1:22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508"/>
        <v>5.4999999999999997E-3</v>
      </c>
      <c r="P1579">
        <f t="shared" si="509"/>
        <v>27.5</v>
      </c>
      <c r="Q1579" t="s">
        <v>8322</v>
      </c>
      <c r="R1579" t="s">
        <v>8344</v>
      </c>
      <c r="S1579" s="10">
        <f t="shared" si="510"/>
        <v>41054.847777777781</v>
      </c>
      <c r="T1579" s="10">
        <f t="shared" si="511"/>
        <v>41114.847777777781</v>
      </c>
      <c r="U1579">
        <f t="shared" si="526"/>
        <v>10000</v>
      </c>
      <c r="V1579">
        <f t="shared" si="527"/>
        <v>55</v>
      </c>
    </row>
    <row r="1580" spans="1:22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508"/>
        <v>0.10806536636794939</v>
      </c>
      <c r="P1580">
        <f t="shared" si="509"/>
        <v>51.25</v>
      </c>
      <c r="Q1580" t="s">
        <v>8322</v>
      </c>
      <c r="R1580" t="s">
        <v>8344</v>
      </c>
      <c r="S1580" s="10">
        <f t="shared" si="510"/>
        <v>40399.065868055557</v>
      </c>
      <c r="T1580" s="10">
        <f t="shared" si="511"/>
        <v>40423.083333333336</v>
      </c>
      <c r="U1580">
        <f t="shared" si="526"/>
        <v>1897</v>
      </c>
      <c r="V1580">
        <f t="shared" si="527"/>
        <v>205</v>
      </c>
    </row>
    <row r="1581" spans="1:22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508"/>
        <v>8.4008400840084006E-3</v>
      </c>
      <c r="P1581">
        <f t="shared" si="509"/>
        <v>14</v>
      </c>
      <c r="Q1581" t="s">
        <v>8322</v>
      </c>
      <c r="R1581" t="s">
        <v>8344</v>
      </c>
      <c r="S1581" s="10">
        <f t="shared" si="510"/>
        <v>41481.996423611112</v>
      </c>
      <c r="T1581" s="10">
        <f t="shared" si="511"/>
        <v>41514.996423611112</v>
      </c>
      <c r="U1581">
        <f t="shared" si="526"/>
        <v>3333</v>
      </c>
      <c r="V1581">
        <f t="shared" si="527"/>
        <v>28</v>
      </c>
    </row>
    <row r="1582" spans="1:22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508"/>
        <v>0</v>
      </c>
      <c r="P1582" t="e">
        <f t="shared" si="509"/>
        <v>#DIV/0!</v>
      </c>
      <c r="Q1582" t="s">
        <v>8322</v>
      </c>
      <c r="R1582" t="s">
        <v>8344</v>
      </c>
      <c r="S1582" s="10">
        <f t="shared" si="510"/>
        <v>40990.050069444449</v>
      </c>
      <c r="T1582" s="10">
        <f t="shared" si="511"/>
        <v>41050.050069444449</v>
      </c>
      <c r="U1582">
        <f t="shared" si="526"/>
        <v>1750</v>
      </c>
      <c r="V1582">
        <f t="shared" si="527"/>
        <v>0</v>
      </c>
    </row>
    <row r="1583" spans="1:22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508"/>
        <v>5.0000000000000001E-3</v>
      </c>
      <c r="P1583">
        <f t="shared" si="509"/>
        <v>5</v>
      </c>
      <c r="Q1583" t="s">
        <v>8338</v>
      </c>
      <c r="R1583" t="s">
        <v>8345</v>
      </c>
      <c r="S1583" s="10">
        <f t="shared" si="510"/>
        <v>42325.448958333334</v>
      </c>
      <c r="T1583" s="10">
        <f t="shared" si="511"/>
        <v>42357.448958333334</v>
      </c>
      <c r="U1583">
        <f>D1583*1.39</f>
        <v>1390</v>
      </c>
      <c r="V1583">
        <f>E1583*1.39</f>
        <v>6.9499999999999993</v>
      </c>
    </row>
    <row r="1584" spans="1:22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508"/>
        <v>9.2999999999999999E-2</v>
      </c>
      <c r="P1584">
        <f t="shared" si="509"/>
        <v>31</v>
      </c>
      <c r="Q1584" t="s">
        <v>8338</v>
      </c>
      <c r="R1584" t="s">
        <v>8345</v>
      </c>
      <c r="S1584" s="10">
        <f t="shared" si="510"/>
        <v>42246.789965277778</v>
      </c>
      <c r="T1584" s="10">
        <f t="shared" si="511"/>
        <v>42303.888888888891</v>
      </c>
      <c r="U1584">
        <f>D1584</f>
        <v>1000</v>
      </c>
      <c r="V1584">
        <f>E1584</f>
        <v>93</v>
      </c>
    </row>
    <row r="1585" spans="1:22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508"/>
        <v>7.5000000000000002E-4</v>
      </c>
      <c r="P1585">
        <f t="shared" si="509"/>
        <v>15</v>
      </c>
      <c r="Q1585" t="s">
        <v>8338</v>
      </c>
      <c r="R1585" t="s">
        <v>8345</v>
      </c>
      <c r="S1585" s="10">
        <f t="shared" si="510"/>
        <v>41877.904988425929</v>
      </c>
      <c r="T1585" s="10">
        <f t="shared" si="511"/>
        <v>41907.904988425929</v>
      </c>
      <c r="U1585">
        <f>D1585*1.39</f>
        <v>27799.999999999996</v>
      </c>
      <c r="V1585">
        <f>E1585*1.39</f>
        <v>20.849999999999998</v>
      </c>
    </row>
    <row r="1586" spans="1:22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508"/>
        <v>0</v>
      </c>
      <c r="P1586" t="e">
        <f t="shared" si="509"/>
        <v>#DIV/0!</v>
      </c>
      <c r="Q1586" t="s">
        <v>8338</v>
      </c>
      <c r="R1586" t="s">
        <v>8345</v>
      </c>
      <c r="S1586" s="10">
        <f t="shared" si="510"/>
        <v>41779.649317129632</v>
      </c>
      <c r="T1586" s="10">
        <f t="shared" si="511"/>
        <v>41789.649317129632</v>
      </c>
      <c r="U1586">
        <f>D1586</f>
        <v>1200</v>
      </c>
      <c r="V1586">
        <f>E1586</f>
        <v>0</v>
      </c>
    </row>
    <row r="1587" spans="1:22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508"/>
        <v>0.79</v>
      </c>
      <c r="P1587">
        <f t="shared" si="509"/>
        <v>131.66666666666666</v>
      </c>
      <c r="Q1587" t="s">
        <v>8338</v>
      </c>
      <c r="R1587" t="s">
        <v>8345</v>
      </c>
      <c r="S1587" s="10">
        <f t="shared" si="510"/>
        <v>42707.895462962959</v>
      </c>
      <c r="T1587" s="10">
        <f t="shared" si="511"/>
        <v>42729.458333333328</v>
      </c>
      <c r="U1587">
        <f>D1587*0.81</f>
        <v>1620</v>
      </c>
      <c r="V1587">
        <f>E1587*0.81</f>
        <v>1279.8000000000002</v>
      </c>
    </row>
    <row r="1588" spans="1:22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508"/>
        <v>0</v>
      </c>
      <c r="P1588" t="e">
        <f t="shared" si="509"/>
        <v>#DIV/0!</v>
      </c>
      <c r="Q1588" t="s">
        <v>8338</v>
      </c>
      <c r="R1588" t="s">
        <v>8345</v>
      </c>
      <c r="S1588" s="10">
        <f t="shared" si="510"/>
        <v>42069.104421296302</v>
      </c>
      <c r="T1588" s="10">
        <f t="shared" si="511"/>
        <v>42099.062754629631</v>
      </c>
      <c r="U1588">
        <f t="shared" ref="U1588:U1591" si="528">D1588</f>
        <v>1500</v>
      </c>
      <c r="V1588">
        <f t="shared" ref="V1588:V1591" si="529">E1588</f>
        <v>0</v>
      </c>
    </row>
    <row r="1589" spans="1:22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508"/>
        <v>1.3333333333333334E-4</v>
      </c>
      <c r="P1589">
        <f t="shared" si="509"/>
        <v>1</v>
      </c>
      <c r="Q1589" t="s">
        <v>8338</v>
      </c>
      <c r="R1589" t="s">
        <v>8345</v>
      </c>
      <c r="S1589" s="10">
        <f t="shared" si="510"/>
        <v>41956.950983796298</v>
      </c>
      <c r="T1589" s="10">
        <f t="shared" si="511"/>
        <v>41986.950983796298</v>
      </c>
      <c r="U1589">
        <f t="shared" si="528"/>
        <v>7500</v>
      </c>
      <c r="V1589">
        <f t="shared" si="529"/>
        <v>1</v>
      </c>
    </row>
    <row r="1590" spans="1:22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508"/>
        <v>0</v>
      </c>
      <c r="P1590" t="e">
        <f t="shared" si="509"/>
        <v>#DIV/0!</v>
      </c>
      <c r="Q1590" t="s">
        <v>8338</v>
      </c>
      <c r="R1590" t="s">
        <v>8345</v>
      </c>
      <c r="S1590" s="10">
        <f t="shared" si="510"/>
        <v>42005.24998842593</v>
      </c>
      <c r="T1590" s="10">
        <f t="shared" si="511"/>
        <v>42035.841666666667</v>
      </c>
      <c r="U1590">
        <f t="shared" si="528"/>
        <v>516</v>
      </c>
      <c r="V1590">
        <f t="shared" si="529"/>
        <v>0</v>
      </c>
    </row>
    <row r="1591" spans="1:22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508"/>
        <v>0</v>
      </c>
      <c r="P1591" t="e">
        <f t="shared" si="509"/>
        <v>#DIV/0!</v>
      </c>
      <c r="Q1591" t="s">
        <v>8338</v>
      </c>
      <c r="R1591" t="s">
        <v>8345</v>
      </c>
      <c r="S1591" s="10">
        <f t="shared" si="510"/>
        <v>42256.984791666662</v>
      </c>
      <c r="T1591" s="10">
        <f t="shared" si="511"/>
        <v>42286.984791666662</v>
      </c>
      <c r="U1591">
        <f t="shared" si="528"/>
        <v>1200</v>
      </c>
      <c r="V1591">
        <f t="shared" si="529"/>
        <v>0</v>
      </c>
    </row>
    <row r="1592" spans="1:22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508"/>
        <v>1.7000000000000001E-2</v>
      </c>
      <c r="P1592">
        <f t="shared" si="509"/>
        <v>510</v>
      </c>
      <c r="Q1592" t="s">
        <v>8338</v>
      </c>
      <c r="R1592" t="s">
        <v>8345</v>
      </c>
      <c r="S1592" s="10">
        <f t="shared" si="510"/>
        <v>42240.857222222221</v>
      </c>
      <c r="T1592" s="10">
        <f t="shared" si="511"/>
        <v>42270.857222222221</v>
      </c>
      <c r="U1592">
        <f>D1592*1.19</f>
        <v>71400</v>
      </c>
      <c r="V1592">
        <f>E1592*1.19</f>
        <v>1213.8</v>
      </c>
    </row>
    <row r="1593" spans="1:22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508"/>
        <v>0.29228571428571426</v>
      </c>
      <c r="P1593">
        <f t="shared" si="509"/>
        <v>44.478260869565219</v>
      </c>
      <c r="Q1593" t="s">
        <v>8338</v>
      </c>
      <c r="R1593" t="s">
        <v>8345</v>
      </c>
      <c r="S1593" s="10">
        <f t="shared" si="510"/>
        <v>42433.726168981477</v>
      </c>
      <c r="T1593" s="10">
        <f t="shared" si="511"/>
        <v>42463.68450231482</v>
      </c>
      <c r="U1593">
        <f>D1593*1.39</f>
        <v>19460</v>
      </c>
      <c r="V1593">
        <f>E1593*1.39</f>
        <v>5687.8799999999992</v>
      </c>
    </row>
    <row r="1594" spans="1:22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508"/>
        <v>0</v>
      </c>
      <c r="P1594" t="e">
        <f t="shared" si="509"/>
        <v>#DIV/0!</v>
      </c>
      <c r="Q1594" t="s">
        <v>8338</v>
      </c>
      <c r="R1594" t="s">
        <v>8345</v>
      </c>
      <c r="S1594" s="10">
        <f t="shared" si="510"/>
        <v>42046.072743055556</v>
      </c>
      <c r="T1594" s="10">
        <f t="shared" si="511"/>
        <v>42091.031076388885</v>
      </c>
      <c r="U1594">
        <f t="shared" ref="U1594:U1597" si="530">D1594</f>
        <v>25</v>
      </c>
      <c r="V1594">
        <f t="shared" ref="V1594:V1597" si="531">E1594</f>
        <v>0</v>
      </c>
    </row>
    <row r="1595" spans="1:22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508"/>
        <v>1.3636363636363637E-4</v>
      </c>
      <c r="P1595">
        <f t="shared" si="509"/>
        <v>1</v>
      </c>
      <c r="Q1595" t="s">
        <v>8338</v>
      </c>
      <c r="R1595" t="s">
        <v>8345</v>
      </c>
      <c r="S1595" s="10">
        <f t="shared" si="510"/>
        <v>42033.845543981486</v>
      </c>
      <c r="T1595" s="10">
        <f t="shared" si="511"/>
        <v>42063.845543981486</v>
      </c>
      <c r="U1595">
        <f t="shared" si="530"/>
        <v>22000</v>
      </c>
      <c r="V1595">
        <f t="shared" si="531"/>
        <v>3</v>
      </c>
    </row>
    <row r="1596" spans="1:22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508"/>
        <v>0.20499999999999999</v>
      </c>
      <c r="P1596">
        <f t="shared" si="509"/>
        <v>20.5</v>
      </c>
      <c r="Q1596" t="s">
        <v>8338</v>
      </c>
      <c r="R1596" t="s">
        <v>8345</v>
      </c>
      <c r="S1596" s="10">
        <f t="shared" si="510"/>
        <v>42445.712754629625</v>
      </c>
      <c r="T1596" s="10">
        <f t="shared" si="511"/>
        <v>42505.681249999994</v>
      </c>
      <c r="U1596">
        <f t="shared" si="530"/>
        <v>1000</v>
      </c>
      <c r="V1596">
        <f t="shared" si="531"/>
        <v>205</v>
      </c>
    </row>
    <row r="1597" spans="1:22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508"/>
        <v>2.8E-3</v>
      </c>
      <c r="P1597">
        <f t="shared" si="509"/>
        <v>40</v>
      </c>
      <c r="Q1597" t="s">
        <v>8338</v>
      </c>
      <c r="R1597" t="s">
        <v>8345</v>
      </c>
      <c r="S1597" s="10">
        <f t="shared" si="510"/>
        <v>41780.050092592595</v>
      </c>
      <c r="T1597" s="10">
        <f t="shared" si="511"/>
        <v>41808.842361111114</v>
      </c>
      <c r="U1597">
        <f t="shared" si="530"/>
        <v>100000</v>
      </c>
      <c r="V1597">
        <f t="shared" si="531"/>
        <v>280</v>
      </c>
    </row>
    <row r="1598" spans="1:22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508"/>
        <v>2.3076923076923078E-2</v>
      </c>
      <c r="P1598">
        <f t="shared" si="509"/>
        <v>25</v>
      </c>
      <c r="Q1598" t="s">
        <v>8338</v>
      </c>
      <c r="R1598" t="s">
        <v>8345</v>
      </c>
      <c r="S1598" s="10">
        <f t="shared" si="510"/>
        <v>41941.430196759262</v>
      </c>
      <c r="T1598" s="10">
        <f t="shared" si="511"/>
        <v>41986.471863425926</v>
      </c>
      <c r="U1598">
        <f>D1598*1.39</f>
        <v>4517.5</v>
      </c>
      <c r="V1598">
        <f>E1598*1.39</f>
        <v>104.24999999999999</v>
      </c>
    </row>
    <row r="1599" spans="1:22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508"/>
        <v>0</v>
      </c>
      <c r="P1599" t="e">
        <f t="shared" si="509"/>
        <v>#DIV/0!</v>
      </c>
      <c r="Q1599" t="s">
        <v>8338</v>
      </c>
      <c r="R1599" t="s">
        <v>8345</v>
      </c>
      <c r="S1599" s="10">
        <f t="shared" si="510"/>
        <v>42603.354131944448</v>
      </c>
      <c r="T1599" s="10">
        <f t="shared" si="511"/>
        <v>42633.354131944448</v>
      </c>
      <c r="U1599">
        <f t="shared" ref="U1599:U1600" si="532">D1599</f>
        <v>15000</v>
      </c>
      <c r="V1599">
        <f t="shared" ref="V1599:V1600" si="533">E1599</f>
        <v>0</v>
      </c>
    </row>
    <row r="1600" spans="1:22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508"/>
        <v>1.25E-3</v>
      </c>
      <c r="P1600">
        <f t="shared" si="509"/>
        <v>1</v>
      </c>
      <c r="Q1600" t="s">
        <v>8338</v>
      </c>
      <c r="R1600" t="s">
        <v>8345</v>
      </c>
      <c r="S1600" s="10">
        <f t="shared" si="510"/>
        <v>42151.667337962965</v>
      </c>
      <c r="T1600" s="10">
        <f t="shared" si="511"/>
        <v>42211.667337962965</v>
      </c>
      <c r="U1600">
        <f t="shared" si="532"/>
        <v>800</v>
      </c>
      <c r="V1600">
        <f t="shared" si="533"/>
        <v>1</v>
      </c>
    </row>
    <row r="1601" spans="1:22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508"/>
        <v>0</v>
      </c>
      <c r="P1601" t="e">
        <f t="shared" si="509"/>
        <v>#DIV/0!</v>
      </c>
      <c r="Q1601" t="s">
        <v>8338</v>
      </c>
      <c r="R1601" t="s">
        <v>8345</v>
      </c>
      <c r="S1601" s="10">
        <f t="shared" si="510"/>
        <v>42438.53907407407</v>
      </c>
      <c r="T1601" s="10">
        <f t="shared" si="511"/>
        <v>42468.497407407413</v>
      </c>
      <c r="U1601">
        <f>D1601*1.39</f>
        <v>695</v>
      </c>
      <c r="V1601">
        <f>E1601*1.39</f>
        <v>0</v>
      </c>
    </row>
    <row r="1602" spans="1:22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508"/>
        <v>7.3400000000000007E-2</v>
      </c>
      <c r="P1602">
        <f t="shared" si="509"/>
        <v>40.777777777777779</v>
      </c>
      <c r="Q1602" t="s">
        <v>8338</v>
      </c>
      <c r="R1602" t="s">
        <v>8345</v>
      </c>
      <c r="S1602" s="10">
        <f t="shared" si="510"/>
        <v>41791.057314814818</v>
      </c>
      <c r="T1602" s="10">
        <f t="shared" si="511"/>
        <v>41835.21597222222</v>
      </c>
      <c r="U1602">
        <f t="shared" ref="U1602:U1624" si="534">D1602</f>
        <v>5000</v>
      </c>
      <c r="V1602">
        <f t="shared" ref="V1602:V1624" si="535">E1602</f>
        <v>367</v>
      </c>
    </row>
    <row r="1603" spans="1:22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536">SUM(E1603/D1603)</f>
        <v>1.082492</v>
      </c>
      <c r="P1603">
        <f t="shared" ref="P1603:P1666" si="537">SUM(E1603/L1603)</f>
        <v>48.325535714285714</v>
      </c>
      <c r="Q1603" t="s">
        <v>8325</v>
      </c>
      <c r="R1603" t="s">
        <v>8326</v>
      </c>
      <c r="S1603" s="10">
        <f t="shared" ref="S1603:S1666" si="538">(((J1603/60)/60)/24)+DATE(1970,1,1)</f>
        <v>40638.092974537038</v>
      </c>
      <c r="T1603" s="10">
        <f t="shared" ref="T1603:T1666" si="539">(((I1603/60)/60)/24)+DATE(1970,1,1)</f>
        <v>40668.092974537038</v>
      </c>
      <c r="U1603">
        <f t="shared" si="534"/>
        <v>2500</v>
      </c>
      <c r="V1603">
        <f t="shared" si="535"/>
        <v>2706.23</v>
      </c>
    </row>
    <row r="1604" spans="1:22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536"/>
        <v>1.0016666666666667</v>
      </c>
      <c r="P1604">
        <f t="shared" si="537"/>
        <v>46.953125</v>
      </c>
      <c r="Q1604" t="s">
        <v>8325</v>
      </c>
      <c r="R1604" t="s">
        <v>8326</v>
      </c>
      <c r="S1604" s="10">
        <f t="shared" si="538"/>
        <v>40788.297650462962</v>
      </c>
      <c r="T1604" s="10">
        <f t="shared" si="539"/>
        <v>40830.958333333336</v>
      </c>
      <c r="U1604">
        <f t="shared" si="534"/>
        <v>1500</v>
      </c>
      <c r="V1604">
        <f t="shared" si="535"/>
        <v>1502.5</v>
      </c>
    </row>
    <row r="1605" spans="1:22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536"/>
        <v>1.0003299999999999</v>
      </c>
      <c r="P1605">
        <f t="shared" si="537"/>
        <v>66.688666666666663</v>
      </c>
      <c r="Q1605" t="s">
        <v>8325</v>
      </c>
      <c r="R1605" t="s">
        <v>8326</v>
      </c>
      <c r="S1605" s="10">
        <f t="shared" si="538"/>
        <v>40876.169664351852</v>
      </c>
      <c r="T1605" s="10">
        <f t="shared" si="539"/>
        <v>40936.169664351852</v>
      </c>
      <c r="U1605">
        <f t="shared" si="534"/>
        <v>2000</v>
      </c>
      <c r="V1605">
        <f t="shared" si="535"/>
        <v>2000.66</v>
      </c>
    </row>
    <row r="1606" spans="1:22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536"/>
        <v>1.2210714285714286</v>
      </c>
      <c r="P1606">
        <f t="shared" si="537"/>
        <v>48.842857142857142</v>
      </c>
      <c r="Q1606" t="s">
        <v>8325</v>
      </c>
      <c r="R1606" t="s">
        <v>8326</v>
      </c>
      <c r="S1606" s="10">
        <f t="shared" si="538"/>
        <v>40945.845312500001</v>
      </c>
      <c r="T1606" s="10">
        <f t="shared" si="539"/>
        <v>40985.80364583333</v>
      </c>
      <c r="U1606">
        <f t="shared" si="534"/>
        <v>2800</v>
      </c>
      <c r="V1606">
        <f t="shared" si="535"/>
        <v>3419</v>
      </c>
    </row>
    <row r="1607" spans="1:22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536"/>
        <v>1.0069333333333335</v>
      </c>
      <c r="P1607">
        <f t="shared" si="537"/>
        <v>137.30909090909091</v>
      </c>
      <c r="Q1607" t="s">
        <v>8325</v>
      </c>
      <c r="R1607" t="s">
        <v>8326</v>
      </c>
      <c r="S1607" s="10">
        <f t="shared" si="538"/>
        <v>40747.012881944444</v>
      </c>
      <c r="T1607" s="10">
        <f t="shared" si="539"/>
        <v>40756.291666666664</v>
      </c>
      <c r="U1607">
        <f t="shared" si="534"/>
        <v>6000</v>
      </c>
      <c r="V1607">
        <f t="shared" si="535"/>
        <v>6041.6</v>
      </c>
    </row>
    <row r="1608" spans="1:22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536"/>
        <v>1.01004125</v>
      </c>
      <c r="P1608">
        <f t="shared" si="537"/>
        <v>87.829673913043479</v>
      </c>
      <c r="Q1608" t="s">
        <v>8325</v>
      </c>
      <c r="R1608" t="s">
        <v>8326</v>
      </c>
      <c r="S1608" s="10">
        <f t="shared" si="538"/>
        <v>40536.111550925925</v>
      </c>
      <c r="T1608" s="10">
        <f t="shared" si="539"/>
        <v>40626.069884259261</v>
      </c>
      <c r="U1608">
        <f t="shared" si="534"/>
        <v>8000</v>
      </c>
      <c r="V1608">
        <f t="shared" si="535"/>
        <v>8080.33</v>
      </c>
    </row>
    <row r="1609" spans="1:22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536"/>
        <v>1.4511000000000001</v>
      </c>
      <c r="P1609">
        <f t="shared" si="537"/>
        <v>70.785365853658533</v>
      </c>
      <c r="Q1609" t="s">
        <v>8325</v>
      </c>
      <c r="R1609" t="s">
        <v>8326</v>
      </c>
      <c r="S1609" s="10">
        <f t="shared" si="538"/>
        <v>41053.80846064815</v>
      </c>
      <c r="T1609" s="10">
        <f t="shared" si="539"/>
        <v>41074.80846064815</v>
      </c>
      <c r="U1609">
        <f t="shared" si="534"/>
        <v>10000</v>
      </c>
      <c r="V1609">
        <f t="shared" si="535"/>
        <v>14511</v>
      </c>
    </row>
    <row r="1610" spans="1:22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536"/>
        <v>1.0125</v>
      </c>
      <c r="P1610">
        <f t="shared" si="537"/>
        <v>52.826086956521742</v>
      </c>
      <c r="Q1610" t="s">
        <v>8325</v>
      </c>
      <c r="R1610" t="s">
        <v>8326</v>
      </c>
      <c r="S1610" s="10">
        <f t="shared" si="538"/>
        <v>41607.83085648148</v>
      </c>
      <c r="T1610" s="10">
        <f t="shared" si="539"/>
        <v>41640.226388888892</v>
      </c>
      <c r="U1610">
        <f t="shared" si="534"/>
        <v>1200</v>
      </c>
      <c r="V1610">
        <f t="shared" si="535"/>
        <v>1215</v>
      </c>
    </row>
    <row r="1611" spans="1:22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536"/>
        <v>1.1833333333333333</v>
      </c>
      <c r="P1611">
        <f t="shared" si="537"/>
        <v>443.75</v>
      </c>
      <c r="Q1611" t="s">
        <v>8325</v>
      </c>
      <c r="R1611" t="s">
        <v>8326</v>
      </c>
      <c r="S1611" s="10">
        <f t="shared" si="538"/>
        <v>40796.001261574071</v>
      </c>
      <c r="T1611" s="10">
        <f t="shared" si="539"/>
        <v>40849.333333333336</v>
      </c>
      <c r="U1611">
        <f t="shared" si="534"/>
        <v>1500</v>
      </c>
      <c r="V1611">
        <f t="shared" si="535"/>
        <v>1775</v>
      </c>
    </row>
    <row r="1612" spans="1:22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536"/>
        <v>2.7185000000000001</v>
      </c>
      <c r="P1612">
        <f t="shared" si="537"/>
        <v>48.544642857142854</v>
      </c>
      <c r="Q1612" t="s">
        <v>8325</v>
      </c>
      <c r="R1612" t="s">
        <v>8326</v>
      </c>
      <c r="S1612" s="10">
        <f t="shared" si="538"/>
        <v>41228.924884259257</v>
      </c>
      <c r="T1612" s="10">
        <f t="shared" si="539"/>
        <v>41258.924884259257</v>
      </c>
      <c r="U1612">
        <f t="shared" si="534"/>
        <v>2000</v>
      </c>
      <c r="V1612">
        <f t="shared" si="535"/>
        <v>5437</v>
      </c>
    </row>
    <row r="1613" spans="1:22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536"/>
        <v>1.25125</v>
      </c>
      <c r="P1613">
        <f t="shared" si="537"/>
        <v>37.074074074074076</v>
      </c>
      <c r="Q1613" t="s">
        <v>8325</v>
      </c>
      <c r="R1613" t="s">
        <v>8326</v>
      </c>
      <c r="S1613" s="10">
        <f t="shared" si="538"/>
        <v>41409.00037037037</v>
      </c>
      <c r="T1613" s="10">
        <f t="shared" si="539"/>
        <v>41430.00037037037</v>
      </c>
      <c r="U1613">
        <f t="shared" si="534"/>
        <v>800</v>
      </c>
      <c r="V1613">
        <f t="shared" si="535"/>
        <v>1001</v>
      </c>
    </row>
    <row r="1614" spans="1:22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536"/>
        <v>1.1000000000000001</v>
      </c>
      <c r="P1614">
        <f t="shared" si="537"/>
        <v>50</v>
      </c>
      <c r="Q1614" t="s">
        <v>8325</v>
      </c>
      <c r="R1614" t="s">
        <v>8326</v>
      </c>
      <c r="S1614" s="10">
        <f t="shared" si="538"/>
        <v>41246.874814814815</v>
      </c>
      <c r="T1614" s="10">
        <f t="shared" si="539"/>
        <v>41276.874814814815</v>
      </c>
      <c r="U1614">
        <f t="shared" si="534"/>
        <v>500</v>
      </c>
      <c r="V1614">
        <f t="shared" si="535"/>
        <v>550</v>
      </c>
    </row>
    <row r="1615" spans="1:22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536"/>
        <v>1.0149999999999999</v>
      </c>
      <c r="P1615">
        <f t="shared" si="537"/>
        <v>39.03846153846154</v>
      </c>
      <c r="Q1615" t="s">
        <v>8325</v>
      </c>
      <c r="R1615" t="s">
        <v>8326</v>
      </c>
      <c r="S1615" s="10">
        <f t="shared" si="538"/>
        <v>41082.069467592592</v>
      </c>
      <c r="T1615" s="10">
        <f t="shared" si="539"/>
        <v>41112.069467592592</v>
      </c>
      <c r="U1615">
        <f t="shared" si="534"/>
        <v>1000</v>
      </c>
      <c r="V1615">
        <f t="shared" si="535"/>
        <v>1015</v>
      </c>
    </row>
    <row r="1616" spans="1:22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536"/>
        <v>1.0269999999999999</v>
      </c>
      <c r="P1616">
        <f t="shared" si="537"/>
        <v>66.688311688311686</v>
      </c>
      <c r="Q1616" t="s">
        <v>8325</v>
      </c>
      <c r="R1616" t="s">
        <v>8326</v>
      </c>
      <c r="S1616" s="10">
        <f t="shared" si="538"/>
        <v>41794.981122685182</v>
      </c>
      <c r="T1616" s="10">
        <f t="shared" si="539"/>
        <v>41854.708333333336</v>
      </c>
      <c r="U1616">
        <f t="shared" si="534"/>
        <v>5000</v>
      </c>
      <c r="V1616">
        <f t="shared" si="535"/>
        <v>5135</v>
      </c>
    </row>
    <row r="1617" spans="1:22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536"/>
        <v>1.1412500000000001</v>
      </c>
      <c r="P1617">
        <f t="shared" si="537"/>
        <v>67.132352941176464</v>
      </c>
      <c r="Q1617" t="s">
        <v>8325</v>
      </c>
      <c r="R1617" t="s">
        <v>8326</v>
      </c>
      <c r="S1617" s="10">
        <f t="shared" si="538"/>
        <v>40845.050879629627</v>
      </c>
      <c r="T1617" s="10">
        <f t="shared" si="539"/>
        <v>40890.092546296299</v>
      </c>
      <c r="U1617">
        <f t="shared" si="534"/>
        <v>8000</v>
      </c>
      <c r="V1617">
        <f t="shared" si="535"/>
        <v>9130</v>
      </c>
    </row>
    <row r="1618" spans="1:22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536"/>
        <v>1.042</v>
      </c>
      <c r="P1618">
        <f t="shared" si="537"/>
        <v>66.369426751592357</v>
      </c>
      <c r="Q1618" t="s">
        <v>8325</v>
      </c>
      <c r="R1618" t="s">
        <v>8326</v>
      </c>
      <c r="S1618" s="10">
        <f t="shared" si="538"/>
        <v>41194.715520833335</v>
      </c>
      <c r="T1618" s="10">
        <f t="shared" si="539"/>
        <v>41235.916666666664</v>
      </c>
      <c r="U1618">
        <f t="shared" si="534"/>
        <v>10000</v>
      </c>
      <c r="V1618">
        <f t="shared" si="535"/>
        <v>10420</v>
      </c>
    </row>
    <row r="1619" spans="1:22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536"/>
        <v>1.4585714285714286</v>
      </c>
      <c r="P1619">
        <f t="shared" si="537"/>
        <v>64.620253164556956</v>
      </c>
      <c r="Q1619" t="s">
        <v>8325</v>
      </c>
      <c r="R1619" t="s">
        <v>8326</v>
      </c>
      <c r="S1619" s="10">
        <f t="shared" si="538"/>
        <v>41546.664212962962</v>
      </c>
      <c r="T1619" s="10">
        <f t="shared" si="539"/>
        <v>41579.791666666664</v>
      </c>
      <c r="U1619">
        <f t="shared" si="534"/>
        <v>7000</v>
      </c>
      <c r="V1619">
        <f t="shared" si="535"/>
        <v>10210</v>
      </c>
    </row>
    <row r="1620" spans="1:22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536"/>
        <v>1.0506666666666666</v>
      </c>
      <c r="P1620">
        <f t="shared" si="537"/>
        <v>58.370370370370374</v>
      </c>
      <c r="Q1620" t="s">
        <v>8325</v>
      </c>
      <c r="R1620" t="s">
        <v>8326</v>
      </c>
      <c r="S1620" s="10">
        <f t="shared" si="538"/>
        <v>41301.654340277775</v>
      </c>
      <c r="T1620" s="10">
        <f t="shared" si="539"/>
        <v>41341.654340277775</v>
      </c>
      <c r="U1620">
        <f t="shared" si="534"/>
        <v>1500</v>
      </c>
      <c r="V1620">
        <f t="shared" si="535"/>
        <v>1576</v>
      </c>
    </row>
    <row r="1621" spans="1:22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536"/>
        <v>1.3333333333333333</v>
      </c>
      <c r="P1621">
        <f t="shared" si="537"/>
        <v>86.956521739130437</v>
      </c>
      <c r="Q1621" t="s">
        <v>8325</v>
      </c>
      <c r="R1621" t="s">
        <v>8326</v>
      </c>
      <c r="S1621" s="10">
        <f t="shared" si="538"/>
        <v>41876.18618055556</v>
      </c>
      <c r="T1621" s="10">
        <f t="shared" si="539"/>
        <v>41897.18618055556</v>
      </c>
      <c r="U1621">
        <f t="shared" si="534"/>
        <v>1500</v>
      </c>
      <c r="V1621">
        <f t="shared" si="535"/>
        <v>2000</v>
      </c>
    </row>
    <row r="1622" spans="1:22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536"/>
        <v>1.1299999999999999</v>
      </c>
      <c r="P1622">
        <f t="shared" si="537"/>
        <v>66.470588235294116</v>
      </c>
      <c r="Q1622" t="s">
        <v>8325</v>
      </c>
      <c r="R1622" t="s">
        <v>8326</v>
      </c>
      <c r="S1622" s="10">
        <f t="shared" si="538"/>
        <v>41321.339583333334</v>
      </c>
      <c r="T1622" s="10">
        <f t="shared" si="539"/>
        <v>41328.339583333334</v>
      </c>
      <c r="U1622">
        <f t="shared" si="534"/>
        <v>1000</v>
      </c>
      <c r="V1622">
        <f t="shared" si="535"/>
        <v>1130</v>
      </c>
    </row>
    <row r="1623" spans="1:22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536"/>
        <v>1.212</v>
      </c>
      <c r="P1623">
        <f t="shared" si="537"/>
        <v>163.78378378378378</v>
      </c>
      <c r="Q1623" t="s">
        <v>8325</v>
      </c>
      <c r="R1623" t="s">
        <v>8326</v>
      </c>
      <c r="S1623" s="10">
        <f t="shared" si="538"/>
        <v>41003.60665509259</v>
      </c>
      <c r="T1623" s="10">
        <f t="shared" si="539"/>
        <v>41057.165972222225</v>
      </c>
      <c r="U1623">
        <f t="shared" si="534"/>
        <v>5000</v>
      </c>
      <c r="V1623">
        <f t="shared" si="535"/>
        <v>6060</v>
      </c>
    </row>
    <row r="1624" spans="1:22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536"/>
        <v>1.0172463768115942</v>
      </c>
      <c r="P1624">
        <f t="shared" si="537"/>
        <v>107.98461538461538</v>
      </c>
      <c r="Q1624" t="s">
        <v>8325</v>
      </c>
      <c r="R1624" t="s">
        <v>8326</v>
      </c>
      <c r="S1624" s="10">
        <f t="shared" si="538"/>
        <v>41950.29483796296</v>
      </c>
      <c r="T1624" s="10">
        <f t="shared" si="539"/>
        <v>41990.332638888889</v>
      </c>
      <c r="U1624">
        <f t="shared" si="534"/>
        <v>6900</v>
      </c>
      <c r="V1624">
        <f t="shared" si="535"/>
        <v>7019</v>
      </c>
    </row>
    <row r="1625" spans="1:22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536"/>
        <v>1.0106666666666666</v>
      </c>
      <c r="P1625">
        <f t="shared" si="537"/>
        <v>42.111111111111114</v>
      </c>
      <c r="Q1625" t="s">
        <v>8325</v>
      </c>
      <c r="R1625" t="s">
        <v>8326</v>
      </c>
      <c r="S1625" s="10">
        <f t="shared" si="538"/>
        <v>41453.688530092593</v>
      </c>
      <c r="T1625" s="10">
        <f t="shared" si="539"/>
        <v>41513.688530092593</v>
      </c>
      <c r="U1625">
        <f>D1625*1.39</f>
        <v>1042.5</v>
      </c>
      <c r="V1625">
        <f>E1625*1.39</f>
        <v>1053.6199999999999</v>
      </c>
    </row>
    <row r="1626" spans="1:22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536"/>
        <v>1.18</v>
      </c>
      <c r="P1626">
        <f t="shared" si="537"/>
        <v>47.2</v>
      </c>
      <c r="Q1626" t="s">
        <v>8325</v>
      </c>
      <c r="R1626" t="s">
        <v>8326</v>
      </c>
      <c r="S1626" s="10">
        <f t="shared" si="538"/>
        <v>41243.367303240739</v>
      </c>
      <c r="T1626" s="10">
        <f t="shared" si="539"/>
        <v>41283.367303240739</v>
      </c>
      <c r="U1626">
        <f t="shared" ref="U1626:U1647" si="540">D1626</f>
        <v>1000</v>
      </c>
      <c r="V1626">
        <f t="shared" ref="V1626:V1647" si="541">E1626</f>
        <v>1180</v>
      </c>
    </row>
    <row r="1627" spans="1:22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536"/>
        <v>1.5533333333333332</v>
      </c>
      <c r="P1627">
        <f t="shared" si="537"/>
        <v>112.01923076923077</v>
      </c>
      <c r="Q1627" t="s">
        <v>8325</v>
      </c>
      <c r="R1627" t="s">
        <v>8326</v>
      </c>
      <c r="S1627" s="10">
        <f t="shared" si="538"/>
        <v>41135.699687500004</v>
      </c>
      <c r="T1627" s="10">
        <f t="shared" si="539"/>
        <v>41163.699687500004</v>
      </c>
      <c r="U1627">
        <f t="shared" si="540"/>
        <v>7500</v>
      </c>
      <c r="V1627">
        <f t="shared" si="541"/>
        <v>11650</v>
      </c>
    </row>
    <row r="1628" spans="1:22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536"/>
        <v>1.0118750000000001</v>
      </c>
      <c r="P1628">
        <f t="shared" si="537"/>
        <v>74.953703703703709</v>
      </c>
      <c r="Q1628" t="s">
        <v>8325</v>
      </c>
      <c r="R1628" t="s">
        <v>8326</v>
      </c>
      <c r="S1628" s="10">
        <f t="shared" si="538"/>
        <v>41579.847997685189</v>
      </c>
      <c r="T1628" s="10">
        <f t="shared" si="539"/>
        <v>41609.889664351853</v>
      </c>
      <c r="U1628">
        <f t="shared" si="540"/>
        <v>8000</v>
      </c>
      <c r="V1628">
        <f t="shared" si="541"/>
        <v>8095</v>
      </c>
    </row>
    <row r="1629" spans="1:22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536"/>
        <v>1.17</v>
      </c>
      <c r="P1629">
        <f t="shared" si="537"/>
        <v>61.578947368421055</v>
      </c>
      <c r="Q1629" t="s">
        <v>8325</v>
      </c>
      <c r="R1629" t="s">
        <v>8326</v>
      </c>
      <c r="S1629" s="10">
        <f t="shared" si="538"/>
        <v>41205.707048611112</v>
      </c>
      <c r="T1629" s="10">
        <f t="shared" si="539"/>
        <v>41239.207638888889</v>
      </c>
      <c r="U1629">
        <f t="shared" si="540"/>
        <v>2000</v>
      </c>
      <c r="V1629">
        <f t="shared" si="541"/>
        <v>2340</v>
      </c>
    </row>
    <row r="1630" spans="1:22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536"/>
        <v>1.00925</v>
      </c>
      <c r="P1630">
        <f t="shared" si="537"/>
        <v>45.875</v>
      </c>
      <c r="Q1630" t="s">
        <v>8325</v>
      </c>
      <c r="R1630" t="s">
        <v>8326</v>
      </c>
      <c r="S1630" s="10">
        <f t="shared" si="538"/>
        <v>41774.737060185187</v>
      </c>
      <c r="T1630" s="10">
        <f t="shared" si="539"/>
        <v>41807.737060185187</v>
      </c>
      <c r="U1630">
        <f t="shared" si="540"/>
        <v>4000</v>
      </c>
      <c r="V1630">
        <f t="shared" si="541"/>
        <v>4037</v>
      </c>
    </row>
    <row r="1631" spans="1:22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536"/>
        <v>1.0366666666666666</v>
      </c>
      <c r="P1631">
        <f t="shared" si="537"/>
        <v>75.853658536585371</v>
      </c>
      <c r="Q1631" t="s">
        <v>8325</v>
      </c>
      <c r="R1631" t="s">
        <v>8326</v>
      </c>
      <c r="S1631" s="10">
        <f t="shared" si="538"/>
        <v>41645.867280092592</v>
      </c>
      <c r="T1631" s="10">
        <f t="shared" si="539"/>
        <v>41690.867280092592</v>
      </c>
      <c r="U1631">
        <f t="shared" si="540"/>
        <v>6000</v>
      </c>
      <c r="V1631">
        <f t="shared" si="541"/>
        <v>6220</v>
      </c>
    </row>
    <row r="1632" spans="1:22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536"/>
        <v>2.6524999999999999</v>
      </c>
      <c r="P1632">
        <f t="shared" si="537"/>
        <v>84.206349206349202</v>
      </c>
      <c r="Q1632" t="s">
        <v>8325</v>
      </c>
      <c r="R1632" t="s">
        <v>8326</v>
      </c>
      <c r="S1632" s="10">
        <f t="shared" si="538"/>
        <v>40939.837673611109</v>
      </c>
      <c r="T1632" s="10">
        <f t="shared" si="539"/>
        <v>40970.290972222225</v>
      </c>
      <c r="U1632">
        <f t="shared" si="540"/>
        <v>4000</v>
      </c>
      <c r="V1632">
        <f t="shared" si="541"/>
        <v>10610</v>
      </c>
    </row>
    <row r="1633" spans="1:22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536"/>
        <v>1.5590999999999999</v>
      </c>
      <c r="P1633">
        <f t="shared" si="537"/>
        <v>117.22556390977444</v>
      </c>
      <c r="Q1633" t="s">
        <v>8325</v>
      </c>
      <c r="R1633" t="s">
        <v>8326</v>
      </c>
      <c r="S1633" s="10">
        <f t="shared" si="538"/>
        <v>41164.859502314815</v>
      </c>
      <c r="T1633" s="10">
        <f t="shared" si="539"/>
        <v>41194.859502314815</v>
      </c>
      <c r="U1633">
        <f t="shared" si="540"/>
        <v>10000</v>
      </c>
      <c r="V1633">
        <f t="shared" si="541"/>
        <v>15591</v>
      </c>
    </row>
    <row r="1634" spans="1:22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536"/>
        <v>1.0162500000000001</v>
      </c>
      <c r="P1634">
        <f t="shared" si="537"/>
        <v>86.489361702127653</v>
      </c>
      <c r="Q1634" t="s">
        <v>8325</v>
      </c>
      <c r="R1634" t="s">
        <v>8326</v>
      </c>
      <c r="S1634" s="10">
        <f t="shared" si="538"/>
        <v>40750.340902777774</v>
      </c>
      <c r="T1634" s="10">
        <f t="shared" si="539"/>
        <v>40810.340902777774</v>
      </c>
      <c r="U1634">
        <f t="shared" si="540"/>
        <v>4000</v>
      </c>
      <c r="V1634">
        <f t="shared" si="541"/>
        <v>4065</v>
      </c>
    </row>
    <row r="1635" spans="1:22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536"/>
        <v>1</v>
      </c>
      <c r="P1635">
        <f t="shared" si="537"/>
        <v>172.41379310344828</v>
      </c>
      <c r="Q1635" t="s">
        <v>8325</v>
      </c>
      <c r="R1635" t="s">
        <v>8326</v>
      </c>
      <c r="S1635" s="10">
        <f t="shared" si="538"/>
        <v>40896.883750000001</v>
      </c>
      <c r="T1635" s="10">
        <f t="shared" si="539"/>
        <v>40924.208333333336</v>
      </c>
      <c r="U1635">
        <f t="shared" si="540"/>
        <v>10000</v>
      </c>
      <c r="V1635">
        <f t="shared" si="541"/>
        <v>10000</v>
      </c>
    </row>
    <row r="1636" spans="1:22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536"/>
        <v>1.0049999999999999</v>
      </c>
      <c r="P1636">
        <f t="shared" si="537"/>
        <v>62.8125</v>
      </c>
      <c r="Q1636" t="s">
        <v>8325</v>
      </c>
      <c r="R1636" t="s">
        <v>8326</v>
      </c>
      <c r="S1636" s="10">
        <f t="shared" si="538"/>
        <v>40658.189826388887</v>
      </c>
      <c r="T1636" s="10">
        <f t="shared" si="539"/>
        <v>40696.249305555553</v>
      </c>
      <c r="U1636">
        <f t="shared" si="540"/>
        <v>2000</v>
      </c>
      <c r="V1636">
        <f t="shared" si="541"/>
        <v>2010</v>
      </c>
    </row>
    <row r="1637" spans="1:22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536"/>
        <v>1.2529999999999999</v>
      </c>
      <c r="P1637">
        <f t="shared" si="537"/>
        <v>67.729729729729726</v>
      </c>
      <c r="Q1637" t="s">
        <v>8325</v>
      </c>
      <c r="R1637" t="s">
        <v>8326</v>
      </c>
      <c r="S1637" s="10">
        <f t="shared" si="538"/>
        <v>42502.868761574078</v>
      </c>
      <c r="T1637" s="10">
        <f t="shared" si="539"/>
        <v>42562.868761574078</v>
      </c>
      <c r="U1637">
        <f t="shared" si="540"/>
        <v>2000</v>
      </c>
      <c r="V1637">
        <f t="shared" si="541"/>
        <v>2506</v>
      </c>
    </row>
    <row r="1638" spans="1:22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536"/>
        <v>1.0355555555555556</v>
      </c>
      <c r="P1638">
        <f t="shared" si="537"/>
        <v>53.5632183908046</v>
      </c>
      <c r="Q1638" t="s">
        <v>8325</v>
      </c>
      <c r="R1638" t="s">
        <v>8326</v>
      </c>
      <c r="S1638" s="10">
        <f t="shared" si="538"/>
        <v>40663.08666666667</v>
      </c>
      <c r="T1638" s="10">
        <f t="shared" si="539"/>
        <v>40706.166666666664</v>
      </c>
      <c r="U1638">
        <f t="shared" si="540"/>
        <v>4500</v>
      </c>
      <c r="V1638">
        <f t="shared" si="541"/>
        <v>4660</v>
      </c>
    </row>
    <row r="1639" spans="1:22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536"/>
        <v>1.038</v>
      </c>
      <c r="P1639">
        <f t="shared" si="537"/>
        <v>34.6</v>
      </c>
      <c r="Q1639" t="s">
        <v>8325</v>
      </c>
      <c r="R1639" t="s">
        <v>8326</v>
      </c>
      <c r="S1639" s="10">
        <f t="shared" si="538"/>
        <v>40122.751620370371</v>
      </c>
      <c r="T1639" s="10">
        <f t="shared" si="539"/>
        <v>40178.98541666667</v>
      </c>
      <c r="U1639">
        <f t="shared" si="540"/>
        <v>500</v>
      </c>
      <c r="V1639">
        <f t="shared" si="541"/>
        <v>519</v>
      </c>
    </row>
    <row r="1640" spans="1:22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536"/>
        <v>1.05</v>
      </c>
      <c r="P1640">
        <f t="shared" si="537"/>
        <v>38.888888888888886</v>
      </c>
      <c r="Q1640" t="s">
        <v>8325</v>
      </c>
      <c r="R1640" t="s">
        <v>8326</v>
      </c>
      <c r="S1640" s="10">
        <f t="shared" si="538"/>
        <v>41288.68712962963</v>
      </c>
      <c r="T1640" s="10">
        <f t="shared" si="539"/>
        <v>41333.892361111109</v>
      </c>
      <c r="U1640">
        <f t="shared" si="540"/>
        <v>1000</v>
      </c>
      <c r="V1640">
        <f t="shared" si="541"/>
        <v>1050</v>
      </c>
    </row>
    <row r="1641" spans="1:22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536"/>
        <v>1</v>
      </c>
      <c r="P1641">
        <f t="shared" si="537"/>
        <v>94.736842105263165</v>
      </c>
      <c r="Q1641" t="s">
        <v>8325</v>
      </c>
      <c r="R1641" t="s">
        <v>8326</v>
      </c>
      <c r="S1641" s="10">
        <f t="shared" si="538"/>
        <v>40941.652372685188</v>
      </c>
      <c r="T1641" s="10">
        <f t="shared" si="539"/>
        <v>40971.652372685188</v>
      </c>
      <c r="U1641">
        <f t="shared" si="540"/>
        <v>1800</v>
      </c>
      <c r="V1641">
        <f t="shared" si="541"/>
        <v>1800</v>
      </c>
    </row>
    <row r="1642" spans="1:22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536"/>
        <v>1.6986000000000001</v>
      </c>
      <c r="P1642">
        <f t="shared" si="537"/>
        <v>39.967058823529413</v>
      </c>
      <c r="Q1642" t="s">
        <v>8325</v>
      </c>
      <c r="R1642" t="s">
        <v>8326</v>
      </c>
      <c r="S1642" s="10">
        <f t="shared" si="538"/>
        <v>40379.23096064815</v>
      </c>
      <c r="T1642" s="10">
        <f t="shared" si="539"/>
        <v>40393.082638888889</v>
      </c>
      <c r="U1642">
        <f t="shared" si="540"/>
        <v>400</v>
      </c>
      <c r="V1642">
        <f t="shared" si="541"/>
        <v>679.44</v>
      </c>
    </row>
    <row r="1643" spans="1:22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536"/>
        <v>1.014</v>
      </c>
      <c r="P1643">
        <f t="shared" si="537"/>
        <v>97.5</v>
      </c>
      <c r="Q1643" t="s">
        <v>8325</v>
      </c>
      <c r="R1643" t="s">
        <v>8346</v>
      </c>
      <c r="S1643" s="10">
        <f t="shared" si="538"/>
        <v>41962.596574074079</v>
      </c>
      <c r="T1643" s="10">
        <f t="shared" si="539"/>
        <v>41992.596574074079</v>
      </c>
      <c r="U1643">
        <f t="shared" si="540"/>
        <v>2500</v>
      </c>
      <c r="V1643">
        <f t="shared" si="541"/>
        <v>2535</v>
      </c>
    </row>
    <row r="1644" spans="1:22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536"/>
        <v>1</v>
      </c>
      <c r="P1644">
        <f t="shared" si="537"/>
        <v>42.857142857142854</v>
      </c>
      <c r="Q1644" t="s">
        <v>8325</v>
      </c>
      <c r="R1644" t="s">
        <v>8346</v>
      </c>
      <c r="S1644" s="10">
        <f t="shared" si="538"/>
        <v>40688.024618055555</v>
      </c>
      <c r="T1644" s="10">
        <f t="shared" si="539"/>
        <v>40708.024618055555</v>
      </c>
      <c r="U1644">
        <f t="shared" si="540"/>
        <v>1200</v>
      </c>
      <c r="V1644">
        <f t="shared" si="541"/>
        <v>1200</v>
      </c>
    </row>
    <row r="1645" spans="1:22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536"/>
        <v>1.2470000000000001</v>
      </c>
      <c r="P1645">
        <f t="shared" si="537"/>
        <v>168.51351351351352</v>
      </c>
      <c r="Q1645" t="s">
        <v>8325</v>
      </c>
      <c r="R1645" t="s">
        <v>8346</v>
      </c>
      <c r="S1645" s="10">
        <f t="shared" si="538"/>
        <v>41146.824212962965</v>
      </c>
      <c r="T1645" s="10">
        <f t="shared" si="539"/>
        <v>41176.824212962965</v>
      </c>
      <c r="U1645">
        <f t="shared" si="540"/>
        <v>5000</v>
      </c>
      <c r="V1645">
        <f t="shared" si="541"/>
        <v>6235</v>
      </c>
    </row>
    <row r="1646" spans="1:22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536"/>
        <v>1.095</v>
      </c>
      <c r="P1646">
        <f t="shared" si="537"/>
        <v>85.546875</v>
      </c>
      <c r="Q1646" t="s">
        <v>8325</v>
      </c>
      <c r="R1646" t="s">
        <v>8346</v>
      </c>
      <c r="S1646" s="10">
        <f t="shared" si="538"/>
        <v>41175.05972222222</v>
      </c>
      <c r="T1646" s="10">
        <f t="shared" si="539"/>
        <v>41235.101388888892</v>
      </c>
      <c r="U1646">
        <f t="shared" si="540"/>
        <v>10000</v>
      </c>
      <c r="V1646">
        <f t="shared" si="541"/>
        <v>10950</v>
      </c>
    </row>
    <row r="1647" spans="1:22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536"/>
        <v>1.1080000000000001</v>
      </c>
      <c r="P1647">
        <f t="shared" si="537"/>
        <v>554</v>
      </c>
      <c r="Q1647" t="s">
        <v>8325</v>
      </c>
      <c r="R1647" t="s">
        <v>8346</v>
      </c>
      <c r="S1647" s="10">
        <f t="shared" si="538"/>
        <v>41521.617361111108</v>
      </c>
      <c r="T1647" s="10">
        <f t="shared" si="539"/>
        <v>41535.617361111108</v>
      </c>
      <c r="U1647">
        <f t="shared" si="540"/>
        <v>5000</v>
      </c>
      <c r="V1647">
        <f t="shared" si="541"/>
        <v>5540</v>
      </c>
    </row>
    <row r="1648" spans="1:22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536"/>
        <v>1.1020000000000001</v>
      </c>
      <c r="P1648">
        <f t="shared" si="537"/>
        <v>26.554216867469879</v>
      </c>
      <c r="Q1648" t="s">
        <v>8325</v>
      </c>
      <c r="R1648" t="s">
        <v>8346</v>
      </c>
      <c r="S1648" s="10">
        <f t="shared" si="538"/>
        <v>41833.450266203705</v>
      </c>
      <c r="T1648" s="10">
        <f t="shared" si="539"/>
        <v>41865.757638888892</v>
      </c>
      <c r="U1648">
        <f>D1648*1.39</f>
        <v>2780</v>
      </c>
      <c r="V1648">
        <f>E1648*1.39</f>
        <v>3063.56</v>
      </c>
    </row>
    <row r="1649" spans="1:22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536"/>
        <v>1.0471999999999999</v>
      </c>
      <c r="P1649">
        <f t="shared" si="537"/>
        <v>113.82608695652173</v>
      </c>
      <c r="Q1649" t="s">
        <v>8325</v>
      </c>
      <c r="R1649" t="s">
        <v>8346</v>
      </c>
      <c r="S1649" s="10">
        <f t="shared" si="538"/>
        <v>41039.409456018519</v>
      </c>
      <c r="T1649" s="10">
        <f t="shared" si="539"/>
        <v>41069.409456018519</v>
      </c>
      <c r="U1649">
        <f t="shared" ref="U1649:U1660" si="542">D1649</f>
        <v>5000</v>
      </c>
      <c r="V1649">
        <f t="shared" ref="V1649:V1660" si="543">E1649</f>
        <v>5236</v>
      </c>
    </row>
    <row r="1650" spans="1:22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536"/>
        <v>1.2526086956521738</v>
      </c>
      <c r="P1650">
        <f t="shared" si="537"/>
        <v>32.011111111111113</v>
      </c>
      <c r="Q1650" t="s">
        <v>8325</v>
      </c>
      <c r="R1650" t="s">
        <v>8346</v>
      </c>
      <c r="S1650" s="10">
        <f t="shared" si="538"/>
        <v>40592.704652777778</v>
      </c>
      <c r="T1650" s="10">
        <f t="shared" si="539"/>
        <v>40622.662986111114</v>
      </c>
      <c r="U1650">
        <f t="shared" si="542"/>
        <v>2300</v>
      </c>
      <c r="V1650">
        <f t="shared" si="543"/>
        <v>2881</v>
      </c>
    </row>
    <row r="1651" spans="1:22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536"/>
        <v>1.0058763157894737</v>
      </c>
      <c r="P1651">
        <f t="shared" si="537"/>
        <v>47.189259259259259</v>
      </c>
      <c r="Q1651" t="s">
        <v>8325</v>
      </c>
      <c r="R1651" t="s">
        <v>8346</v>
      </c>
      <c r="S1651" s="10">
        <f t="shared" si="538"/>
        <v>41737.684664351851</v>
      </c>
      <c r="T1651" s="10">
        <f t="shared" si="539"/>
        <v>41782.684664351851</v>
      </c>
      <c r="U1651">
        <f t="shared" si="542"/>
        <v>3800</v>
      </c>
      <c r="V1651">
        <f t="shared" si="543"/>
        <v>3822.33</v>
      </c>
    </row>
    <row r="1652" spans="1:22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536"/>
        <v>1.4155</v>
      </c>
      <c r="P1652">
        <f t="shared" si="537"/>
        <v>88.46875</v>
      </c>
      <c r="Q1652" t="s">
        <v>8325</v>
      </c>
      <c r="R1652" t="s">
        <v>8346</v>
      </c>
      <c r="S1652" s="10">
        <f t="shared" si="538"/>
        <v>41526.435613425929</v>
      </c>
      <c r="T1652" s="10">
        <f t="shared" si="539"/>
        <v>41556.435613425929</v>
      </c>
      <c r="U1652">
        <f t="shared" si="542"/>
        <v>2000</v>
      </c>
      <c r="V1652">
        <f t="shared" si="543"/>
        <v>2831</v>
      </c>
    </row>
    <row r="1653" spans="1:22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536"/>
        <v>1.0075000000000001</v>
      </c>
      <c r="P1653">
        <f t="shared" si="537"/>
        <v>100.75</v>
      </c>
      <c r="Q1653" t="s">
        <v>8325</v>
      </c>
      <c r="R1653" t="s">
        <v>8346</v>
      </c>
      <c r="S1653" s="10">
        <f t="shared" si="538"/>
        <v>40625.900694444441</v>
      </c>
      <c r="T1653" s="10">
        <f t="shared" si="539"/>
        <v>40659.290972222225</v>
      </c>
      <c r="U1653">
        <f t="shared" si="542"/>
        <v>2000</v>
      </c>
      <c r="V1653">
        <f t="shared" si="543"/>
        <v>2015</v>
      </c>
    </row>
    <row r="1654" spans="1:22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536"/>
        <v>1.0066666666666666</v>
      </c>
      <c r="P1654">
        <f t="shared" si="537"/>
        <v>64.714285714285708</v>
      </c>
      <c r="Q1654" t="s">
        <v>8325</v>
      </c>
      <c r="R1654" t="s">
        <v>8346</v>
      </c>
      <c r="S1654" s="10">
        <f t="shared" si="538"/>
        <v>41572.492974537039</v>
      </c>
      <c r="T1654" s="10">
        <f t="shared" si="539"/>
        <v>41602.534641203703</v>
      </c>
      <c r="U1654">
        <f t="shared" si="542"/>
        <v>4500</v>
      </c>
      <c r="V1654">
        <f t="shared" si="543"/>
        <v>4530</v>
      </c>
    </row>
    <row r="1655" spans="1:22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536"/>
        <v>1.7423040000000001</v>
      </c>
      <c r="P1655">
        <f t="shared" si="537"/>
        <v>51.854285714285716</v>
      </c>
      <c r="Q1655" t="s">
        <v>8325</v>
      </c>
      <c r="R1655" t="s">
        <v>8346</v>
      </c>
      <c r="S1655" s="10">
        <f t="shared" si="538"/>
        <v>40626.834444444445</v>
      </c>
      <c r="T1655" s="10">
        <f t="shared" si="539"/>
        <v>40657.834444444445</v>
      </c>
      <c r="U1655">
        <f t="shared" si="542"/>
        <v>5000</v>
      </c>
      <c r="V1655">
        <f t="shared" si="543"/>
        <v>8711.52</v>
      </c>
    </row>
    <row r="1656" spans="1:22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536"/>
        <v>1.199090909090909</v>
      </c>
      <c r="P1656">
        <f t="shared" si="537"/>
        <v>38.794117647058826</v>
      </c>
      <c r="Q1656" t="s">
        <v>8325</v>
      </c>
      <c r="R1656" t="s">
        <v>8346</v>
      </c>
      <c r="S1656" s="10">
        <f t="shared" si="538"/>
        <v>40987.890740740739</v>
      </c>
      <c r="T1656" s="10">
        <f t="shared" si="539"/>
        <v>41017.890740740739</v>
      </c>
      <c r="U1656">
        <f t="shared" si="542"/>
        <v>1100</v>
      </c>
      <c r="V1656">
        <f t="shared" si="543"/>
        <v>1319</v>
      </c>
    </row>
    <row r="1657" spans="1:22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536"/>
        <v>1.4286666666666668</v>
      </c>
      <c r="P1657">
        <f t="shared" si="537"/>
        <v>44.645833333333336</v>
      </c>
      <c r="Q1657" t="s">
        <v>8325</v>
      </c>
      <c r="R1657" t="s">
        <v>8346</v>
      </c>
      <c r="S1657" s="10">
        <f t="shared" si="538"/>
        <v>40974.791898148149</v>
      </c>
      <c r="T1657" s="10">
        <f t="shared" si="539"/>
        <v>41004.750231481477</v>
      </c>
      <c r="U1657">
        <f t="shared" si="542"/>
        <v>1500</v>
      </c>
      <c r="V1657">
        <f t="shared" si="543"/>
        <v>2143</v>
      </c>
    </row>
    <row r="1658" spans="1:22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536"/>
        <v>1.0033493333333334</v>
      </c>
      <c r="P1658">
        <f t="shared" si="537"/>
        <v>156.77333333333334</v>
      </c>
      <c r="Q1658" t="s">
        <v>8325</v>
      </c>
      <c r="R1658" t="s">
        <v>8346</v>
      </c>
      <c r="S1658" s="10">
        <f t="shared" si="538"/>
        <v>41226.928842592592</v>
      </c>
      <c r="T1658" s="10">
        <f t="shared" si="539"/>
        <v>41256.928842592592</v>
      </c>
      <c r="U1658">
        <f t="shared" si="542"/>
        <v>7500</v>
      </c>
      <c r="V1658">
        <f t="shared" si="543"/>
        <v>7525.12</v>
      </c>
    </row>
    <row r="1659" spans="1:22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536"/>
        <v>1.0493380000000001</v>
      </c>
      <c r="P1659">
        <f t="shared" si="537"/>
        <v>118.70339366515837</v>
      </c>
      <c r="Q1659" t="s">
        <v>8325</v>
      </c>
      <c r="R1659" t="s">
        <v>8346</v>
      </c>
      <c r="S1659" s="10">
        <f t="shared" si="538"/>
        <v>41023.782037037039</v>
      </c>
      <c r="T1659" s="10">
        <f t="shared" si="539"/>
        <v>41053.782037037039</v>
      </c>
      <c r="U1659">
        <f t="shared" si="542"/>
        <v>25000</v>
      </c>
      <c r="V1659">
        <f t="shared" si="543"/>
        <v>26233.45</v>
      </c>
    </row>
    <row r="1660" spans="1:22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536"/>
        <v>1.3223333333333334</v>
      </c>
      <c r="P1660">
        <f t="shared" si="537"/>
        <v>74.149532710280369</v>
      </c>
      <c r="Q1660" t="s">
        <v>8325</v>
      </c>
      <c r="R1660" t="s">
        <v>8346</v>
      </c>
      <c r="S1660" s="10">
        <f t="shared" si="538"/>
        <v>41223.22184027778</v>
      </c>
      <c r="T1660" s="10">
        <f t="shared" si="539"/>
        <v>41261.597222222219</v>
      </c>
      <c r="U1660">
        <f t="shared" si="542"/>
        <v>6000</v>
      </c>
      <c r="V1660">
        <f t="shared" si="543"/>
        <v>7934</v>
      </c>
    </row>
    <row r="1661" spans="1:22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536"/>
        <v>1.1279999999999999</v>
      </c>
      <c r="P1661">
        <f t="shared" si="537"/>
        <v>12.533333333333333</v>
      </c>
      <c r="Q1661" t="s">
        <v>8325</v>
      </c>
      <c r="R1661" t="s">
        <v>8346</v>
      </c>
      <c r="S1661" s="10">
        <f t="shared" si="538"/>
        <v>41596.913437499999</v>
      </c>
      <c r="T1661" s="10">
        <f t="shared" si="539"/>
        <v>41625.5</v>
      </c>
      <c r="U1661">
        <f>D1661*1.39</f>
        <v>695</v>
      </c>
      <c r="V1661">
        <f>E1661*1.39</f>
        <v>783.95999999999992</v>
      </c>
    </row>
    <row r="1662" spans="1:22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536"/>
        <v>12.5375</v>
      </c>
      <c r="P1662">
        <f t="shared" si="537"/>
        <v>27.861111111111111</v>
      </c>
      <c r="Q1662" t="s">
        <v>8325</v>
      </c>
      <c r="R1662" t="s">
        <v>8346</v>
      </c>
      <c r="S1662" s="10">
        <f t="shared" si="538"/>
        <v>42459.693865740745</v>
      </c>
      <c r="T1662" s="10">
        <f t="shared" si="539"/>
        <v>42490.915972222225</v>
      </c>
      <c r="U1662">
        <f t="shared" ref="U1662:U1663" si="544">D1662*1.19</f>
        <v>95.199999999999989</v>
      </c>
      <c r="V1662">
        <f t="shared" ref="V1662:V1663" si="545">E1662*1.19</f>
        <v>1193.57</v>
      </c>
    </row>
    <row r="1663" spans="1:22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536"/>
        <v>1.0250632911392406</v>
      </c>
      <c r="P1663">
        <f t="shared" si="537"/>
        <v>80.178217821782184</v>
      </c>
      <c r="Q1663" t="s">
        <v>8325</v>
      </c>
      <c r="R1663" t="s">
        <v>8346</v>
      </c>
      <c r="S1663" s="10">
        <f t="shared" si="538"/>
        <v>42343.998043981483</v>
      </c>
      <c r="T1663" s="10">
        <f t="shared" si="539"/>
        <v>42386.875</v>
      </c>
      <c r="U1663">
        <f t="shared" si="544"/>
        <v>9401</v>
      </c>
      <c r="V1663">
        <f t="shared" si="545"/>
        <v>9636.619999999999</v>
      </c>
    </row>
    <row r="1664" spans="1:22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536"/>
        <v>1.026375</v>
      </c>
      <c r="P1664">
        <f t="shared" si="537"/>
        <v>132.43548387096774</v>
      </c>
      <c r="Q1664" t="s">
        <v>8325</v>
      </c>
      <c r="R1664" t="s">
        <v>8346</v>
      </c>
      <c r="S1664" s="10">
        <f t="shared" si="538"/>
        <v>40848.198333333334</v>
      </c>
      <c r="T1664" s="10">
        <f t="shared" si="539"/>
        <v>40908.239999999998</v>
      </c>
      <c r="U1664">
        <f t="shared" ref="U1664:U1678" si="546">D1664</f>
        <v>8000</v>
      </c>
      <c r="V1664">
        <f t="shared" ref="V1664:V1678" si="547">E1664</f>
        <v>8211</v>
      </c>
    </row>
    <row r="1665" spans="1:22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536"/>
        <v>1.08</v>
      </c>
      <c r="P1665">
        <f t="shared" si="537"/>
        <v>33.75</v>
      </c>
      <c r="Q1665" t="s">
        <v>8325</v>
      </c>
      <c r="R1665" t="s">
        <v>8346</v>
      </c>
      <c r="S1665" s="10">
        <f t="shared" si="538"/>
        <v>42006.02207175926</v>
      </c>
      <c r="T1665" s="10">
        <f t="shared" si="539"/>
        <v>42036.02207175926</v>
      </c>
      <c r="U1665">
        <f t="shared" si="546"/>
        <v>1000</v>
      </c>
      <c r="V1665">
        <f t="shared" si="547"/>
        <v>1080</v>
      </c>
    </row>
    <row r="1666" spans="1:22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536"/>
        <v>1.2240879999999998</v>
      </c>
      <c r="P1666">
        <f t="shared" si="537"/>
        <v>34.384494382022467</v>
      </c>
      <c r="Q1666" t="s">
        <v>8325</v>
      </c>
      <c r="R1666" t="s">
        <v>8346</v>
      </c>
      <c r="S1666" s="10">
        <f t="shared" si="538"/>
        <v>40939.761782407404</v>
      </c>
      <c r="T1666" s="10">
        <f t="shared" si="539"/>
        <v>40984.165972222225</v>
      </c>
      <c r="U1666">
        <f t="shared" si="546"/>
        <v>2500</v>
      </c>
      <c r="V1666">
        <f t="shared" si="547"/>
        <v>3060.22</v>
      </c>
    </row>
    <row r="1667" spans="1:22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548">SUM(E1667/D1667)</f>
        <v>1.1945714285714286</v>
      </c>
      <c r="P1667">
        <f t="shared" ref="P1667:P1730" si="549">SUM(E1667/L1667)</f>
        <v>44.956989247311824</v>
      </c>
      <c r="Q1667" t="s">
        <v>8325</v>
      </c>
      <c r="R1667" t="s">
        <v>8346</v>
      </c>
      <c r="S1667" s="10">
        <f t="shared" ref="S1667:S1730" si="550">(((J1667/60)/60)/24)+DATE(1970,1,1)</f>
        <v>40564.649456018517</v>
      </c>
      <c r="T1667" s="10">
        <f t="shared" ref="T1667:T1730" si="551">(((I1667/60)/60)/24)+DATE(1970,1,1)</f>
        <v>40596.125</v>
      </c>
      <c r="U1667">
        <f t="shared" si="546"/>
        <v>3500</v>
      </c>
      <c r="V1667">
        <f t="shared" si="547"/>
        <v>4181</v>
      </c>
    </row>
    <row r="1668" spans="1:22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548"/>
        <v>1.6088</v>
      </c>
      <c r="P1668">
        <f t="shared" si="549"/>
        <v>41.04081632653061</v>
      </c>
      <c r="Q1668" t="s">
        <v>8325</v>
      </c>
      <c r="R1668" t="s">
        <v>8346</v>
      </c>
      <c r="S1668" s="10">
        <f t="shared" si="550"/>
        <v>41331.253159722226</v>
      </c>
      <c r="T1668" s="10">
        <f t="shared" si="551"/>
        <v>41361.211493055554</v>
      </c>
      <c r="U1668">
        <f t="shared" si="546"/>
        <v>2500</v>
      </c>
      <c r="V1668">
        <f t="shared" si="547"/>
        <v>4022</v>
      </c>
    </row>
    <row r="1669" spans="1:22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548"/>
        <v>1.2685294117647059</v>
      </c>
      <c r="P1669">
        <f t="shared" si="549"/>
        <v>52.597560975609753</v>
      </c>
      <c r="Q1669" t="s">
        <v>8325</v>
      </c>
      <c r="R1669" t="s">
        <v>8346</v>
      </c>
      <c r="S1669" s="10">
        <f t="shared" si="550"/>
        <v>41682.0705787037</v>
      </c>
      <c r="T1669" s="10">
        <f t="shared" si="551"/>
        <v>41709.290972222225</v>
      </c>
      <c r="U1669">
        <f t="shared" si="546"/>
        <v>3400</v>
      </c>
      <c r="V1669">
        <f t="shared" si="547"/>
        <v>4313</v>
      </c>
    </row>
    <row r="1670" spans="1:22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548"/>
        <v>1.026375</v>
      </c>
      <c r="P1670">
        <f t="shared" si="549"/>
        <v>70.784482758620683</v>
      </c>
      <c r="Q1670" t="s">
        <v>8325</v>
      </c>
      <c r="R1670" t="s">
        <v>8346</v>
      </c>
      <c r="S1670" s="10">
        <f t="shared" si="550"/>
        <v>40845.14975694444</v>
      </c>
      <c r="T1670" s="10">
        <f t="shared" si="551"/>
        <v>40875.191423611112</v>
      </c>
      <c r="U1670">
        <f t="shared" si="546"/>
        <v>8000</v>
      </c>
      <c r="V1670">
        <f t="shared" si="547"/>
        <v>8211</v>
      </c>
    </row>
    <row r="1671" spans="1:22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548"/>
        <v>1.3975</v>
      </c>
      <c r="P1671">
        <f t="shared" si="549"/>
        <v>53.75</v>
      </c>
      <c r="Q1671" t="s">
        <v>8325</v>
      </c>
      <c r="R1671" t="s">
        <v>8346</v>
      </c>
      <c r="S1671" s="10">
        <f t="shared" si="550"/>
        <v>42461.885138888887</v>
      </c>
      <c r="T1671" s="10">
        <f t="shared" si="551"/>
        <v>42521.885138888887</v>
      </c>
      <c r="U1671">
        <f t="shared" si="546"/>
        <v>2000</v>
      </c>
      <c r="V1671">
        <f t="shared" si="547"/>
        <v>2795</v>
      </c>
    </row>
    <row r="1672" spans="1:22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548"/>
        <v>1.026</v>
      </c>
      <c r="P1672">
        <f t="shared" si="549"/>
        <v>44.608695652173914</v>
      </c>
      <c r="Q1672" t="s">
        <v>8325</v>
      </c>
      <c r="R1672" t="s">
        <v>8346</v>
      </c>
      <c r="S1672" s="10">
        <f t="shared" si="550"/>
        <v>40313.930543981485</v>
      </c>
      <c r="T1672" s="10">
        <f t="shared" si="551"/>
        <v>40364.166666666664</v>
      </c>
      <c r="U1672">
        <f t="shared" si="546"/>
        <v>1000</v>
      </c>
      <c r="V1672">
        <f t="shared" si="547"/>
        <v>1026</v>
      </c>
    </row>
    <row r="1673" spans="1:22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548"/>
        <v>1.0067349999999999</v>
      </c>
      <c r="P1673">
        <f t="shared" si="549"/>
        <v>26.148961038961041</v>
      </c>
      <c r="Q1673" t="s">
        <v>8325</v>
      </c>
      <c r="R1673" t="s">
        <v>8346</v>
      </c>
      <c r="S1673" s="10">
        <f t="shared" si="550"/>
        <v>42553.54414351852</v>
      </c>
      <c r="T1673" s="10">
        <f t="shared" si="551"/>
        <v>42583.54414351852</v>
      </c>
      <c r="U1673">
        <f t="shared" si="546"/>
        <v>2000</v>
      </c>
      <c r="V1673">
        <f t="shared" si="547"/>
        <v>2013.47</v>
      </c>
    </row>
    <row r="1674" spans="1:22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548"/>
        <v>1.1294117647058823</v>
      </c>
      <c r="P1674">
        <f t="shared" si="549"/>
        <v>39.183673469387756</v>
      </c>
      <c r="Q1674" t="s">
        <v>8325</v>
      </c>
      <c r="R1674" t="s">
        <v>8346</v>
      </c>
      <c r="S1674" s="10">
        <f t="shared" si="550"/>
        <v>41034.656597222223</v>
      </c>
      <c r="T1674" s="10">
        <f t="shared" si="551"/>
        <v>41064.656597222223</v>
      </c>
      <c r="U1674">
        <f t="shared" si="546"/>
        <v>1700</v>
      </c>
      <c r="V1674">
        <f t="shared" si="547"/>
        <v>1920</v>
      </c>
    </row>
    <row r="1675" spans="1:22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548"/>
        <v>1.2809523809523808</v>
      </c>
      <c r="P1675">
        <f t="shared" si="549"/>
        <v>45.593220338983052</v>
      </c>
      <c r="Q1675" t="s">
        <v>8325</v>
      </c>
      <c r="R1675" t="s">
        <v>8346</v>
      </c>
      <c r="S1675" s="10">
        <f t="shared" si="550"/>
        <v>42039.878379629634</v>
      </c>
      <c r="T1675" s="10">
        <f t="shared" si="551"/>
        <v>42069.878379629634</v>
      </c>
      <c r="U1675">
        <f t="shared" si="546"/>
        <v>2100</v>
      </c>
      <c r="V1675">
        <f t="shared" si="547"/>
        <v>2690</v>
      </c>
    </row>
    <row r="1676" spans="1:22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548"/>
        <v>2.0169999999999999</v>
      </c>
      <c r="P1676">
        <f t="shared" si="549"/>
        <v>89.247787610619469</v>
      </c>
      <c r="Q1676" t="s">
        <v>8325</v>
      </c>
      <c r="R1676" t="s">
        <v>8346</v>
      </c>
      <c r="S1676" s="10">
        <f t="shared" si="550"/>
        <v>42569.605393518519</v>
      </c>
      <c r="T1676" s="10">
        <f t="shared" si="551"/>
        <v>42600.290972222225</v>
      </c>
      <c r="U1676">
        <f t="shared" si="546"/>
        <v>5000</v>
      </c>
      <c r="V1676">
        <f t="shared" si="547"/>
        <v>10085</v>
      </c>
    </row>
    <row r="1677" spans="1:22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548"/>
        <v>1.37416</v>
      </c>
      <c r="P1677">
        <f t="shared" si="549"/>
        <v>40.416470588235299</v>
      </c>
      <c r="Q1677" t="s">
        <v>8325</v>
      </c>
      <c r="R1677" t="s">
        <v>8346</v>
      </c>
      <c r="S1677" s="10">
        <f t="shared" si="550"/>
        <v>40802.733101851853</v>
      </c>
      <c r="T1677" s="10">
        <f t="shared" si="551"/>
        <v>40832.918749999997</v>
      </c>
      <c r="U1677">
        <f t="shared" si="546"/>
        <v>1000</v>
      </c>
      <c r="V1677">
        <f t="shared" si="547"/>
        <v>1374.16</v>
      </c>
    </row>
    <row r="1678" spans="1:22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548"/>
        <v>1.1533333333333333</v>
      </c>
      <c r="P1678">
        <f t="shared" si="549"/>
        <v>82.38095238095238</v>
      </c>
      <c r="Q1678" t="s">
        <v>8325</v>
      </c>
      <c r="R1678" t="s">
        <v>8346</v>
      </c>
      <c r="S1678" s="10">
        <f t="shared" si="550"/>
        <v>40973.72623842593</v>
      </c>
      <c r="T1678" s="10">
        <f t="shared" si="551"/>
        <v>41020.165972222225</v>
      </c>
      <c r="U1678">
        <f t="shared" si="546"/>
        <v>3000</v>
      </c>
      <c r="V1678">
        <f t="shared" si="547"/>
        <v>3460</v>
      </c>
    </row>
    <row r="1679" spans="1:22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548"/>
        <v>1.1166666666666667</v>
      </c>
      <c r="P1679">
        <f t="shared" si="549"/>
        <v>159.52380952380952</v>
      </c>
      <c r="Q1679" t="s">
        <v>8325</v>
      </c>
      <c r="R1679" t="s">
        <v>8346</v>
      </c>
      <c r="S1679" s="10">
        <f t="shared" si="550"/>
        <v>42416.407129629632</v>
      </c>
      <c r="T1679" s="10">
        <f t="shared" si="551"/>
        <v>42476.249305555553</v>
      </c>
      <c r="U1679">
        <f>D1679*1.19</f>
        <v>7140</v>
      </c>
      <c r="V1679">
        <f>E1679*1.19</f>
        <v>7973</v>
      </c>
    </row>
    <row r="1680" spans="1:22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548"/>
        <v>1.1839999999999999</v>
      </c>
      <c r="P1680">
        <f t="shared" si="549"/>
        <v>36.244897959183675</v>
      </c>
      <c r="Q1680" t="s">
        <v>8325</v>
      </c>
      <c r="R1680" t="s">
        <v>8346</v>
      </c>
      <c r="S1680" s="10">
        <f t="shared" si="550"/>
        <v>41662.854988425926</v>
      </c>
      <c r="T1680" s="10">
        <f t="shared" si="551"/>
        <v>41676.854988425926</v>
      </c>
      <c r="U1680">
        <f t="shared" ref="U1680:U1684" si="552">D1680</f>
        <v>1500</v>
      </c>
      <c r="V1680">
        <f t="shared" ref="V1680:V1684" si="553">E1680</f>
        <v>1776</v>
      </c>
    </row>
    <row r="1681" spans="1:22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548"/>
        <v>1.75</v>
      </c>
      <c r="P1681">
        <f t="shared" si="549"/>
        <v>62.5</v>
      </c>
      <c r="Q1681" t="s">
        <v>8325</v>
      </c>
      <c r="R1681" t="s">
        <v>8346</v>
      </c>
      <c r="S1681" s="10">
        <f t="shared" si="550"/>
        <v>40723.068807870368</v>
      </c>
      <c r="T1681" s="10">
        <f t="shared" si="551"/>
        <v>40746.068807870368</v>
      </c>
      <c r="U1681">
        <f t="shared" si="552"/>
        <v>2000</v>
      </c>
      <c r="V1681">
        <f t="shared" si="553"/>
        <v>3500</v>
      </c>
    </row>
    <row r="1682" spans="1:22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548"/>
        <v>1.175</v>
      </c>
      <c r="P1682">
        <f t="shared" si="549"/>
        <v>47</v>
      </c>
      <c r="Q1682" t="s">
        <v>8325</v>
      </c>
      <c r="R1682" t="s">
        <v>8346</v>
      </c>
      <c r="S1682" s="10">
        <f t="shared" si="550"/>
        <v>41802.757719907408</v>
      </c>
      <c r="T1682" s="10">
        <f t="shared" si="551"/>
        <v>41832.757719907408</v>
      </c>
      <c r="U1682">
        <f t="shared" si="552"/>
        <v>1000</v>
      </c>
      <c r="V1682">
        <f t="shared" si="553"/>
        <v>1175</v>
      </c>
    </row>
    <row r="1683" spans="1:22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548"/>
        <v>1.0142212307692309</v>
      </c>
      <c r="P1683">
        <f t="shared" si="549"/>
        <v>74.575090497737563</v>
      </c>
      <c r="Q1683" t="s">
        <v>8325</v>
      </c>
      <c r="R1683" t="s">
        <v>8347</v>
      </c>
      <c r="S1683" s="10">
        <f t="shared" si="550"/>
        <v>42774.121342592596</v>
      </c>
      <c r="T1683" s="10">
        <f t="shared" si="551"/>
        <v>42823.083333333328</v>
      </c>
      <c r="U1683">
        <f t="shared" si="552"/>
        <v>65000</v>
      </c>
      <c r="V1683">
        <f t="shared" si="553"/>
        <v>65924.38</v>
      </c>
    </row>
    <row r="1684" spans="1:22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548"/>
        <v>0</v>
      </c>
      <c r="P1684" t="e">
        <f t="shared" si="549"/>
        <v>#DIV/0!</v>
      </c>
      <c r="Q1684" t="s">
        <v>8325</v>
      </c>
      <c r="R1684" t="s">
        <v>8347</v>
      </c>
      <c r="S1684" s="10">
        <f t="shared" si="550"/>
        <v>42779.21365740741</v>
      </c>
      <c r="T1684" s="10">
        <f t="shared" si="551"/>
        <v>42839.171990740739</v>
      </c>
      <c r="U1684">
        <f t="shared" si="552"/>
        <v>6000</v>
      </c>
      <c r="V1684">
        <f t="shared" si="553"/>
        <v>0</v>
      </c>
    </row>
    <row r="1685" spans="1:22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548"/>
        <v>0.21714285714285714</v>
      </c>
      <c r="P1685">
        <f t="shared" si="549"/>
        <v>76</v>
      </c>
      <c r="Q1685" t="s">
        <v>8325</v>
      </c>
      <c r="R1685" t="s">
        <v>8347</v>
      </c>
      <c r="S1685" s="10">
        <f t="shared" si="550"/>
        <v>42808.781689814816</v>
      </c>
      <c r="T1685" s="10">
        <f t="shared" si="551"/>
        <v>42832.781689814816</v>
      </c>
      <c r="U1685">
        <f>D1685*1.19</f>
        <v>4165</v>
      </c>
      <c r="V1685">
        <f>E1685*1.19</f>
        <v>904.4</v>
      </c>
    </row>
    <row r="1686" spans="1:22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548"/>
        <v>1.0912500000000001</v>
      </c>
      <c r="P1686">
        <f t="shared" si="549"/>
        <v>86.43564356435644</v>
      </c>
      <c r="Q1686" t="s">
        <v>8325</v>
      </c>
      <c r="R1686" t="s">
        <v>8347</v>
      </c>
      <c r="S1686" s="10">
        <f t="shared" si="550"/>
        <v>42783.815289351856</v>
      </c>
      <c r="T1686" s="10">
        <f t="shared" si="551"/>
        <v>42811.773622685185</v>
      </c>
      <c r="U1686">
        <f t="shared" ref="U1686:U1687" si="554">D1686</f>
        <v>8000</v>
      </c>
      <c r="V1686">
        <f t="shared" ref="V1686:V1687" si="555">E1686</f>
        <v>8730</v>
      </c>
    </row>
    <row r="1687" spans="1:22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548"/>
        <v>1.0285714285714285</v>
      </c>
      <c r="P1687">
        <f t="shared" si="549"/>
        <v>24</v>
      </c>
      <c r="Q1687" t="s">
        <v>8325</v>
      </c>
      <c r="R1687" t="s">
        <v>8347</v>
      </c>
      <c r="S1687" s="10">
        <f t="shared" si="550"/>
        <v>42788.2502662037</v>
      </c>
      <c r="T1687" s="10">
        <f t="shared" si="551"/>
        <v>42818.208599537036</v>
      </c>
      <c r="U1687">
        <f t="shared" si="554"/>
        <v>350</v>
      </c>
      <c r="V1687">
        <f t="shared" si="555"/>
        <v>360</v>
      </c>
    </row>
    <row r="1688" spans="1:22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548"/>
        <v>3.5999999999999999E-3</v>
      </c>
      <c r="P1688">
        <f t="shared" si="549"/>
        <v>18</v>
      </c>
      <c r="Q1688" t="s">
        <v>8325</v>
      </c>
      <c r="R1688" t="s">
        <v>8347</v>
      </c>
      <c r="S1688" s="10">
        <f t="shared" si="550"/>
        <v>42792.843969907408</v>
      </c>
      <c r="T1688" s="10">
        <f t="shared" si="551"/>
        <v>42852.802303240736</v>
      </c>
      <c r="U1688">
        <f>D1688*0.81</f>
        <v>4050.0000000000005</v>
      </c>
      <c r="V1688">
        <f>E1688*0.81</f>
        <v>14.580000000000002</v>
      </c>
    </row>
    <row r="1689" spans="1:22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548"/>
        <v>0.3125</v>
      </c>
      <c r="P1689">
        <f t="shared" si="549"/>
        <v>80.128205128205124</v>
      </c>
      <c r="Q1689" t="s">
        <v>8325</v>
      </c>
      <c r="R1689" t="s">
        <v>8347</v>
      </c>
      <c r="S1689" s="10">
        <f t="shared" si="550"/>
        <v>42802.046817129631</v>
      </c>
      <c r="T1689" s="10">
        <f t="shared" si="551"/>
        <v>42835.84375</v>
      </c>
      <c r="U1689">
        <f t="shared" ref="U1689:U1694" si="556">D1689</f>
        <v>10000</v>
      </c>
      <c r="V1689">
        <f t="shared" ref="V1689:V1694" si="557">E1689</f>
        <v>3125</v>
      </c>
    </row>
    <row r="1690" spans="1:22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548"/>
        <v>0.443</v>
      </c>
      <c r="P1690">
        <f t="shared" si="549"/>
        <v>253.14285714285714</v>
      </c>
      <c r="Q1690" t="s">
        <v>8325</v>
      </c>
      <c r="R1690" t="s">
        <v>8347</v>
      </c>
      <c r="S1690" s="10">
        <f t="shared" si="550"/>
        <v>42804.534652777773</v>
      </c>
      <c r="T1690" s="10">
        <f t="shared" si="551"/>
        <v>42834.492986111116</v>
      </c>
      <c r="U1690">
        <f t="shared" si="556"/>
        <v>4000</v>
      </c>
      <c r="V1690">
        <f t="shared" si="557"/>
        <v>1772</v>
      </c>
    </row>
    <row r="1691" spans="1:22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548"/>
        <v>1</v>
      </c>
      <c r="P1691">
        <f t="shared" si="549"/>
        <v>171.42857142857142</v>
      </c>
      <c r="Q1691" t="s">
        <v>8325</v>
      </c>
      <c r="R1691" t="s">
        <v>8347</v>
      </c>
      <c r="S1691" s="10">
        <f t="shared" si="550"/>
        <v>42780.942476851851</v>
      </c>
      <c r="T1691" s="10">
        <f t="shared" si="551"/>
        <v>42810.900810185187</v>
      </c>
      <c r="U1691">
        <f t="shared" si="556"/>
        <v>2400</v>
      </c>
      <c r="V1691">
        <f t="shared" si="557"/>
        <v>2400</v>
      </c>
    </row>
    <row r="1692" spans="1:22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548"/>
        <v>0.254</v>
      </c>
      <c r="P1692">
        <f t="shared" si="549"/>
        <v>57.727272727272727</v>
      </c>
      <c r="Q1692" t="s">
        <v>8325</v>
      </c>
      <c r="R1692" t="s">
        <v>8347</v>
      </c>
      <c r="S1692" s="10">
        <f t="shared" si="550"/>
        <v>42801.43104166667</v>
      </c>
      <c r="T1692" s="10">
        <f t="shared" si="551"/>
        <v>42831.389374999999</v>
      </c>
      <c r="U1692">
        <f t="shared" si="556"/>
        <v>2500</v>
      </c>
      <c r="V1692">
        <f t="shared" si="557"/>
        <v>635</v>
      </c>
    </row>
    <row r="1693" spans="1:22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548"/>
        <v>0.33473333333333333</v>
      </c>
      <c r="P1693">
        <f t="shared" si="549"/>
        <v>264.26315789473682</v>
      </c>
      <c r="Q1693" t="s">
        <v>8325</v>
      </c>
      <c r="R1693" t="s">
        <v>8347</v>
      </c>
      <c r="S1693" s="10">
        <f t="shared" si="550"/>
        <v>42795.701481481476</v>
      </c>
      <c r="T1693" s="10">
        <f t="shared" si="551"/>
        <v>42828.041666666672</v>
      </c>
      <c r="U1693">
        <f t="shared" si="556"/>
        <v>30000</v>
      </c>
      <c r="V1693">
        <f t="shared" si="557"/>
        <v>10042</v>
      </c>
    </row>
    <row r="1694" spans="1:22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548"/>
        <v>0.47799999999999998</v>
      </c>
      <c r="P1694">
        <f t="shared" si="549"/>
        <v>159.33333333333334</v>
      </c>
      <c r="Q1694" t="s">
        <v>8325</v>
      </c>
      <c r="R1694" t="s">
        <v>8347</v>
      </c>
      <c r="S1694" s="10">
        <f t="shared" si="550"/>
        <v>42788.151238425926</v>
      </c>
      <c r="T1694" s="10">
        <f t="shared" si="551"/>
        <v>42820.999305555553</v>
      </c>
      <c r="U1694">
        <f t="shared" si="556"/>
        <v>5000</v>
      </c>
      <c r="V1694">
        <f t="shared" si="557"/>
        <v>2390</v>
      </c>
    </row>
    <row r="1695" spans="1:22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548"/>
        <v>9.3333333333333338E-2</v>
      </c>
      <c r="P1695">
        <f t="shared" si="549"/>
        <v>35</v>
      </c>
      <c r="Q1695" t="s">
        <v>8325</v>
      </c>
      <c r="R1695" t="s">
        <v>8347</v>
      </c>
      <c r="S1695" s="10">
        <f t="shared" si="550"/>
        <v>42803.920277777783</v>
      </c>
      <c r="T1695" s="10">
        <f t="shared" si="551"/>
        <v>42834.833333333328</v>
      </c>
      <c r="U1695">
        <f>D1695*1.39</f>
        <v>4170</v>
      </c>
      <c r="V1695">
        <f>E1695*1.39</f>
        <v>389.2</v>
      </c>
    </row>
    <row r="1696" spans="1:22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548"/>
        <v>5.0000000000000001E-4</v>
      </c>
      <c r="P1696">
        <f t="shared" si="549"/>
        <v>5</v>
      </c>
      <c r="Q1696" t="s">
        <v>8325</v>
      </c>
      <c r="R1696" t="s">
        <v>8347</v>
      </c>
      <c r="S1696" s="10">
        <f t="shared" si="550"/>
        <v>42791.669837962967</v>
      </c>
      <c r="T1696" s="10">
        <f t="shared" si="551"/>
        <v>42821.191666666666</v>
      </c>
      <c r="U1696">
        <f t="shared" ref="U1696:U1707" si="558">D1696</f>
        <v>10000</v>
      </c>
      <c r="V1696">
        <f t="shared" ref="V1696:V1707" si="559">E1696</f>
        <v>5</v>
      </c>
    </row>
    <row r="1697" spans="1:22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548"/>
        <v>0.11708333333333333</v>
      </c>
      <c r="P1697">
        <f t="shared" si="549"/>
        <v>61.086956521739133</v>
      </c>
      <c r="Q1697" t="s">
        <v>8325</v>
      </c>
      <c r="R1697" t="s">
        <v>8347</v>
      </c>
      <c r="S1697" s="10">
        <f t="shared" si="550"/>
        <v>42801.031412037039</v>
      </c>
      <c r="T1697" s="10">
        <f t="shared" si="551"/>
        <v>42835.041666666672</v>
      </c>
      <c r="U1697">
        <f t="shared" si="558"/>
        <v>12000</v>
      </c>
      <c r="V1697">
        <f t="shared" si="559"/>
        <v>1405</v>
      </c>
    </row>
    <row r="1698" spans="1:22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548"/>
        <v>0</v>
      </c>
      <c r="P1698" t="e">
        <f t="shared" si="549"/>
        <v>#DIV/0!</v>
      </c>
      <c r="Q1698" t="s">
        <v>8325</v>
      </c>
      <c r="R1698" t="s">
        <v>8347</v>
      </c>
      <c r="S1698" s="10">
        <f t="shared" si="550"/>
        <v>42796.069571759261</v>
      </c>
      <c r="T1698" s="10">
        <f t="shared" si="551"/>
        <v>42826.027905092589</v>
      </c>
      <c r="U1698">
        <f t="shared" si="558"/>
        <v>300000</v>
      </c>
      <c r="V1698">
        <f t="shared" si="559"/>
        <v>0</v>
      </c>
    </row>
    <row r="1699" spans="1:22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548"/>
        <v>0.20208000000000001</v>
      </c>
      <c r="P1699">
        <f t="shared" si="549"/>
        <v>114.81818181818181</v>
      </c>
      <c r="Q1699" t="s">
        <v>8325</v>
      </c>
      <c r="R1699" t="s">
        <v>8347</v>
      </c>
      <c r="S1699" s="10">
        <f t="shared" si="550"/>
        <v>42805.032962962956</v>
      </c>
      <c r="T1699" s="10">
        <f t="shared" si="551"/>
        <v>42834.991296296299</v>
      </c>
      <c r="U1699">
        <f t="shared" si="558"/>
        <v>12500</v>
      </c>
      <c r="V1699">
        <f t="shared" si="559"/>
        <v>2526</v>
      </c>
    </row>
    <row r="1700" spans="1:22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548"/>
        <v>0</v>
      </c>
      <c r="P1700" t="e">
        <f t="shared" si="549"/>
        <v>#DIV/0!</v>
      </c>
      <c r="Q1700" t="s">
        <v>8325</v>
      </c>
      <c r="R1700" t="s">
        <v>8347</v>
      </c>
      <c r="S1700" s="10">
        <f t="shared" si="550"/>
        <v>42796.207870370374</v>
      </c>
      <c r="T1700" s="10">
        <f t="shared" si="551"/>
        <v>42820.147916666669</v>
      </c>
      <c r="U1700">
        <f t="shared" si="558"/>
        <v>125000</v>
      </c>
      <c r="V1700">
        <f t="shared" si="559"/>
        <v>0</v>
      </c>
    </row>
    <row r="1701" spans="1:22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548"/>
        <v>4.2311459353574929E-2</v>
      </c>
      <c r="P1701">
        <f t="shared" si="549"/>
        <v>54</v>
      </c>
      <c r="Q1701" t="s">
        <v>8325</v>
      </c>
      <c r="R1701" t="s">
        <v>8347</v>
      </c>
      <c r="S1701" s="10">
        <f t="shared" si="550"/>
        <v>42806.863946759258</v>
      </c>
      <c r="T1701" s="10">
        <f t="shared" si="551"/>
        <v>42836.863946759258</v>
      </c>
      <c r="U1701">
        <f t="shared" si="558"/>
        <v>5105</v>
      </c>
      <c r="V1701">
        <f t="shared" si="559"/>
        <v>216</v>
      </c>
    </row>
    <row r="1702" spans="1:22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548"/>
        <v>0.2606</v>
      </c>
      <c r="P1702">
        <f t="shared" si="549"/>
        <v>65.974683544303801</v>
      </c>
      <c r="Q1702" t="s">
        <v>8325</v>
      </c>
      <c r="R1702" t="s">
        <v>8347</v>
      </c>
      <c r="S1702" s="10">
        <f t="shared" si="550"/>
        <v>42796.071643518517</v>
      </c>
      <c r="T1702" s="10">
        <f t="shared" si="551"/>
        <v>42826.166666666672</v>
      </c>
      <c r="U1702">
        <f t="shared" si="558"/>
        <v>20000</v>
      </c>
      <c r="V1702">
        <f t="shared" si="559"/>
        <v>5212</v>
      </c>
    </row>
    <row r="1703" spans="1:22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548"/>
        <v>1.9801980198019802E-3</v>
      </c>
      <c r="P1703">
        <f t="shared" si="549"/>
        <v>5</v>
      </c>
      <c r="Q1703" t="s">
        <v>8325</v>
      </c>
      <c r="R1703" t="s">
        <v>8347</v>
      </c>
      <c r="S1703" s="10">
        <f t="shared" si="550"/>
        <v>41989.664409722223</v>
      </c>
      <c r="T1703" s="10">
        <f t="shared" si="551"/>
        <v>42019.664409722223</v>
      </c>
      <c r="U1703">
        <f t="shared" si="558"/>
        <v>5050</v>
      </c>
      <c r="V1703">
        <f t="shared" si="559"/>
        <v>10</v>
      </c>
    </row>
    <row r="1704" spans="1:22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548"/>
        <v>6.0606060606060605E-5</v>
      </c>
      <c r="P1704">
        <f t="shared" si="549"/>
        <v>1</v>
      </c>
      <c r="Q1704" t="s">
        <v>8325</v>
      </c>
      <c r="R1704" t="s">
        <v>8347</v>
      </c>
      <c r="S1704" s="10">
        <f t="shared" si="550"/>
        <v>42063.869791666672</v>
      </c>
      <c r="T1704" s="10">
        <f t="shared" si="551"/>
        <v>42093.828125</v>
      </c>
      <c r="U1704">
        <f t="shared" si="558"/>
        <v>16500</v>
      </c>
      <c r="V1704">
        <f t="shared" si="559"/>
        <v>1</v>
      </c>
    </row>
    <row r="1705" spans="1:22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548"/>
        <v>1.0200000000000001E-2</v>
      </c>
      <c r="P1705">
        <f t="shared" si="549"/>
        <v>25.5</v>
      </c>
      <c r="Q1705" t="s">
        <v>8325</v>
      </c>
      <c r="R1705" t="s">
        <v>8347</v>
      </c>
      <c r="S1705" s="10">
        <f t="shared" si="550"/>
        <v>42187.281678240746</v>
      </c>
      <c r="T1705" s="10">
        <f t="shared" si="551"/>
        <v>42247.281678240746</v>
      </c>
      <c r="U1705">
        <f t="shared" si="558"/>
        <v>5000</v>
      </c>
      <c r="V1705">
        <f t="shared" si="559"/>
        <v>51</v>
      </c>
    </row>
    <row r="1706" spans="1:22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548"/>
        <v>0.65100000000000002</v>
      </c>
      <c r="P1706">
        <f t="shared" si="549"/>
        <v>118.36363636363636</v>
      </c>
      <c r="Q1706" t="s">
        <v>8325</v>
      </c>
      <c r="R1706" t="s">
        <v>8347</v>
      </c>
      <c r="S1706" s="10">
        <f t="shared" si="550"/>
        <v>42021.139733796299</v>
      </c>
      <c r="T1706" s="10">
        <f t="shared" si="551"/>
        <v>42051.139733796299</v>
      </c>
      <c r="U1706">
        <f t="shared" si="558"/>
        <v>2000</v>
      </c>
      <c r="V1706">
        <f t="shared" si="559"/>
        <v>1302</v>
      </c>
    </row>
    <row r="1707" spans="1:22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548"/>
        <v>0</v>
      </c>
      <c r="P1707" t="e">
        <f t="shared" si="549"/>
        <v>#DIV/0!</v>
      </c>
      <c r="Q1707" t="s">
        <v>8325</v>
      </c>
      <c r="R1707" t="s">
        <v>8347</v>
      </c>
      <c r="S1707" s="10">
        <f t="shared" si="550"/>
        <v>42245.016736111109</v>
      </c>
      <c r="T1707" s="10">
        <f t="shared" si="551"/>
        <v>42256.666666666672</v>
      </c>
      <c r="U1707">
        <f t="shared" si="558"/>
        <v>2000</v>
      </c>
      <c r="V1707">
        <f t="shared" si="559"/>
        <v>0</v>
      </c>
    </row>
    <row r="1708" spans="1:22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548"/>
        <v>0</v>
      </c>
      <c r="P1708" t="e">
        <f t="shared" si="549"/>
        <v>#DIV/0!</v>
      </c>
      <c r="Q1708" t="s">
        <v>8325</v>
      </c>
      <c r="R1708" t="s">
        <v>8347</v>
      </c>
      <c r="S1708" s="10">
        <f t="shared" si="550"/>
        <v>42179.306388888886</v>
      </c>
      <c r="T1708" s="10">
        <f t="shared" si="551"/>
        <v>42239.306388888886</v>
      </c>
      <c r="U1708">
        <f>D1708*1.19</f>
        <v>6545</v>
      </c>
      <c r="V1708">
        <f>E1708*1.19</f>
        <v>0</v>
      </c>
    </row>
    <row r="1709" spans="1:22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548"/>
        <v>9.74E-2</v>
      </c>
      <c r="P1709">
        <f t="shared" si="549"/>
        <v>54.111111111111114</v>
      </c>
      <c r="Q1709" t="s">
        <v>8325</v>
      </c>
      <c r="R1709" t="s">
        <v>8347</v>
      </c>
      <c r="S1709" s="10">
        <f t="shared" si="550"/>
        <v>42427.721006944441</v>
      </c>
      <c r="T1709" s="10">
        <f t="shared" si="551"/>
        <v>42457.679340277777</v>
      </c>
      <c r="U1709">
        <f t="shared" ref="U1709:U1711" si="560">D1709</f>
        <v>5000</v>
      </c>
      <c r="V1709">
        <f t="shared" ref="V1709:V1711" si="561">E1709</f>
        <v>487</v>
      </c>
    </row>
    <row r="1710" spans="1:22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548"/>
        <v>0</v>
      </c>
      <c r="P1710" t="e">
        <f t="shared" si="549"/>
        <v>#DIV/0!</v>
      </c>
      <c r="Q1710" t="s">
        <v>8325</v>
      </c>
      <c r="R1710" t="s">
        <v>8347</v>
      </c>
      <c r="S1710" s="10">
        <f t="shared" si="550"/>
        <v>42451.866967592592</v>
      </c>
      <c r="T1710" s="10">
        <f t="shared" si="551"/>
        <v>42491.866967592592</v>
      </c>
      <c r="U1710">
        <f t="shared" si="560"/>
        <v>7000</v>
      </c>
      <c r="V1710">
        <f t="shared" si="561"/>
        <v>0</v>
      </c>
    </row>
    <row r="1711" spans="1:22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548"/>
        <v>4.8571428571428571E-2</v>
      </c>
      <c r="P1711">
        <f t="shared" si="549"/>
        <v>21.25</v>
      </c>
      <c r="Q1711" t="s">
        <v>8325</v>
      </c>
      <c r="R1711" t="s">
        <v>8347</v>
      </c>
      <c r="S1711" s="10">
        <f t="shared" si="550"/>
        <v>41841.56381944444</v>
      </c>
      <c r="T1711" s="10">
        <f t="shared" si="551"/>
        <v>41882.818749999999</v>
      </c>
      <c r="U1711">
        <f t="shared" si="560"/>
        <v>1750</v>
      </c>
      <c r="V1711">
        <f t="shared" si="561"/>
        <v>85</v>
      </c>
    </row>
    <row r="1712" spans="1:22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548"/>
        <v>6.7999999999999996E-3</v>
      </c>
      <c r="P1712">
        <f t="shared" si="549"/>
        <v>34</v>
      </c>
      <c r="Q1712" t="s">
        <v>8325</v>
      </c>
      <c r="R1712" t="s">
        <v>8347</v>
      </c>
      <c r="S1712" s="10">
        <f t="shared" si="550"/>
        <v>42341.59129629629</v>
      </c>
      <c r="T1712" s="10">
        <f t="shared" si="551"/>
        <v>42387.541666666672</v>
      </c>
      <c r="U1712">
        <f>D1712*1.19</f>
        <v>5950</v>
      </c>
      <c r="V1712">
        <f>E1712*1.19</f>
        <v>40.46</v>
      </c>
    </row>
    <row r="1713" spans="1:22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548"/>
        <v>0.105</v>
      </c>
      <c r="P1713">
        <f t="shared" si="549"/>
        <v>525</v>
      </c>
      <c r="Q1713" t="s">
        <v>8325</v>
      </c>
      <c r="R1713" t="s">
        <v>8347</v>
      </c>
      <c r="S1713" s="10">
        <f t="shared" si="550"/>
        <v>41852.646226851852</v>
      </c>
      <c r="T1713" s="10">
        <f t="shared" si="551"/>
        <v>41883.646226851852</v>
      </c>
      <c r="U1713">
        <f t="shared" ref="U1713:U1728" si="562">D1713</f>
        <v>10000</v>
      </c>
      <c r="V1713">
        <f t="shared" ref="V1713:V1728" si="563">E1713</f>
        <v>1050</v>
      </c>
    </row>
    <row r="1714" spans="1:22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548"/>
        <v>0</v>
      </c>
      <c r="P1714" t="e">
        <f t="shared" si="549"/>
        <v>#DIV/0!</v>
      </c>
      <c r="Q1714" t="s">
        <v>8325</v>
      </c>
      <c r="R1714" t="s">
        <v>8347</v>
      </c>
      <c r="S1714" s="10">
        <f t="shared" si="550"/>
        <v>42125.913807870369</v>
      </c>
      <c r="T1714" s="10">
        <f t="shared" si="551"/>
        <v>42185.913807870369</v>
      </c>
      <c r="U1714">
        <f t="shared" si="562"/>
        <v>5000</v>
      </c>
      <c r="V1714">
        <f t="shared" si="563"/>
        <v>0</v>
      </c>
    </row>
    <row r="1715" spans="1:22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548"/>
        <v>1.6666666666666666E-2</v>
      </c>
      <c r="P1715">
        <f t="shared" si="549"/>
        <v>50</v>
      </c>
      <c r="Q1715" t="s">
        <v>8325</v>
      </c>
      <c r="R1715" t="s">
        <v>8347</v>
      </c>
      <c r="S1715" s="10">
        <f t="shared" si="550"/>
        <v>41887.801064814819</v>
      </c>
      <c r="T1715" s="10">
        <f t="shared" si="551"/>
        <v>41917.801064814819</v>
      </c>
      <c r="U1715">
        <f t="shared" si="562"/>
        <v>3000</v>
      </c>
      <c r="V1715">
        <f t="shared" si="563"/>
        <v>50</v>
      </c>
    </row>
    <row r="1716" spans="1:22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548"/>
        <v>7.868E-2</v>
      </c>
      <c r="P1716">
        <f t="shared" si="549"/>
        <v>115.70588235294117</v>
      </c>
      <c r="Q1716" t="s">
        <v>8325</v>
      </c>
      <c r="R1716" t="s">
        <v>8347</v>
      </c>
      <c r="S1716" s="10">
        <f t="shared" si="550"/>
        <v>42095.918530092589</v>
      </c>
      <c r="T1716" s="10">
        <f t="shared" si="551"/>
        <v>42125.918530092589</v>
      </c>
      <c r="U1716">
        <f t="shared" si="562"/>
        <v>25000</v>
      </c>
      <c r="V1716">
        <f t="shared" si="563"/>
        <v>1967</v>
      </c>
    </row>
    <row r="1717" spans="1:22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548"/>
        <v>2.2000000000000001E-3</v>
      </c>
      <c r="P1717">
        <f t="shared" si="549"/>
        <v>5.5</v>
      </c>
      <c r="Q1717" t="s">
        <v>8325</v>
      </c>
      <c r="R1717" t="s">
        <v>8347</v>
      </c>
      <c r="S1717" s="10">
        <f t="shared" si="550"/>
        <v>42064.217418981483</v>
      </c>
      <c r="T1717" s="10">
        <f t="shared" si="551"/>
        <v>42094.140277777777</v>
      </c>
      <c r="U1717">
        <f t="shared" si="562"/>
        <v>5000</v>
      </c>
      <c r="V1717">
        <f t="shared" si="563"/>
        <v>11</v>
      </c>
    </row>
    <row r="1718" spans="1:22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548"/>
        <v>7.4999999999999997E-2</v>
      </c>
      <c r="P1718">
        <f t="shared" si="549"/>
        <v>50</v>
      </c>
      <c r="Q1718" t="s">
        <v>8325</v>
      </c>
      <c r="R1718" t="s">
        <v>8347</v>
      </c>
      <c r="S1718" s="10">
        <f t="shared" si="550"/>
        <v>42673.577534722222</v>
      </c>
      <c r="T1718" s="10">
        <f t="shared" si="551"/>
        <v>42713.619201388887</v>
      </c>
      <c r="U1718">
        <f t="shared" si="562"/>
        <v>2000</v>
      </c>
      <c r="V1718">
        <f t="shared" si="563"/>
        <v>150</v>
      </c>
    </row>
    <row r="1719" spans="1:22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548"/>
        <v>0.42725880551301687</v>
      </c>
      <c r="P1719">
        <f t="shared" si="549"/>
        <v>34.024390243902438</v>
      </c>
      <c r="Q1719" t="s">
        <v>8325</v>
      </c>
      <c r="R1719" t="s">
        <v>8347</v>
      </c>
      <c r="S1719" s="10">
        <f t="shared" si="550"/>
        <v>42460.98192129629</v>
      </c>
      <c r="T1719" s="10">
        <f t="shared" si="551"/>
        <v>42481.166666666672</v>
      </c>
      <c r="U1719">
        <f t="shared" si="562"/>
        <v>3265</v>
      </c>
      <c r="V1719">
        <f t="shared" si="563"/>
        <v>1395</v>
      </c>
    </row>
    <row r="1720" spans="1:22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548"/>
        <v>2.142857142857143E-3</v>
      </c>
      <c r="P1720">
        <f t="shared" si="549"/>
        <v>37.5</v>
      </c>
      <c r="Q1720" t="s">
        <v>8325</v>
      </c>
      <c r="R1720" t="s">
        <v>8347</v>
      </c>
      <c r="S1720" s="10">
        <f t="shared" si="550"/>
        <v>42460.610520833332</v>
      </c>
      <c r="T1720" s="10">
        <f t="shared" si="551"/>
        <v>42504.207638888889</v>
      </c>
      <c r="U1720">
        <f t="shared" si="562"/>
        <v>35000</v>
      </c>
      <c r="V1720">
        <f t="shared" si="563"/>
        <v>75</v>
      </c>
    </row>
    <row r="1721" spans="1:22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548"/>
        <v>8.7500000000000008E-3</v>
      </c>
      <c r="P1721">
        <f t="shared" si="549"/>
        <v>11.666666666666666</v>
      </c>
      <c r="Q1721" t="s">
        <v>8325</v>
      </c>
      <c r="R1721" t="s">
        <v>8347</v>
      </c>
      <c r="S1721" s="10">
        <f t="shared" si="550"/>
        <v>41869.534618055557</v>
      </c>
      <c r="T1721" s="10">
        <f t="shared" si="551"/>
        <v>41899.534618055557</v>
      </c>
      <c r="U1721">
        <f t="shared" si="562"/>
        <v>4000</v>
      </c>
      <c r="V1721">
        <f t="shared" si="563"/>
        <v>35</v>
      </c>
    </row>
    <row r="1722" spans="1:22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548"/>
        <v>5.6250000000000001E-2</v>
      </c>
      <c r="P1722">
        <f t="shared" si="549"/>
        <v>28.125</v>
      </c>
      <c r="Q1722" t="s">
        <v>8325</v>
      </c>
      <c r="R1722" t="s">
        <v>8347</v>
      </c>
      <c r="S1722" s="10">
        <f t="shared" si="550"/>
        <v>41922.783229166671</v>
      </c>
      <c r="T1722" s="10">
        <f t="shared" si="551"/>
        <v>41952.824895833335</v>
      </c>
      <c r="U1722">
        <f t="shared" si="562"/>
        <v>4000</v>
      </c>
      <c r="V1722">
        <f t="shared" si="563"/>
        <v>225</v>
      </c>
    </row>
    <row r="1723" spans="1:22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548"/>
        <v>0</v>
      </c>
      <c r="P1723" t="e">
        <f t="shared" si="549"/>
        <v>#DIV/0!</v>
      </c>
      <c r="Q1723" t="s">
        <v>8325</v>
      </c>
      <c r="R1723" t="s">
        <v>8347</v>
      </c>
      <c r="S1723" s="10">
        <f t="shared" si="550"/>
        <v>42319.461377314816</v>
      </c>
      <c r="T1723" s="10">
        <f t="shared" si="551"/>
        <v>42349.461377314816</v>
      </c>
      <c r="U1723">
        <f t="shared" si="562"/>
        <v>5000</v>
      </c>
      <c r="V1723">
        <f t="shared" si="563"/>
        <v>0</v>
      </c>
    </row>
    <row r="1724" spans="1:22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548"/>
        <v>3.4722222222222224E-4</v>
      </c>
      <c r="P1724">
        <f t="shared" si="549"/>
        <v>1</v>
      </c>
      <c r="Q1724" t="s">
        <v>8325</v>
      </c>
      <c r="R1724" t="s">
        <v>8347</v>
      </c>
      <c r="S1724" s="10">
        <f t="shared" si="550"/>
        <v>42425.960983796293</v>
      </c>
      <c r="T1724" s="10">
        <f t="shared" si="551"/>
        <v>42463.006944444445</v>
      </c>
      <c r="U1724">
        <f t="shared" si="562"/>
        <v>2880</v>
      </c>
      <c r="V1724">
        <f t="shared" si="563"/>
        <v>1</v>
      </c>
    </row>
    <row r="1725" spans="1:22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548"/>
        <v>6.5000000000000002E-2</v>
      </c>
      <c r="P1725">
        <f t="shared" si="549"/>
        <v>216.66666666666666</v>
      </c>
      <c r="Q1725" t="s">
        <v>8325</v>
      </c>
      <c r="R1725" t="s">
        <v>8347</v>
      </c>
      <c r="S1725" s="10">
        <f t="shared" si="550"/>
        <v>42129.82540509259</v>
      </c>
      <c r="T1725" s="10">
        <f t="shared" si="551"/>
        <v>42186.25</v>
      </c>
      <c r="U1725">
        <f t="shared" si="562"/>
        <v>10000</v>
      </c>
      <c r="V1725">
        <f t="shared" si="563"/>
        <v>650</v>
      </c>
    </row>
    <row r="1726" spans="1:22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548"/>
        <v>5.8333333333333336E-3</v>
      </c>
      <c r="P1726">
        <f t="shared" si="549"/>
        <v>8.75</v>
      </c>
      <c r="Q1726" t="s">
        <v>8325</v>
      </c>
      <c r="R1726" t="s">
        <v>8347</v>
      </c>
      <c r="S1726" s="10">
        <f t="shared" si="550"/>
        <v>41912.932430555556</v>
      </c>
      <c r="T1726" s="10">
        <f t="shared" si="551"/>
        <v>41942.932430555556</v>
      </c>
      <c r="U1726">
        <f t="shared" si="562"/>
        <v>6000</v>
      </c>
      <c r="V1726">
        <f t="shared" si="563"/>
        <v>35</v>
      </c>
    </row>
    <row r="1727" spans="1:22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548"/>
        <v>0.10181818181818182</v>
      </c>
      <c r="P1727">
        <f t="shared" si="549"/>
        <v>62.222222222222221</v>
      </c>
      <c r="Q1727" t="s">
        <v>8325</v>
      </c>
      <c r="R1727" t="s">
        <v>8347</v>
      </c>
      <c r="S1727" s="10">
        <f t="shared" si="550"/>
        <v>41845.968159722222</v>
      </c>
      <c r="T1727" s="10">
        <f t="shared" si="551"/>
        <v>41875.968159722222</v>
      </c>
      <c r="U1727">
        <f t="shared" si="562"/>
        <v>5500</v>
      </c>
      <c r="V1727">
        <f t="shared" si="563"/>
        <v>560</v>
      </c>
    </row>
    <row r="1728" spans="1:22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548"/>
        <v>0.33784615384615385</v>
      </c>
      <c r="P1728">
        <f t="shared" si="549"/>
        <v>137.25</v>
      </c>
      <c r="Q1728" t="s">
        <v>8325</v>
      </c>
      <c r="R1728" t="s">
        <v>8347</v>
      </c>
      <c r="S1728" s="10">
        <f t="shared" si="550"/>
        <v>41788.919722222221</v>
      </c>
      <c r="T1728" s="10">
        <f t="shared" si="551"/>
        <v>41817.919722222221</v>
      </c>
      <c r="U1728">
        <f t="shared" si="562"/>
        <v>6500</v>
      </c>
      <c r="V1728">
        <f t="shared" si="563"/>
        <v>2196</v>
      </c>
    </row>
    <row r="1729" spans="1:22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548"/>
        <v>3.3333333333333332E-4</v>
      </c>
      <c r="P1729">
        <f t="shared" si="549"/>
        <v>1</v>
      </c>
      <c r="Q1729" t="s">
        <v>8325</v>
      </c>
      <c r="R1729" t="s">
        <v>8347</v>
      </c>
      <c r="S1729" s="10">
        <f t="shared" si="550"/>
        <v>42044.927974537044</v>
      </c>
      <c r="T1729" s="10">
        <f t="shared" si="551"/>
        <v>42099.458333333328</v>
      </c>
      <c r="U1729">
        <f>D1729*1.39</f>
        <v>4170</v>
      </c>
      <c r="V1729">
        <f>E1729*1.39</f>
        <v>1.39</v>
      </c>
    </row>
    <row r="1730" spans="1:22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548"/>
        <v>0.68400000000000005</v>
      </c>
      <c r="P1730">
        <f t="shared" si="549"/>
        <v>122.14285714285714</v>
      </c>
      <c r="Q1730" t="s">
        <v>8325</v>
      </c>
      <c r="R1730" t="s">
        <v>8347</v>
      </c>
      <c r="S1730" s="10">
        <f t="shared" si="550"/>
        <v>42268.625856481478</v>
      </c>
      <c r="T1730" s="10">
        <f t="shared" si="551"/>
        <v>42298.625856481478</v>
      </c>
      <c r="U1730">
        <f t="shared" ref="U1730:U1742" si="564">D1730</f>
        <v>1250</v>
      </c>
      <c r="V1730">
        <f t="shared" ref="V1730:V1742" si="565">E1730</f>
        <v>855</v>
      </c>
    </row>
    <row r="1731" spans="1:22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566">SUM(E1731/D1731)</f>
        <v>0</v>
      </c>
      <c r="P1731" t="e">
        <f t="shared" ref="P1731:P1794" si="567">SUM(E1731/L1731)</f>
        <v>#DIV/0!</v>
      </c>
      <c r="Q1731" t="s">
        <v>8325</v>
      </c>
      <c r="R1731" t="s">
        <v>8347</v>
      </c>
      <c r="S1731" s="10">
        <f t="shared" ref="S1731:S1794" si="568">(((J1731/60)/60)/24)+DATE(1970,1,1)</f>
        <v>42471.052152777775</v>
      </c>
      <c r="T1731" s="10">
        <f t="shared" ref="T1731:T1794" si="569">(((I1731/60)/60)/24)+DATE(1970,1,1)</f>
        <v>42531.052152777775</v>
      </c>
      <c r="U1731">
        <f t="shared" si="564"/>
        <v>10000</v>
      </c>
      <c r="V1731">
        <f t="shared" si="565"/>
        <v>0</v>
      </c>
    </row>
    <row r="1732" spans="1:22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566"/>
        <v>0</v>
      </c>
      <c r="P1732" t="e">
        <f t="shared" si="567"/>
        <v>#DIV/0!</v>
      </c>
      <c r="Q1732" t="s">
        <v>8325</v>
      </c>
      <c r="R1732" t="s">
        <v>8347</v>
      </c>
      <c r="S1732" s="10">
        <f t="shared" si="568"/>
        <v>42272.087766203709</v>
      </c>
      <c r="T1732" s="10">
        <f t="shared" si="569"/>
        <v>42302.087766203709</v>
      </c>
      <c r="U1732">
        <f t="shared" si="564"/>
        <v>3000</v>
      </c>
      <c r="V1732">
        <f t="shared" si="565"/>
        <v>0</v>
      </c>
    </row>
    <row r="1733" spans="1:22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566"/>
        <v>0</v>
      </c>
      <c r="P1733" t="e">
        <f t="shared" si="567"/>
        <v>#DIV/0!</v>
      </c>
      <c r="Q1733" t="s">
        <v>8325</v>
      </c>
      <c r="R1733" t="s">
        <v>8347</v>
      </c>
      <c r="S1733" s="10">
        <f t="shared" si="568"/>
        <v>42152.906851851847</v>
      </c>
      <c r="T1733" s="10">
        <f t="shared" si="569"/>
        <v>42166.625</v>
      </c>
      <c r="U1733">
        <f t="shared" si="564"/>
        <v>1000</v>
      </c>
      <c r="V1733">
        <f t="shared" si="565"/>
        <v>0</v>
      </c>
    </row>
    <row r="1734" spans="1:22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566"/>
        <v>0</v>
      </c>
      <c r="P1734" t="e">
        <f t="shared" si="567"/>
        <v>#DIV/0!</v>
      </c>
      <c r="Q1734" t="s">
        <v>8325</v>
      </c>
      <c r="R1734" t="s">
        <v>8347</v>
      </c>
      <c r="S1734" s="10">
        <f t="shared" si="568"/>
        <v>42325.683807870373</v>
      </c>
      <c r="T1734" s="10">
        <f t="shared" si="569"/>
        <v>42385.208333333328</v>
      </c>
      <c r="U1734">
        <f t="shared" si="564"/>
        <v>4000</v>
      </c>
      <c r="V1734">
        <f t="shared" si="565"/>
        <v>0</v>
      </c>
    </row>
    <row r="1735" spans="1:22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566"/>
        <v>0</v>
      </c>
      <c r="P1735" t="e">
        <f t="shared" si="567"/>
        <v>#DIV/0!</v>
      </c>
      <c r="Q1735" t="s">
        <v>8325</v>
      </c>
      <c r="R1735" t="s">
        <v>8347</v>
      </c>
      <c r="S1735" s="10">
        <f t="shared" si="568"/>
        <v>42614.675625000003</v>
      </c>
      <c r="T1735" s="10">
        <f t="shared" si="569"/>
        <v>42626.895833333328</v>
      </c>
      <c r="U1735">
        <f t="shared" si="564"/>
        <v>10000</v>
      </c>
      <c r="V1735">
        <f t="shared" si="565"/>
        <v>0</v>
      </c>
    </row>
    <row r="1736" spans="1:22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566"/>
        <v>2.2222222222222223E-4</v>
      </c>
      <c r="P1736">
        <f t="shared" si="567"/>
        <v>1</v>
      </c>
      <c r="Q1736" t="s">
        <v>8325</v>
      </c>
      <c r="R1736" t="s">
        <v>8347</v>
      </c>
      <c r="S1736" s="10">
        <f t="shared" si="568"/>
        <v>42102.036527777775</v>
      </c>
      <c r="T1736" s="10">
        <f t="shared" si="569"/>
        <v>42132.036527777775</v>
      </c>
      <c r="U1736">
        <f t="shared" si="564"/>
        <v>4500</v>
      </c>
      <c r="V1736">
        <f t="shared" si="565"/>
        <v>1</v>
      </c>
    </row>
    <row r="1737" spans="1:22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566"/>
        <v>0.11</v>
      </c>
      <c r="P1737">
        <f t="shared" si="567"/>
        <v>55</v>
      </c>
      <c r="Q1737" t="s">
        <v>8325</v>
      </c>
      <c r="R1737" t="s">
        <v>8347</v>
      </c>
      <c r="S1737" s="10">
        <f t="shared" si="568"/>
        <v>42559.814178240747</v>
      </c>
      <c r="T1737" s="10">
        <f t="shared" si="569"/>
        <v>42589.814178240747</v>
      </c>
      <c r="U1737">
        <f t="shared" si="564"/>
        <v>1000</v>
      </c>
      <c r="V1737">
        <f t="shared" si="565"/>
        <v>110</v>
      </c>
    </row>
    <row r="1738" spans="1:22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566"/>
        <v>7.3333333333333332E-3</v>
      </c>
      <c r="P1738">
        <f t="shared" si="567"/>
        <v>22</v>
      </c>
      <c r="Q1738" t="s">
        <v>8325</v>
      </c>
      <c r="R1738" t="s">
        <v>8347</v>
      </c>
      <c r="S1738" s="10">
        <f t="shared" si="568"/>
        <v>42286.861493055556</v>
      </c>
      <c r="T1738" s="10">
        <f t="shared" si="569"/>
        <v>42316.90315972222</v>
      </c>
      <c r="U1738">
        <f t="shared" si="564"/>
        <v>3000</v>
      </c>
      <c r="V1738">
        <f t="shared" si="565"/>
        <v>22</v>
      </c>
    </row>
    <row r="1739" spans="1:22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566"/>
        <v>0.21249999999999999</v>
      </c>
      <c r="P1739">
        <f t="shared" si="567"/>
        <v>56.666666666666664</v>
      </c>
      <c r="Q1739" t="s">
        <v>8325</v>
      </c>
      <c r="R1739" t="s">
        <v>8347</v>
      </c>
      <c r="S1739" s="10">
        <f t="shared" si="568"/>
        <v>42175.948981481488</v>
      </c>
      <c r="T1739" s="10">
        <f t="shared" si="569"/>
        <v>42205.948981481488</v>
      </c>
      <c r="U1739">
        <f t="shared" si="564"/>
        <v>4000</v>
      </c>
      <c r="V1739">
        <f t="shared" si="565"/>
        <v>850</v>
      </c>
    </row>
    <row r="1740" spans="1:22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566"/>
        <v>4.0000000000000001E-3</v>
      </c>
      <c r="P1740">
        <f t="shared" si="567"/>
        <v>20</v>
      </c>
      <c r="Q1740" t="s">
        <v>8325</v>
      </c>
      <c r="R1740" t="s">
        <v>8347</v>
      </c>
      <c r="S1740" s="10">
        <f t="shared" si="568"/>
        <v>41884.874328703707</v>
      </c>
      <c r="T1740" s="10">
        <f t="shared" si="569"/>
        <v>41914.874328703707</v>
      </c>
      <c r="U1740">
        <f t="shared" si="564"/>
        <v>5000</v>
      </c>
      <c r="V1740">
        <f t="shared" si="565"/>
        <v>20</v>
      </c>
    </row>
    <row r="1741" spans="1:22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566"/>
        <v>1E-3</v>
      </c>
      <c r="P1741">
        <f t="shared" si="567"/>
        <v>1</v>
      </c>
      <c r="Q1741" t="s">
        <v>8325</v>
      </c>
      <c r="R1741" t="s">
        <v>8347</v>
      </c>
      <c r="S1741" s="10">
        <f t="shared" si="568"/>
        <v>42435.874212962968</v>
      </c>
      <c r="T1741" s="10">
        <f t="shared" si="569"/>
        <v>42494.832546296297</v>
      </c>
      <c r="U1741">
        <f t="shared" si="564"/>
        <v>1000</v>
      </c>
      <c r="V1741">
        <f t="shared" si="565"/>
        <v>1</v>
      </c>
    </row>
    <row r="1742" spans="1:22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566"/>
        <v>0</v>
      </c>
      <c r="P1742" t="e">
        <f t="shared" si="567"/>
        <v>#DIV/0!</v>
      </c>
      <c r="Q1742" t="s">
        <v>8325</v>
      </c>
      <c r="R1742" t="s">
        <v>8347</v>
      </c>
      <c r="S1742" s="10">
        <f t="shared" si="568"/>
        <v>42171.817384259266</v>
      </c>
      <c r="T1742" s="10">
        <f t="shared" si="569"/>
        <v>42201.817384259266</v>
      </c>
      <c r="U1742">
        <f t="shared" si="564"/>
        <v>3000</v>
      </c>
      <c r="V1742">
        <f t="shared" si="565"/>
        <v>0</v>
      </c>
    </row>
    <row r="1743" spans="1:22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566"/>
        <v>1.1083333333333334</v>
      </c>
      <c r="P1743">
        <f t="shared" si="567"/>
        <v>25.576923076923077</v>
      </c>
      <c r="Q1743" t="s">
        <v>8338</v>
      </c>
      <c r="R1743" t="s">
        <v>8339</v>
      </c>
      <c r="S1743" s="10">
        <f t="shared" si="568"/>
        <v>42120.628136574072</v>
      </c>
      <c r="T1743" s="10">
        <f t="shared" si="569"/>
        <v>42165.628136574072</v>
      </c>
      <c r="U1743">
        <f>D1743*1.39</f>
        <v>1667.9999999999998</v>
      </c>
      <c r="V1743">
        <f>E1743*1.39</f>
        <v>1848.6999999999998</v>
      </c>
    </row>
    <row r="1744" spans="1:22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566"/>
        <v>1.0874999999999999</v>
      </c>
      <c r="P1744">
        <f t="shared" si="567"/>
        <v>63.970588235294116</v>
      </c>
      <c r="Q1744" t="s">
        <v>8338</v>
      </c>
      <c r="R1744" t="s">
        <v>8339</v>
      </c>
      <c r="S1744" s="10">
        <f t="shared" si="568"/>
        <v>42710.876967592587</v>
      </c>
      <c r="T1744" s="10">
        <f t="shared" si="569"/>
        <v>42742.875</v>
      </c>
      <c r="U1744">
        <f t="shared" ref="U1744:U1745" si="570">D1744</f>
        <v>2000</v>
      </c>
      <c r="V1744">
        <f t="shared" ref="V1744:V1745" si="571">E1744</f>
        <v>2175</v>
      </c>
    </row>
    <row r="1745" spans="1:22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566"/>
        <v>1.0041666666666667</v>
      </c>
      <c r="P1745">
        <f t="shared" si="567"/>
        <v>89.925373134328353</v>
      </c>
      <c r="Q1745" t="s">
        <v>8338</v>
      </c>
      <c r="R1745" t="s">
        <v>8339</v>
      </c>
      <c r="S1745" s="10">
        <f t="shared" si="568"/>
        <v>42586.925636574073</v>
      </c>
      <c r="T1745" s="10">
        <f t="shared" si="569"/>
        <v>42609.165972222225</v>
      </c>
      <c r="U1745">
        <f t="shared" si="570"/>
        <v>6000</v>
      </c>
      <c r="V1745">
        <f t="shared" si="571"/>
        <v>6025</v>
      </c>
    </row>
    <row r="1746" spans="1:22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566"/>
        <v>1.1845454545454546</v>
      </c>
      <c r="P1746">
        <f t="shared" si="567"/>
        <v>93.071428571428569</v>
      </c>
      <c r="Q1746" t="s">
        <v>8338</v>
      </c>
      <c r="R1746" t="s">
        <v>8339</v>
      </c>
      <c r="S1746" s="10">
        <f t="shared" si="568"/>
        <v>42026.605057870373</v>
      </c>
      <c r="T1746" s="10">
        <f t="shared" si="569"/>
        <v>42071.563391203701</v>
      </c>
      <c r="U1746">
        <f>D1746*1.39</f>
        <v>7644.9999999999991</v>
      </c>
      <c r="V1746">
        <f>E1746*1.39</f>
        <v>9055.8499999999985</v>
      </c>
    </row>
    <row r="1747" spans="1:22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566"/>
        <v>1.1401428571428571</v>
      </c>
      <c r="P1747">
        <f t="shared" si="567"/>
        <v>89.674157303370791</v>
      </c>
      <c r="Q1747" t="s">
        <v>8338</v>
      </c>
      <c r="R1747" t="s">
        <v>8339</v>
      </c>
      <c r="S1747" s="10">
        <f t="shared" si="568"/>
        <v>42690.259699074071</v>
      </c>
      <c r="T1747" s="10">
        <f t="shared" si="569"/>
        <v>42726.083333333328</v>
      </c>
      <c r="U1747">
        <f t="shared" ref="U1747:U1748" si="572">D1747</f>
        <v>7000</v>
      </c>
      <c r="V1747">
        <f t="shared" ref="V1747:V1748" si="573">E1747</f>
        <v>7981</v>
      </c>
    </row>
    <row r="1748" spans="1:22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566"/>
        <v>1.4810000000000001</v>
      </c>
      <c r="P1748">
        <f t="shared" si="567"/>
        <v>207.61682242990653</v>
      </c>
      <c r="Q1748" t="s">
        <v>8338</v>
      </c>
      <c r="R1748" t="s">
        <v>8339</v>
      </c>
      <c r="S1748" s="10">
        <f t="shared" si="568"/>
        <v>42668.176701388889</v>
      </c>
      <c r="T1748" s="10">
        <f t="shared" si="569"/>
        <v>42698.083333333328</v>
      </c>
      <c r="U1748">
        <f t="shared" si="572"/>
        <v>15000</v>
      </c>
      <c r="V1748">
        <f t="shared" si="573"/>
        <v>22215</v>
      </c>
    </row>
    <row r="1749" spans="1:22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566"/>
        <v>1.0495555555555556</v>
      </c>
      <c r="P1749">
        <f t="shared" si="567"/>
        <v>59.408805031446541</v>
      </c>
      <c r="Q1749" t="s">
        <v>8338</v>
      </c>
      <c r="R1749" t="s">
        <v>8339</v>
      </c>
      <c r="S1749" s="10">
        <f t="shared" si="568"/>
        <v>42292.435532407413</v>
      </c>
      <c r="T1749" s="10">
        <f t="shared" si="569"/>
        <v>42321.625</v>
      </c>
      <c r="U1749">
        <f>D1749*1.39</f>
        <v>12510</v>
      </c>
      <c r="V1749">
        <f>E1749*1.39</f>
        <v>13129.939999999999</v>
      </c>
    </row>
    <row r="1750" spans="1:22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566"/>
        <v>1.29948</v>
      </c>
      <c r="P1750">
        <f t="shared" si="567"/>
        <v>358.97237569060775</v>
      </c>
      <c r="Q1750" t="s">
        <v>8338</v>
      </c>
      <c r="R1750" t="s">
        <v>8339</v>
      </c>
      <c r="S1750" s="10">
        <f t="shared" si="568"/>
        <v>42219.950729166667</v>
      </c>
      <c r="T1750" s="10">
        <f t="shared" si="569"/>
        <v>42249.950729166667</v>
      </c>
      <c r="U1750">
        <f>D1750*0.81</f>
        <v>40500</v>
      </c>
      <c r="V1750">
        <f>E1750*0.81</f>
        <v>52628.94</v>
      </c>
    </row>
    <row r="1751" spans="1:22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566"/>
        <v>1.2348756218905472</v>
      </c>
      <c r="P1751">
        <f t="shared" si="567"/>
        <v>94.736641221374043</v>
      </c>
      <c r="Q1751" t="s">
        <v>8338</v>
      </c>
      <c r="R1751" t="s">
        <v>8339</v>
      </c>
      <c r="S1751" s="10">
        <f t="shared" si="568"/>
        <v>42758.975937499999</v>
      </c>
      <c r="T1751" s="10">
        <f t="shared" si="569"/>
        <v>42795.791666666672</v>
      </c>
      <c r="U1751">
        <f>D1751*1.19</f>
        <v>11959.5</v>
      </c>
      <c r="V1751">
        <f>E1751*1.19</f>
        <v>14768.494999999999</v>
      </c>
    </row>
    <row r="1752" spans="1:22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566"/>
        <v>2.0162</v>
      </c>
      <c r="P1752">
        <f t="shared" si="567"/>
        <v>80.647999999999996</v>
      </c>
      <c r="Q1752" t="s">
        <v>8338</v>
      </c>
      <c r="R1752" t="s">
        <v>8339</v>
      </c>
      <c r="S1752" s="10">
        <f t="shared" si="568"/>
        <v>42454.836851851855</v>
      </c>
      <c r="T1752" s="10">
        <f t="shared" si="569"/>
        <v>42479.836851851855</v>
      </c>
      <c r="U1752">
        <f t="shared" ref="U1752:U1753" si="574">D1752</f>
        <v>5000</v>
      </c>
      <c r="V1752">
        <f t="shared" ref="V1752:V1753" si="575">E1752</f>
        <v>10081</v>
      </c>
    </row>
    <row r="1753" spans="1:22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566"/>
        <v>1.0289999999999999</v>
      </c>
      <c r="P1753">
        <f t="shared" si="567"/>
        <v>168.68852459016392</v>
      </c>
      <c r="Q1753" t="s">
        <v>8338</v>
      </c>
      <c r="R1753" t="s">
        <v>8339</v>
      </c>
      <c r="S1753" s="10">
        <f t="shared" si="568"/>
        <v>42052.7815162037</v>
      </c>
      <c r="T1753" s="10">
        <f t="shared" si="569"/>
        <v>42082.739849537036</v>
      </c>
      <c r="U1753">
        <f t="shared" si="574"/>
        <v>10000</v>
      </c>
      <c r="V1753">
        <f t="shared" si="575"/>
        <v>10290</v>
      </c>
    </row>
    <row r="1754" spans="1:22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566"/>
        <v>2.6016666666666666</v>
      </c>
      <c r="P1754">
        <f t="shared" si="567"/>
        <v>34.68888888888889</v>
      </c>
      <c r="Q1754" t="s">
        <v>8338</v>
      </c>
      <c r="R1754" t="s">
        <v>8339</v>
      </c>
      <c r="S1754" s="10">
        <f t="shared" si="568"/>
        <v>42627.253263888888</v>
      </c>
      <c r="T1754" s="10">
        <f t="shared" si="569"/>
        <v>42657.253263888888</v>
      </c>
      <c r="U1754">
        <f>D1754*1.39</f>
        <v>1667.9999999999998</v>
      </c>
      <c r="V1754">
        <f>E1754*1.39</f>
        <v>4339.58</v>
      </c>
    </row>
    <row r="1755" spans="1:22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566"/>
        <v>1.08</v>
      </c>
      <c r="P1755">
        <f t="shared" si="567"/>
        <v>462.85714285714283</v>
      </c>
      <c r="Q1755" t="s">
        <v>8338</v>
      </c>
      <c r="R1755" t="s">
        <v>8339</v>
      </c>
      <c r="S1755" s="10">
        <f t="shared" si="568"/>
        <v>42420.74962962963</v>
      </c>
      <c r="T1755" s="10">
        <f t="shared" si="569"/>
        <v>42450.707962962959</v>
      </c>
      <c r="U1755">
        <f>D1755*0.16</f>
        <v>2400</v>
      </c>
      <c r="V1755">
        <f>E1755*0.16</f>
        <v>2592</v>
      </c>
    </row>
    <row r="1756" spans="1:22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566"/>
        <v>1.1052941176470588</v>
      </c>
      <c r="P1756">
        <f t="shared" si="567"/>
        <v>104.38888888888889</v>
      </c>
      <c r="Q1756" t="s">
        <v>8338</v>
      </c>
      <c r="R1756" t="s">
        <v>8339</v>
      </c>
      <c r="S1756" s="10">
        <f t="shared" si="568"/>
        <v>42067.876770833333</v>
      </c>
      <c r="T1756" s="10">
        <f t="shared" si="569"/>
        <v>42097.835104166668</v>
      </c>
      <c r="U1756">
        <f>D1756*0.81</f>
        <v>6885</v>
      </c>
      <c r="V1756">
        <f>E1756*0.81</f>
        <v>7609.9500000000007</v>
      </c>
    </row>
    <row r="1757" spans="1:22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566"/>
        <v>1.2</v>
      </c>
      <c r="P1757">
        <f t="shared" si="567"/>
        <v>7.5</v>
      </c>
      <c r="Q1757" t="s">
        <v>8338</v>
      </c>
      <c r="R1757" t="s">
        <v>8339</v>
      </c>
      <c r="S1757" s="10">
        <f t="shared" si="568"/>
        <v>42252.788900462961</v>
      </c>
      <c r="T1757" s="10">
        <f t="shared" si="569"/>
        <v>42282.788900462961</v>
      </c>
      <c r="U1757">
        <f t="shared" ref="U1757:U1762" si="576">D1757</f>
        <v>25</v>
      </c>
      <c r="V1757">
        <f t="shared" ref="V1757:V1762" si="577">E1757</f>
        <v>30</v>
      </c>
    </row>
    <row r="1758" spans="1:22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566"/>
        <v>1.0282909090909091</v>
      </c>
      <c r="P1758">
        <f t="shared" si="567"/>
        <v>47.13</v>
      </c>
      <c r="Q1758" t="s">
        <v>8338</v>
      </c>
      <c r="R1758" t="s">
        <v>8339</v>
      </c>
      <c r="S1758" s="10">
        <f t="shared" si="568"/>
        <v>42571.167465277773</v>
      </c>
      <c r="T1758" s="10">
        <f t="shared" si="569"/>
        <v>42611.167465277773</v>
      </c>
      <c r="U1758">
        <f t="shared" si="576"/>
        <v>5500</v>
      </c>
      <c r="V1758">
        <f t="shared" si="577"/>
        <v>5655.6</v>
      </c>
    </row>
    <row r="1759" spans="1:22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566"/>
        <v>1.1599999999999999</v>
      </c>
      <c r="P1759">
        <f t="shared" si="567"/>
        <v>414.28571428571428</v>
      </c>
      <c r="Q1759" t="s">
        <v>8338</v>
      </c>
      <c r="R1759" t="s">
        <v>8339</v>
      </c>
      <c r="S1759" s="10">
        <f t="shared" si="568"/>
        <v>42733.827349537038</v>
      </c>
      <c r="T1759" s="10">
        <f t="shared" si="569"/>
        <v>42763.811805555553</v>
      </c>
      <c r="U1759">
        <f t="shared" si="576"/>
        <v>5000</v>
      </c>
      <c r="V1759">
        <f t="shared" si="577"/>
        <v>5800</v>
      </c>
    </row>
    <row r="1760" spans="1:22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566"/>
        <v>1.147</v>
      </c>
      <c r="P1760">
        <f t="shared" si="567"/>
        <v>42.481481481481481</v>
      </c>
      <c r="Q1760" t="s">
        <v>8338</v>
      </c>
      <c r="R1760" t="s">
        <v>8339</v>
      </c>
      <c r="S1760" s="10">
        <f t="shared" si="568"/>
        <v>42505.955925925926</v>
      </c>
      <c r="T1760" s="10">
        <f t="shared" si="569"/>
        <v>42565.955925925926</v>
      </c>
      <c r="U1760">
        <f t="shared" si="576"/>
        <v>1000</v>
      </c>
      <c r="V1760">
        <f t="shared" si="577"/>
        <v>1147</v>
      </c>
    </row>
    <row r="1761" spans="1:22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566"/>
        <v>1.0660000000000001</v>
      </c>
      <c r="P1761">
        <f t="shared" si="567"/>
        <v>108.77551020408163</v>
      </c>
      <c r="Q1761" t="s">
        <v>8338</v>
      </c>
      <c r="R1761" t="s">
        <v>8339</v>
      </c>
      <c r="S1761" s="10">
        <f t="shared" si="568"/>
        <v>42068.829039351855</v>
      </c>
      <c r="T1761" s="10">
        <f t="shared" si="569"/>
        <v>42088.787372685183</v>
      </c>
      <c r="U1761">
        <f t="shared" si="576"/>
        <v>5000</v>
      </c>
      <c r="V1761">
        <f t="shared" si="577"/>
        <v>5330</v>
      </c>
    </row>
    <row r="1762" spans="1:22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566"/>
        <v>1.6544000000000001</v>
      </c>
      <c r="P1762">
        <f t="shared" si="567"/>
        <v>81.098039215686271</v>
      </c>
      <c r="Q1762" t="s">
        <v>8338</v>
      </c>
      <c r="R1762" t="s">
        <v>8339</v>
      </c>
      <c r="S1762" s="10">
        <f t="shared" si="568"/>
        <v>42405.67260416667</v>
      </c>
      <c r="T1762" s="10">
        <f t="shared" si="569"/>
        <v>42425.67260416667</v>
      </c>
      <c r="U1762">
        <f t="shared" si="576"/>
        <v>5000</v>
      </c>
      <c r="V1762">
        <f t="shared" si="577"/>
        <v>8272</v>
      </c>
    </row>
    <row r="1763" spans="1:22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566"/>
        <v>1.55</v>
      </c>
      <c r="P1763">
        <f t="shared" si="567"/>
        <v>51.666666666666664</v>
      </c>
      <c r="Q1763" t="s">
        <v>8338</v>
      </c>
      <c r="R1763" t="s">
        <v>8339</v>
      </c>
      <c r="S1763" s="10">
        <f t="shared" si="568"/>
        <v>42209.567824074074</v>
      </c>
      <c r="T1763" s="10">
        <f t="shared" si="569"/>
        <v>42259.567824074074</v>
      </c>
      <c r="U1763">
        <f>D1763*1.39</f>
        <v>139</v>
      </c>
      <c r="V1763">
        <f>E1763*1.39</f>
        <v>215.45</v>
      </c>
    </row>
    <row r="1764" spans="1:22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566"/>
        <v>8.85</v>
      </c>
      <c r="P1764">
        <f t="shared" si="567"/>
        <v>35.4</v>
      </c>
      <c r="Q1764" t="s">
        <v>8338</v>
      </c>
      <c r="R1764" t="s">
        <v>8339</v>
      </c>
      <c r="S1764" s="10">
        <f t="shared" si="568"/>
        <v>42410.982002314813</v>
      </c>
      <c r="T1764" s="10">
        <f t="shared" si="569"/>
        <v>42440.982002314813</v>
      </c>
      <c r="U1764">
        <f t="shared" ref="U1764:U1765" si="578">D1764</f>
        <v>100</v>
      </c>
      <c r="V1764">
        <f t="shared" ref="V1764:V1765" si="579">E1764</f>
        <v>885</v>
      </c>
    </row>
    <row r="1765" spans="1:22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566"/>
        <v>1.0190833333333333</v>
      </c>
      <c r="P1765">
        <f t="shared" si="567"/>
        <v>103.63559322033899</v>
      </c>
      <c r="Q1765" t="s">
        <v>8338</v>
      </c>
      <c r="R1765" t="s">
        <v>8339</v>
      </c>
      <c r="S1765" s="10">
        <f t="shared" si="568"/>
        <v>42636.868518518517</v>
      </c>
      <c r="T1765" s="10">
        <f t="shared" si="569"/>
        <v>42666.868518518517</v>
      </c>
      <c r="U1765">
        <f t="shared" si="578"/>
        <v>12000</v>
      </c>
      <c r="V1765">
        <f t="shared" si="579"/>
        <v>12229</v>
      </c>
    </row>
    <row r="1766" spans="1:22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566"/>
        <v>0.19600000000000001</v>
      </c>
      <c r="P1766">
        <f t="shared" si="567"/>
        <v>55.282051282051285</v>
      </c>
      <c r="Q1766" t="s">
        <v>8338</v>
      </c>
      <c r="R1766" t="s">
        <v>8339</v>
      </c>
      <c r="S1766" s="10">
        <f t="shared" si="568"/>
        <v>41825.485868055555</v>
      </c>
      <c r="T1766" s="10">
        <f t="shared" si="569"/>
        <v>41854.485868055555</v>
      </c>
      <c r="U1766">
        <f>D1766*1.39</f>
        <v>15289.999999999998</v>
      </c>
      <c r="V1766">
        <f>E1766*1.39</f>
        <v>2996.8399999999997</v>
      </c>
    </row>
    <row r="1767" spans="1:22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566"/>
        <v>0.59467839999999994</v>
      </c>
      <c r="P1767">
        <f t="shared" si="567"/>
        <v>72.16970873786407</v>
      </c>
      <c r="Q1767" t="s">
        <v>8338</v>
      </c>
      <c r="R1767" t="s">
        <v>8339</v>
      </c>
      <c r="S1767" s="10">
        <f t="shared" si="568"/>
        <v>41834.980462962965</v>
      </c>
      <c r="T1767" s="10">
        <f t="shared" si="569"/>
        <v>41864.980462962965</v>
      </c>
      <c r="U1767">
        <f>D1767</f>
        <v>12500</v>
      </c>
      <c r="V1767">
        <f>E1767</f>
        <v>7433.48</v>
      </c>
    </row>
    <row r="1768" spans="1:22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566"/>
        <v>0</v>
      </c>
      <c r="P1768" t="e">
        <f t="shared" si="567"/>
        <v>#DIV/0!</v>
      </c>
      <c r="Q1768" t="s">
        <v>8338</v>
      </c>
      <c r="R1768" t="s">
        <v>8339</v>
      </c>
      <c r="S1768" s="10">
        <f t="shared" si="568"/>
        <v>41855.859814814816</v>
      </c>
      <c r="T1768" s="10">
        <f t="shared" si="569"/>
        <v>41876.859814814816</v>
      </c>
      <c r="U1768">
        <f>D1768*0.75</f>
        <v>1125</v>
      </c>
      <c r="V1768">
        <f>E1768*0.75</f>
        <v>0</v>
      </c>
    </row>
    <row r="1769" spans="1:22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566"/>
        <v>0.4572</v>
      </c>
      <c r="P1769">
        <f t="shared" si="567"/>
        <v>58.615384615384613</v>
      </c>
      <c r="Q1769" t="s">
        <v>8338</v>
      </c>
      <c r="R1769" t="s">
        <v>8339</v>
      </c>
      <c r="S1769" s="10">
        <f t="shared" si="568"/>
        <v>41824.658379629633</v>
      </c>
      <c r="T1769" s="10">
        <f t="shared" si="569"/>
        <v>41854.658379629633</v>
      </c>
      <c r="U1769">
        <f t="shared" ref="U1769:U1772" si="580">D1769</f>
        <v>5000</v>
      </c>
      <c r="V1769">
        <f t="shared" ref="V1769:V1772" si="581">E1769</f>
        <v>2286</v>
      </c>
    </row>
    <row r="1770" spans="1:22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566"/>
        <v>3.7400000000000003E-2</v>
      </c>
      <c r="P1770">
        <f t="shared" si="567"/>
        <v>12.466666666666667</v>
      </c>
      <c r="Q1770" t="s">
        <v>8338</v>
      </c>
      <c r="R1770" t="s">
        <v>8339</v>
      </c>
      <c r="S1770" s="10">
        <f t="shared" si="568"/>
        <v>41849.560694444444</v>
      </c>
      <c r="T1770" s="10">
        <f t="shared" si="569"/>
        <v>41909.560694444444</v>
      </c>
      <c r="U1770">
        <f t="shared" si="580"/>
        <v>5000</v>
      </c>
      <c r="V1770">
        <f t="shared" si="581"/>
        <v>187</v>
      </c>
    </row>
    <row r="1771" spans="1:22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566"/>
        <v>2.7025E-2</v>
      </c>
      <c r="P1771">
        <f t="shared" si="567"/>
        <v>49.136363636363633</v>
      </c>
      <c r="Q1771" t="s">
        <v>8338</v>
      </c>
      <c r="R1771" t="s">
        <v>8339</v>
      </c>
      <c r="S1771" s="10">
        <f t="shared" si="568"/>
        <v>41987.818969907406</v>
      </c>
      <c r="T1771" s="10">
        <f t="shared" si="569"/>
        <v>42017.818969907406</v>
      </c>
      <c r="U1771">
        <f t="shared" si="580"/>
        <v>40000</v>
      </c>
      <c r="V1771">
        <f t="shared" si="581"/>
        <v>1081</v>
      </c>
    </row>
    <row r="1772" spans="1:22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566"/>
        <v>0.56514285714285717</v>
      </c>
      <c r="P1772">
        <f t="shared" si="567"/>
        <v>150.5</v>
      </c>
      <c r="Q1772" t="s">
        <v>8338</v>
      </c>
      <c r="R1772" t="s">
        <v>8339</v>
      </c>
      <c r="S1772" s="10">
        <f t="shared" si="568"/>
        <v>41891.780023148152</v>
      </c>
      <c r="T1772" s="10">
        <f t="shared" si="569"/>
        <v>41926.780023148152</v>
      </c>
      <c r="U1772">
        <f t="shared" si="580"/>
        <v>24500</v>
      </c>
      <c r="V1772">
        <f t="shared" si="581"/>
        <v>13846</v>
      </c>
    </row>
    <row r="1773" spans="1:22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566"/>
        <v>0.21309523809523809</v>
      </c>
      <c r="P1773">
        <f t="shared" si="567"/>
        <v>35.799999999999997</v>
      </c>
      <c r="Q1773" t="s">
        <v>8338</v>
      </c>
      <c r="R1773" t="s">
        <v>8339</v>
      </c>
      <c r="S1773" s="10">
        <f t="shared" si="568"/>
        <v>41905.979629629634</v>
      </c>
      <c r="T1773" s="10">
        <f t="shared" si="569"/>
        <v>41935.979629629634</v>
      </c>
      <c r="U1773">
        <f t="shared" ref="U1773:U1774" si="582">D1773*1.39</f>
        <v>5838</v>
      </c>
      <c r="V1773">
        <f t="shared" ref="V1773:V1774" si="583">E1773*1.39</f>
        <v>1244.05</v>
      </c>
    </row>
    <row r="1774" spans="1:22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566"/>
        <v>0.156</v>
      </c>
      <c r="P1774">
        <f t="shared" si="567"/>
        <v>45.157894736842103</v>
      </c>
      <c r="Q1774" t="s">
        <v>8338</v>
      </c>
      <c r="R1774" t="s">
        <v>8339</v>
      </c>
      <c r="S1774" s="10">
        <f t="shared" si="568"/>
        <v>41766.718009259261</v>
      </c>
      <c r="T1774" s="10">
        <f t="shared" si="569"/>
        <v>41826.718009259261</v>
      </c>
      <c r="U1774">
        <f t="shared" si="582"/>
        <v>7644.9999999999991</v>
      </c>
      <c r="V1774">
        <f t="shared" si="583"/>
        <v>1192.6199999999999</v>
      </c>
    </row>
    <row r="1775" spans="1:22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566"/>
        <v>6.2566666666666673E-2</v>
      </c>
      <c r="P1775">
        <f t="shared" si="567"/>
        <v>98.78947368421052</v>
      </c>
      <c r="Q1775" t="s">
        <v>8338</v>
      </c>
      <c r="R1775" t="s">
        <v>8339</v>
      </c>
      <c r="S1775" s="10">
        <f t="shared" si="568"/>
        <v>41978.760393518518</v>
      </c>
      <c r="T1775" s="10">
        <f t="shared" si="569"/>
        <v>42023.760393518518</v>
      </c>
      <c r="U1775">
        <f t="shared" ref="U1775:U1777" si="584">D1775</f>
        <v>30000</v>
      </c>
      <c r="V1775">
        <f t="shared" ref="V1775:V1777" si="585">E1775</f>
        <v>1877</v>
      </c>
    </row>
    <row r="1776" spans="1:22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566"/>
        <v>0.4592</v>
      </c>
      <c r="P1776">
        <f t="shared" si="567"/>
        <v>88.307692307692307</v>
      </c>
      <c r="Q1776" t="s">
        <v>8338</v>
      </c>
      <c r="R1776" t="s">
        <v>8339</v>
      </c>
      <c r="S1776" s="10">
        <f t="shared" si="568"/>
        <v>41930.218657407408</v>
      </c>
      <c r="T1776" s="10">
        <f t="shared" si="569"/>
        <v>41972.624305555553</v>
      </c>
      <c r="U1776">
        <f t="shared" si="584"/>
        <v>2500</v>
      </c>
      <c r="V1776">
        <f t="shared" si="585"/>
        <v>1148</v>
      </c>
    </row>
    <row r="1777" spans="1:22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566"/>
        <v>0.65101538461538466</v>
      </c>
      <c r="P1777">
        <f t="shared" si="567"/>
        <v>170.62903225806451</v>
      </c>
      <c r="Q1777" t="s">
        <v>8338</v>
      </c>
      <c r="R1777" t="s">
        <v>8339</v>
      </c>
      <c r="S1777" s="10">
        <f t="shared" si="568"/>
        <v>41891.976388888892</v>
      </c>
      <c r="T1777" s="10">
        <f t="shared" si="569"/>
        <v>41936.976388888892</v>
      </c>
      <c r="U1777">
        <f t="shared" si="584"/>
        <v>32500</v>
      </c>
      <c r="V1777">
        <f t="shared" si="585"/>
        <v>21158</v>
      </c>
    </row>
    <row r="1778" spans="1:22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566"/>
        <v>6.7000000000000004E-2</v>
      </c>
      <c r="P1778">
        <f t="shared" si="567"/>
        <v>83.75</v>
      </c>
      <c r="Q1778" t="s">
        <v>8338</v>
      </c>
      <c r="R1778" t="s">
        <v>8339</v>
      </c>
      <c r="S1778" s="10">
        <f t="shared" si="568"/>
        <v>41905.95684027778</v>
      </c>
      <c r="T1778" s="10">
        <f t="shared" si="569"/>
        <v>41941.95684027778</v>
      </c>
      <c r="U1778">
        <f>D1778*1.39</f>
        <v>6949.9999999999991</v>
      </c>
      <c r="V1778">
        <f>E1778*1.39</f>
        <v>465.65</v>
      </c>
    </row>
    <row r="1779" spans="1:22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566"/>
        <v>0.135625</v>
      </c>
      <c r="P1779">
        <f t="shared" si="567"/>
        <v>65.099999999999994</v>
      </c>
      <c r="Q1779" t="s">
        <v>8338</v>
      </c>
      <c r="R1779" t="s">
        <v>8339</v>
      </c>
      <c r="S1779" s="10">
        <f t="shared" si="568"/>
        <v>42025.357094907406</v>
      </c>
      <c r="T1779" s="10">
        <f t="shared" si="569"/>
        <v>42055.357094907406</v>
      </c>
      <c r="U1779">
        <f>D1779*1.19</f>
        <v>5712</v>
      </c>
      <c r="V1779">
        <f>E1779*1.19</f>
        <v>774.68999999999994</v>
      </c>
    </row>
    <row r="1780" spans="1:22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566"/>
        <v>1.9900000000000001E-2</v>
      </c>
      <c r="P1780">
        <f t="shared" si="567"/>
        <v>66.333333333333329</v>
      </c>
      <c r="Q1780" t="s">
        <v>8338</v>
      </c>
      <c r="R1780" t="s">
        <v>8339</v>
      </c>
      <c r="S1780" s="10">
        <f t="shared" si="568"/>
        <v>42045.86336805555</v>
      </c>
      <c r="T1780" s="10">
        <f t="shared" si="569"/>
        <v>42090.821701388893</v>
      </c>
      <c r="U1780">
        <f t="shared" ref="U1780:U1787" si="586">D1780</f>
        <v>50000</v>
      </c>
      <c r="V1780">
        <f t="shared" ref="V1780:V1787" si="587">E1780</f>
        <v>995</v>
      </c>
    </row>
    <row r="1781" spans="1:22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566"/>
        <v>0.36236363636363639</v>
      </c>
      <c r="P1781">
        <f t="shared" si="567"/>
        <v>104.89473684210526</v>
      </c>
      <c r="Q1781" t="s">
        <v>8338</v>
      </c>
      <c r="R1781" t="s">
        <v>8339</v>
      </c>
      <c r="S1781" s="10">
        <f t="shared" si="568"/>
        <v>42585.691898148143</v>
      </c>
      <c r="T1781" s="10">
        <f t="shared" si="569"/>
        <v>42615.691898148143</v>
      </c>
      <c r="U1781">
        <f t="shared" si="586"/>
        <v>11000</v>
      </c>
      <c r="V1781">
        <f t="shared" si="587"/>
        <v>3986</v>
      </c>
    </row>
    <row r="1782" spans="1:22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566"/>
        <v>0.39743333333333336</v>
      </c>
      <c r="P1782">
        <f t="shared" si="567"/>
        <v>78.440789473684205</v>
      </c>
      <c r="Q1782" t="s">
        <v>8338</v>
      </c>
      <c r="R1782" t="s">
        <v>8339</v>
      </c>
      <c r="S1782" s="10">
        <f t="shared" si="568"/>
        <v>42493.600810185191</v>
      </c>
      <c r="T1782" s="10">
        <f t="shared" si="569"/>
        <v>42553.600810185191</v>
      </c>
      <c r="U1782">
        <f t="shared" si="586"/>
        <v>30000</v>
      </c>
      <c r="V1782">
        <f t="shared" si="587"/>
        <v>11923</v>
      </c>
    </row>
    <row r="1783" spans="1:22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566"/>
        <v>0.25763636363636366</v>
      </c>
      <c r="P1783">
        <f t="shared" si="567"/>
        <v>59.041666666666664</v>
      </c>
      <c r="Q1783" t="s">
        <v>8338</v>
      </c>
      <c r="R1783" t="s">
        <v>8339</v>
      </c>
      <c r="S1783" s="10">
        <f t="shared" si="568"/>
        <v>42597.617418981477</v>
      </c>
      <c r="T1783" s="10">
        <f t="shared" si="569"/>
        <v>42628.617418981477</v>
      </c>
      <c r="U1783">
        <f t="shared" si="586"/>
        <v>5500</v>
      </c>
      <c r="V1783">
        <f t="shared" si="587"/>
        <v>1417</v>
      </c>
    </row>
    <row r="1784" spans="1:22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566"/>
        <v>0.15491428571428573</v>
      </c>
      <c r="P1784">
        <f t="shared" si="567"/>
        <v>71.34210526315789</v>
      </c>
      <c r="Q1784" t="s">
        <v>8338</v>
      </c>
      <c r="R1784" t="s">
        <v>8339</v>
      </c>
      <c r="S1784" s="10">
        <f t="shared" si="568"/>
        <v>42388.575104166666</v>
      </c>
      <c r="T1784" s="10">
        <f t="shared" si="569"/>
        <v>42421.575104166666</v>
      </c>
      <c r="U1784">
        <f t="shared" si="586"/>
        <v>35000</v>
      </c>
      <c r="V1784">
        <f t="shared" si="587"/>
        <v>5422</v>
      </c>
    </row>
    <row r="1785" spans="1:22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566"/>
        <v>0.236925</v>
      </c>
      <c r="P1785">
        <f t="shared" si="567"/>
        <v>51.227027027027027</v>
      </c>
      <c r="Q1785" t="s">
        <v>8338</v>
      </c>
      <c r="R1785" t="s">
        <v>8339</v>
      </c>
      <c r="S1785" s="10">
        <f t="shared" si="568"/>
        <v>42115.949976851851</v>
      </c>
      <c r="T1785" s="10">
        <f t="shared" si="569"/>
        <v>42145.949976851851</v>
      </c>
      <c r="U1785">
        <f t="shared" si="586"/>
        <v>40000</v>
      </c>
      <c r="V1785">
        <f t="shared" si="587"/>
        <v>9477</v>
      </c>
    </row>
    <row r="1786" spans="1:22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566"/>
        <v>0.39760000000000001</v>
      </c>
      <c r="P1786">
        <f t="shared" si="567"/>
        <v>60.242424242424242</v>
      </c>
      <c r="Q1786" t="s">
        <v>8338</v>
      </c>
      <c r="R1786" t="s">
        <v>8339</v>
      </c>
      <c r="S1786" s="10">
        <f t="shared" si="568"/>
        <v>42003.655555555553</v>
      </c>
      <c r="T1786" s="10">
        <f t="shared" si="569"/>
        <v>42035.142361111109</v>
      </c>
      <c r="U1786">
        <f t="shared" si="586"/>
        <v>5000</v>
      </c>
      <c r="V1786">
        <f t="shared" si="587"/>
        <v>1988</v>
      </c>
    </row>
    <row r="1787" spans="1:22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566"/>
        <v>0.20220833333333332</v>
      </c>
      <c r="P1787">
        <f t="shared" si="567"/>
        <v>44.935185185185183</v>
      </c>
      <c r="Q1787" t="s">
        <v>8338</v>
      </c>
      <c r="R1787" t="s">
        <v>8339</v>
      </c>
      <c r="S1787" s="10">
        <f t="shared" si="568"/>
        <v>41897.134895833333</v>
      </c>
      <c r="T1787" s="10">
        <f t="shared" si="569"/>
        <v>41928</v>
      </c>
      <c r="U1787">
        <f t="shared" si="586"/>
        <v>24000</v>
      </c>
      <c r="V1787">
        <f t="shared" si="587"/>
        <v>4853</v>
      </c>
    </row>
    <row r="1788" spans="1:22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566"/>
        <v>0.47631578947368419</v>
      </c>
      <c r="P1788">
        <f t="shared" si="567"/>
        <v>31.206896551724139</v>
      </c>
      <c r="Q1788" t="s">
        <v>8338</v>
      </c>
      <c r="R1788" t="s">
        <v>8339</v>
      </c>
      <c r="S1788" s="10">
        <f t="shared" si="568"/>
        <v>41958.550659722227</v>
      </c>
      <c r="T1788" s="10">
        <f t="shared" si="569"/>
        <v>41988.550659722227</v>
      </c>
      <c r="U1788">
        <f>D1788*1.19</f>
        <v>2261</v>
      </c>
      <c r="V1788">
        <f>E1788*1.19</f>
        <v>1076.95</v>
      </c>
    </row>
    <row r="1789" spans="1:22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566"/>
        <v>0.15329999999999999</v>
      </c>
      <c r="P1789">
        <f t="shared" si="567"/>
        <v>63.875</v>
      </c>
      <c r="Q1789" t="s">
        <v>8338</v>
      </c>
      <c r="R1789" t="s">
        <v>8339</v>
      </c>
      <c r="S1789" s="10">
        <f t="shared" si="568"/>
        <v>42068.65552083333</v>
      </c>
      <c r="T1789" s="10">
        <f t="shared" si="569"/>
        <v>42098.613854166666</v>
      </c>
      <c r="U1789">
        <f>D1789</f>
        <v>10000</v>
      </c>
      <c r="V1789">
        <f>E1789</f>
        <v>1533</v>
      </c>
    </row>
    <row r="1790" spans="1:22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566"/>
        <v>1.3818181818181818E-2</v>
      </c>
      <c r="P1790">
        <f t="shared" si="567"/>
        <v>19</v>
      </c>
      <c r="Q1790" t="s">
        <v>8338</v>
      </c>
      <c r="R1790" t="s">
        <v>8339</v>
      </c>
      <c r="S1790" s="10">
        <f t="shared" si="568"/>
        <v>41913.94840277778</v>
      </c>
      <c r="T1790" s="10">
        <f t="shared" si="569"/>
        <v>41943.94840277778</v>
      </c>
      <c r="U1790">
        <f>D1790*1.39</f>
        <v>7644.9999999999991</v>
      </c>
      <c r="V1790">
        <f>E1790*1.39</f>
        <v>105.63999999999999</v>
      </c>
    </row>
    <row r="1791" spans="1:22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566"/>
        <v>5.0000000000000001E-3</v>
      </c>
      <c r="P1791">
        <f t="shared" si="567"/>
        <v>10</v>
      </c>
      <c r="Q1791" t="s">
        <v>8338</v>
      </c>
      <c r="R1791" t="s">
        <v>8339</v>
      </c>
      <c r="S1791" s="10">
        <f t="shared" si="568"/>
        <v>41956.250034722223</v>
      </c>
      <c r="T1791" s="10">
        <f t="shared" si="569"/>
        <v>42016.250034722223</v>
      </c>
      <c r="U1791">
        <f t="shared" ref="U1791:U1792" si="588">D1791</f>
        <v>8000</v>
      </c>
      <c r="V1791">
        <f t="shared" ref="V1791:V1792" si="589">E1791</f>
        <v>40</v>
      </c>
    </row>
    <row r="1792" spans="1:22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566"/>
        <v>4.9575757575757579E-2</v>
      </c>
      <c r="P1792">
        <f t="shared" si="567"/>
        <v>109.06666666666666</v>
      </c>
      <c r="Q1792" t="s">
        <v>8338</v>
      </c>
      <c r="R1792" t="s">
        <v>8339</v>
      </c>
      <c r="S1792" s="10">
        <f t="shared" si="568"/>
        <v>42010.674513888895</v>
      </c>
      <c r="T1792" s="10">
        <f t="shared" si="569"/>
        <v>42040.674513888895</v>
      </c>
      <c r="U1792">
        <f t="shared" si="588"/>
        <v>33000</v>
      </c>
      <c r="V1792">
        <f t="shared" si="589"/>
        <v>1636</v>
      </c>
    </row>
    <row r="1793" spans="1:22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566"/>
        <v>3.5666666666666666E-2</v>
      </c>
      <c r="P1793">
        <f t="shared" si="567"/>
        <v>26.75</v>
      </c>
      <c r="Q1793" t="s">
        <v>8338</v>
      </c>
      <c r="R1793" t="s">
        <v>8339</v>
      </c>
      <c r="S1793" s="10">
        <f t="shared" si="568"/>
        <v>41973.740335648152</v>
      </c>
      <c r="T1793" s="10">
        <f t="shared" si="569"/>
        <v>42033.740335648152</v>
      </c>
      <c r="U1793">
        <f>D1793*1.39</f>
        <v>4170</v>
      </c>
      <c r="V1793">
        <f>E1793*1.39</f>
        <v>148.72999999999999</v>
      </c>
    </row>
    <row r="1794" spans="1:22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566"/>
        <v>0.61124000000000001</v>
      </c>
      <c r="P1794">
        <f t="shared" si="567"/>
        <v>109.93525179856115</v>
      </c>
      <c r="Q1794" t="s">
        <v>8338</v>
      </c>
      <c r="R1794" t="s">
        <v>8339</v>
      </c>
      <c r="S1794" s="10">
        <f t="shared" si="568"/>
        <v>42189.031041666662</v>
      </c>
      <c r="T1794" s="10">
        <f t="shared" si="569"/>
        <v>42226.290972222225</v>
      </c>
      <c r="U1794">
        <f>D1794</f>
        <v>25000</v>
      </c>
      <c r="V1794">
        <f>E1794</f>
        <v>15281</v>
      </c>
    </row>
    <row r="1795" spans="1:22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590">SUM(E1795/D1795)</f>
        <v>1.3333333333333334E-2</v>
      </c>
      <c r="P1795">
        <f t="shared" ref="P1795:P1858" si="591">SUM(E1795/L1795)</f>
        <v>20</v>
      </c>
      <c r="Q1795" t="s">
        <v>8338</v>
      </c>
      <c r="R1795" t="s">
        <v>8339</v>
      </c>
      <c r="S1795" s="10">
        <f t="shared" ref="S1795:S1858" si="592">(((J1795/60)/60)/24)+DATE(1970,1,1)</f>
        <v>41940.89166666667</v>
      </c>
      <c r="T1795" s="10">
        <f t="shared" ref="T1795:T1858" si="593">(((I1795/60)/60)/24)+DATE(1970,1,1)</f>
        <v>41970.933333333334</v>
      </c>
      <c r="U1795">
        <f>D1795*0.75</f>
        <v>2250</v>
      </c>
      <c r="V1795">
        <f>E1795*0.75</f>
        <v>30</v>
      </c>
    </row>
    <row r="1796" spans="1:22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590"/>
        <v>0.11077777777777778</v>
      </c>
      <c r="P1796">
        <f t="shared" si="591"/>
        <v>55.388888888888886</v>
      </c>
      <c r="Q1796" t="s">
        <v>8338</v>
      </c>
      <c r="R1796" t="s">
        <v>8339</v>
      </c>
      <c r="S1796" s="10">
        <f t="shared" si="592"/>
        <v>42011.551180555558</v>
      </c>
      <c r="T1796" s="10">
        <f t="shared" si="593"/>
        <v>42046.551180555558</v>
      </c>
      <c r="U1796">
        <f>D1796</f>
        <v>9000</v>
      </c>
      <c r="V1796">
        <f>E1796</f>
        <v>997</v>
      </c>
    </row>
    <row r="1797" spans="1:22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590"/>
        <v>0.38735714285714284</v>
      </c>
      <c r="P1797">
        <f t="shared" si="591"/>
        <v>133.90123456790124</v>
      </c>
      <c r="Q1797" t="s">
        <v>8338</v>
      </c>
      <c r="R1797" t="s">
        <v>8339</v>
      </c>
      <c r="S1797" s="10">
        <f t="shared" si="592"/>
        <v>42628.288668981477</v>
      </c>
      <c r="T1797" s="10">
        <f t="shared" si="593"/>
        <v>42657.666666666672</v>
      </c>
      <c r="U1797">
        <f>D1797*1.19</f>
        <v>33320</v>
      </c>
      <c r="V1797">
        <f>E1797*1.19</f>
        <v>12906.74</v>
      </c>
    </row>
    <row r="1798" spans="1:22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590"/>
        <v>0.22052631578947368</v>
      </c>
      <c r="P1798">
        <f t="shared" si="591"/>
        <v>48.720930232558139</v>
      </c>
      <c r="Q1798" t="s">
        <v>8338</v>
      </c>
      <c r="R1798" t="s">
        <v>8339</v>
      </c>
      <c r="S1798" s="10">
        <f t="shared" si="592"/>
        <v>42515.439421296294</v>
      </c>
      <c r="T1798" s="10">
        <f t="shared" si="593"/>
        <v>42575.439421296294</v>
      </c>
      <c r="U1798">
        <f>D1798*1.39</f>
        <v>26409.999999999996</v>
      </c>
      <c r="V1798">
        <f>E1798*1.39</f>
        <v>5824.0999999999995</v>
      </c>
    </row>
    <row r="1799" spans="1:22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590"/>
        <v>0.67549999999999999</v>
      </c>
      <c r="P1799">
        <f t="shared" si="591"/>
        <v>48.25</v>
      </c>
      <c r="Q1799" t="s">
        <v>8338</v>
      </c>
      <c r="R1799" t="s">
        <v>8339</v>
      </c>
      <c r="S1799" s="10">
        <f t="shared" si="592"/>
        <v>42689.56931712963</v>
      </c>
      <c r="T1799" s="10">
        <f t="shared" si="593"/>
        <v>42719.56931712963</v>
      </c>
      <c r="U1799">
        <f t="shared" ref="U1799:U1800" si="594">D1799</f>
        <v>10000</v>
      </c>
      <c r="V1799">
        <f t="shared" ref="V1799:V1800" si="595">E1799</f>
        <v>6755</v>
      </c>
    </row>
    <row r="1800" spans="1:22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590"/>
        <v>0.136375</v>
      </c>
      <c r="P1800">
        <f t="shared" si="591"/>
        <v>58.972972972972975</v>
      </c>
      <c r="Q1800" t="s">
        <v>8338</v>
      </c>
      <c r="R1800" t="s">
        <v>8339</v>
      </c>
      <c r="S1800" s="10">
        <f t="shared" si="592"/>
        <v>42344.32677083333</v>
      </c>
      <c r="T1800" s="10">
        <f t="shared" si="593"/>
        <v>42404.32677083333</v>
      </c>
      <c r="U1800">
        <f t="shared" si="594"/>
        <v>16000</v>
      </c>
      <c r="V1800">
        <f t="shared" si="595"/>
        <v>2182</v>
      </c>
    </row>
    <row r="1801" spans="1:22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590"/>
        <v>1.7457500000000001E-2</v>
      </c>
      <c r="P1801">
        <f t="shared" si="591"/>
        <v>11.638333333333334</v>
      </c>
      <c r="Q1801" t="s">
        <v>8338</v>
      </c>
      <c r="R1801" t="s">
        <v>8339</v>
      </c>
      <c r="S1801" s="10">
        <f t="shared" si="592"/>
        <v>41934.842685185184</v>
      </c>
      <c r="T1801" s="10">
        <f t="shared" si="593"/>
        <v>41954.884351851855</v>
      </c>
      <c r="U1801">
        <f t="shared" ref="U1801:U1803" si="596">D1801*1.39</f>
        <v>5560</v>
      </c>
      <c r="V1801">
        <f t="shared" ref="V1801:V1803" si="597">E1801*1.39</f>
        <v>97.063699999999997</v>
      </c>
    </row>
    <row r="1802" spans="1:22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590"/>
        <v>0.20449632511889321</v>
      </c>
      <c r="P1802">
        <f t="shared" si="591"/>
        <v>83.716814159292042</v>
      </c>
      <c r="Q1802" t="s">
        <v>8338</v>
      </c>
      <c r="R1802" t="s">
        <v>8339</v>
      </c>
      <c r="S1802" s="10">
        <f t="shared" si="592"/>
        <v>42623.606134259258</v>
      </c>
      <c r="T1802" s="10">
        <f t="shared" si="593"/>
        <v>42653.606134259258</v>
      </c>
      <c r="U1802">
        <f t="shared" si="596"/>
        <v>64301.399999999994</v>
      </c>
      <c r="V1802">
        <f t="shared" si="597"/>
        <v>13149.4</v>
      </c>
    </row>
    <row r="1803" spans="1:22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590"/>
        <v>0.13852941176470587</v>
      </c>
      <c r="P1803">
        <f t="shared" si="591"/>
        <v>63.648648648648646</v>
      </c>
      <c r="Q1803" t="s">
        <v>8338</v>
      </c>
      <c r="R1803" t="s">
        <v>8339</v>
      </c>
      <c r="S1803" s="10">
        <f t="shared" si="592"/>
        <v>42321.660509259258</v>
      </c>
      <c r="T1803" s="10">
        <f t="shared" si="593"/>
        <v>42353.506944444445</v>
      </c>
      <c r="U1803">
        <f t="shared" si="596"/>
        <v>23630</v>
      </c>
      <c r="V1803">
        <f t="shared" si="597"/>
        <v>3273.45</v>
      </c>
    </row>
    <row r="1804" spans="1:22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590"/>
        <v>0.48485714285714288</v>
      </c>
      <c r="P1804">
        <f t="shared" si="591"/>
        <v>94.277777777777771</v>
      </c>
      <c r="Q1804" t="s">
        <v>8338</v>
      </c>
      <c r="R1804" t="s">
        <v>8339</v>
      </c>
      <c r="S1804" s="10">
        <f t="shared" si="592"/>
        <v>42159.47256944445</v>
      </c>
      <c r="T1804" s="10">
        <f t="shared" si="593"/>
        <v>42182.915972222225</v>
      </c>
      <c r="U1804">
        <f>D1804*1.19</f>
        <v>4165</v>
      </c>
      <c r="V1804">
        <f>E1804*1.19</f>
        <v>2019.4299999999998</v>
      </c>
    </row>
    <row r="1805" spans="1:22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590"/>
        <v>0.308</v>
      </c>
      <c r="P1805">
        <f t="shared" si="591"/>
        <v>71.86666666666666</v>
      </c>
      <c r="Q1805" t="s">
        <v>8338</v>
      </c>
      <c r="R1805" t="s">
        <v>8339</v>
      </c>
      <c r="S1805" s="10">
        <f t="shared" si="592"/>
        <v>42018.071550925932</v>
      </c>
      <c r="T1805" s="10">
        <f t="shared" si="593"/>
        <v>42049.071550925932</v>
      </c>
      <c r="U1805">
        <f t="shared" ref="U1805:U1806" si="598">D1805</f>
        <v>17500</v>
      </c>
      <c r="V1805">
        <f t="shared" ref="V1805:V1806" si="599">E1805</f>
        <v>5390</v>
      </c>
    </row>
    <row r="1806" spans="1:22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590"/>
        <v>0.35174193548387095</v>
      </c>
      <c r="P1806">
        <f t="shared" si="591"/>
        <v>104.84615384615384</v>
      </c>
      <c r="Q1806" t="s">
        <v>8338</v>
      </c>
      <c r="R1806" t="s">
        <v>8339</v>
      </c>
      <c r="S1806" s="10">
        <f t="shared" si="592"/>
        <v>42282.678287037037</v>
      </c>
      <c r="T1806" s="10">
        <f t="shared" si="593"/>
        <v>42322.719953703709</v>
      </c>
      <c r="U1806">
        <f t="shared" si="598"/>
        <v>15500</v>
      </c>
      <c r="V1806">
        <f t="shared" si="599"/>
        <v>5452</v>
      </c>
    </row>
    <row r="1807" spans="1:22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590"/>
        <v>0.36404444444444445</v>
      </c>
      <c r="P1807">
        <f t="shared" si="591"/>
        <v>67.139344262295083</v>
      </c>
      <c r="Q1807" t="s">
        <v>8338</v>
      </c>
      <c r="R1807" t="s">
        <v>8339</v>
      </c>
      <c r="S1807" s="10">
        <f t="shared" si="592"/>
        <v>42247.803912037038</v>
      </c>
      <c r="T1807" s="10">
        <f t="shared" si="593"/>
        <v>42279.75</v>
      </c>
      <c r="U1807">
        <f>D1807*1.19</f>
        <v>26775</v>
      </c>
      <c r="V1807">
        <f>E1807*1.19</f>
        <v>9747.2899999999991</v>
      </c>
    </row>
    <row r="1808" spans="1:22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590"/>
        <v>2.955E-2</v>
      </c>
      <c r="P1808">
        <f t="shared" si="591"/>
        <v>73.875</v>
      </c>
      <c r="Q1808" t="s">
        <v>8338</v>
      </c>
      <c r="R1808" t="s">
        <v>8339</v>
      </c>
      <c r="S1808" s="10">
        <f t="shared" si="592"/>
        <v>41877.638298611113</v>
      </c>
      <c r="T1808" s="10">
        <f t="shared" si="593"/>
        <v>41912.638298611113</v>
      </c>
      <c r="U1808">
        <f>D1808*1.39</f>
        <v>27799.999999999996</v>
      </c>
      <c r="V1808">
        <f>E1808*1.39</f>
        <v>821.4899999999999</v>
      </c>
    </row>
    <row r="1809" spans="1:22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590"/>
        <v>0.1106</v>
      </c>
      <c r="P1809">
        <f t="shared" si="591"/>
        <v>69.125</v>
      </c>
      <c r="Q1809" t="s">
        <v>8338</v>
      </c>
      <c r="R1809" t="s">
        <v>8339</v>
      </c>
      <c r="S1809" s="10">
        <f t="shared" si="592"/>
        <v>41880.068437499998</v>
      </c>
      <c r="T1809" s="10">
        <f t="shared" si="593"/>
        <v>41910.068437499998</v>
      </c>
      <c r="U1809">
        <f t="shared" ref="U1809:U1810" si="600">D1809</f>
        <v>5000</v>
      </c>
      <c r="V1809">
        <f t="shared" ref="V1809:V1810" si="601">E1809</f>
        <v>553</v>
      </c>
    </row>
    <row r="1810" spans="1:22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590"/>
        <v>0.41407142857142859</v>
      </c>
      <c r="P1810">
        <f t="shared" si="591"/>
        <v>120.77083333333333</v>
      </c>
      <c r="Q1810" t="s">
        <v>8338</v>
      </c>
      <c r="R1810" t="s">
        <v>8339</v>
      </c>
      <c r="S1810" s="10">
        <f t="shared" si="592"/>
        <v>42742.680902777778</v>
      </c>
      <c r="T1810" s="10">
        <f t="shared" si="593"/>
        <v>42777.680902777778</v>
      </c>
      <c r="U1810">
        <f t="shared" si="600"/>
        <v>28000</v>
      </c>
      <c r="V1810">
        <f t="shared" si="601"/>
        <v>11594</v>
      </c>
    </row>
    <row r="1811" spans="1:22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590"/>
        <v>0.10857142857142857</v>
      </c>
      <c r="P1811">
        <f t="shared" si="591"/>
        <v>42.222222222222221</v>
      </c>
      <c r="Q1811" t="s">
        <v>8338</v>
      </c>
      <c r="R1811" t="s">
        <v>8339</v>
      </c>
      <c r="S1811" s="10">
        <f t="shared" si="592"/>
        <v>42029.907858796301</v>
      </c>
      <c r="T1811" s="10">
        <f t="shared" si="593"/>
        <v>42064.907858796301</v>
      </c>
      <c r="U1811">
        <f>D1811*0.81</f>
        <v>2835</v>
      </c>
      <c r="V1811">
        <f>E1811*0.81</f>
        <v>307.8</v>
      </c>
    </row>
    <row r="1812" spans="1:22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590"/>
        <v>3.3333333333333333E-2</v>
      </c>
      <c r="P1812">
        <f t="shared" si="591"/>
        <v>7.5</v>
      </c>
      <c r="Q1812" t="s">
        <v>8338</v>
      </c>
      <c r="R1812" t="s">
        <v>8339</v>
      </c>
      <c r="S1812" s="10">
        <f t="shared" si="592"/>
        <v>41860.91002314815</v>
      </c>
      <c r="T1812" s="10">
        <f t="shared" si="593"/>
        <v>41872.91002314815</v>
      </c>
      <c r="U1812">
        <f t="shared" ref="U1812:U1813" si="602">D1812</f>
        <v>450</v>
      </c>
      <c r="V1812">
        <f t="shared" ref="V1812:V1813" si="603">E1812</f>
        <v>15</v>
      </c>
    </row>
    <row r="1813" spans="1:22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590"/>
        <v>7.407407407407407E-4</v>
      </c>
      <c r="P1813">
        <f t="shared" si="591"/>
        <v>1.5384615384615385</v>
      </c>
      <c r="Q1813" t="s">
        <v>8338</v>
      </c>
      <c r="R1813" t="s">
        <v>8339</v>
      </c>
      <c r="S1813" s="10">
        <f t="shared" si="592"/>
        <v>41876.433680555558</v>
      </c>
      <c r="T1813" s="10">
        <f t="shared" si="593"/>
        <v>41936.166666666664</v>
      </c>
      <c r="U1813">
        <f t="shared" si="602"/>
        <v>54000</v>
      </c>
      <c r="V1813">
        <f t="shared" si="603"/>
        <v>40</v>
      </c>
    </row>
    <row r="1814" spans="1:22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590"/>
        <v>0.13307692307692306</v>
      </c>
      <c r="P1814">
        <f t="shared" si="591"/>
        <v>37.608695652173914</v>
      </c>
      <c r="Q1814" t="s">
        <v>8338</v>
      </c>
      <c r="R1814" t="s">
        <v>8339</v>
      </c>
      <c r="S1814" s="10">
        <f t="shared" si="592"/>
        <v>42524.318703703699</v>
      </c>
      <c r="T1814" s="10">
        <f t="shared" si="593"/>
        <v>42554.318703703699</v>
      </c>
      <c r="U1814">
        <f t="shared" ref="U1814:U1816" si="604">D1814*1.39</f>
        <v>9035</v>
      </c>
      <c r="V1814">
        <f t="shared" ref="V1814:V1816" si="605">E1814*1.39</f>
        <v>1202.3499999999999</v>
      </c>
    </row>
    <row r="1815" spans="1:22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590"/>
        <v>0</v>
      </c>
      <c r="P1815" t="e">
        <f t="shared" si="591"/>
        <v>#DIV/0!</v>
      </c>
      <c r="Q1815" t="s">
        <v>8338</v>
      </c>
      <c r="R1815" t="s">
        <v>8339</v>
      </c>
      <c r="S1815" s="10">
        <f t="shared" si="592"/>
        <v>41829.889027777775</v>
      </c>
      <c r="T1815" s="10">
        <f t="shared" si="593"/>
        <v>41859.889027777775</v>
      </c>
      <c r="U1815">
        <f t="shared" si="604"/>
        <v>12162.5</v>
      </c>
      <c r="V1815">
        <f t="shared" si="605"/>
        <v>0</v>
      </c>
    </row>
    <row r="1816" spans="1:22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590"/>
        <v>0.49183333333333334</v>
      </c>
      <c r="P1816">
        <f t="shared" si="591"/>
        <v>42.157142857142858</v>
      </c>
      <c r="Q1816" t="s">
        <v>8338</v>
      </c>
      <c r="R1816" t="s">
        <v>8339</v>
      </c>
      <c r="S1816" s="10">
        <f t="shared" si="592"/>
        <v>42033.314074074078</v>
      </c>
      <c r="T1816" s="10">
        <f t="shared" si="593"/>
        <v>42063.314074074078</v>
      </c>
      <c r="U1816">
        <f t="shared" si="604"/>
        <v>16680</v>
      </c>
      <c r="V1816">
        <f t="shared" si="605"/>
        <v>8203.7799999999988</v>
      </c>
    </row>
    <row r="1817" spans="1:22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590"/>
        <v>0</v>
      </c>
      <c r="P1817" t="e">
        <f t="shared" si="591"/>
        <v>#DIV/0!</v>
      </c>
      <c r="Q1817" t="s">
        <v>8338</v>
      </c>
      <c r="R1817" t="s">
        <v>8339</v>
      </c>
      <c r="S1817" s="10">
        <f t="shared" si="592"/>
        <v>42172.906678240746</v>
      </c>
      <c r="T1817" s="10">
        <f t="shared" si="593"/>
        <v>42186.906678240746</v>
      </c>
      <c r="U1817">
        <f>D1817</f>
        <v>3000</v>
      </c>
      <c r="V1817">
        <f>E1817</f>
        <v>0</v>
      </c>
    </row>
    <row r="1818" spans="1:22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590"/>
        <v>2.036E-2</v>
      </c>
      <c r="P1818">
        <f t="shared" si="591"/>
        <v>84.833333333333329</v>
      </c>
      <c r="Q1818" t="s">
        <v>8338</v>
      </c>
      <c r="R1818" t="s">
        <v>8339</v>
      </c>
      <c r="S1818" s="10">
        <f t="shared" si="592"/>
        <v>42548.876192129625</v>
      </c>
      <c r="T1818" s="10">
        <f t="shared" si="593"/>
        <v>42576.791666666672</v>
      </c>
      <c r="U1818">
        <f>D1818*1.09</f>
        <v>27250.000000000004</v>
      </c>
      <c r="V1818">
        <f>E1818*1.09</f>
        <v>554.81000000000006</v>
      </c>
    </row>
    <row r="1819" spans="1:22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590"/>
        <v>0.52327777777777773</v>
      </c>
      <c r="P1819">
        <f t="shared" si="591"/>
        <v>94.19</v>
      </c>
      <c r="Q1819" t="s">
        <v>8338</v>
      </c>
      <c r="R1819" t="s">
        <v>8339</v>
      </c>
      <c r="S1819" s="10">
        <f t="shared" si="592"/>
        <v>42705.662118055552</v>
      </c>
      <c r="T1819" s="10">
        <f t="shared" si="593"/>
        <v>42765.290972222225</v>
      </c>
      <c r="U1819">
        <f t="shared" ref="U1819:U1823" si="606">D1819</f>
        <v>18000</v>
      </c>
      <c r="V1819">
        <f t="shared" ref="V1819:V1823" si="607">E1819</f>
        <v>9419</v>
      </c>
    </row>
    <row r="1820" spans="1:22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590"/>
        <v>0</v>
      </c>
      <c r="P1820" t="e">
        <f t="shared" si="591"/>
        <v>#DIV/0!</v>
      </c>
      <c r="Q1820" t="s">
        <v>8338</v>
      </c>
      <c r="R1820" t="s">
        <v>8339</v>
      </c>
      <c r="S1820" s="10">
        <f t="shared" si="592"/>
        <v>42067.234375</v>
      </c>
      <c r="T1820" s="10">
        <f t="shared" si="593"/>
        <v>42097.192708333328</v>
      </c>
      <c r="U1820">
        <f t="shared" si="606"/>
        <v>15000</v>
      </c>
      <c r="V1820">
        <f t="shared" si="607"/>
        <v>0</v>
      </c>
    </row>
    <row r="1821" spans="1:22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590"/>
        <v>2.0833333333333332E-2</v>
      </c>
      <c r="P1821">
        <f t="shared" si="591"/>
        <v>6.25</v>
      </c>
      <c r="Q1821" t="s">
        <v>8338</v>
      </c>
      <c r="R1821" t="s">
        <v>8339</v>
      </c>
      <c r="S1821" s="10">
        <f t="shared" si="592"/>
        <v>41820.752268518518</v>
      </c>
      <c r="T1821" s="10">
        <f t="shared" si="593"/>
        <v>41850.752268518518</v>
      </c>
      <c r="U1821">
        <f t="shared" si="606"/>
        <v>1200</v>
      </c>
      <c r="V1821">
        <f t="shared" si="607"/>
        <v>25</v>
      </c>
    </row>
    <row r="1822" spans="1:22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590"/>
        <v>6.565384615384616E-2</v>
      </c>
      <c r="P1822">
        <f t="shared" si="591"/>
        <v>213.375</v>
      </c>
      <c r="Q1822" t="s">
        <v>8338</v>
      </c>
      <c r="R1822" t="s">
        <v>8339</v>
      </c>
      <c r="S1822" s="10">
        <f t="shared" si="592"/>
        <v>42065.084375000006</v>
      </c>
      <c r="T1822" s="10">
        <f t="shared" si="593"/>
        <v>42095.042708333334</v>
      </c>
      <c r="U1822">
        <f t="shared" si="606"/>
        <v>26000</v>
      </c>
      <c r="V1822">
        <f t="shared" si="607"/>
        <v>1707</v>
      </c>
    </row>
    <row r="1823" spans="1:22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590"/>
        <v>1.3489</v>
      </c>
      <c r="P1823">
        <f t="shared" si="591"/>
        <v>59.162280701754383</v>
      </c>
      <c r="Q1823" t="s">
        <v>8325</v>
      </c>
      <c r="R1823" t="s">
        <v>8326</v>
      </c>
      <c r="S1823" s="10">
        <f t="shared" si="592"/>
        <v>40926.319062499999</v>
      </c>
      <c r="T1823" s="10">
        <f t="shared" si="593"/>
        <v>40971.319062499999</v>
      </c>
      <c r="U1823">
        <f t="shared" si="606"/>
        <v>2500</v>
      </c>
      <c r="V1823">
        <f t="shared" si="607"/>
        <v>3372.25</v>
      </c>
    </row>
    <row r="1824" spans="1:22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590"/>
        <v>1</v>
      </c>
      <c r="P1824">
        <f t="shared" si="591"/>
        <v>27.272727272727273</v>
      </c>
      <c r="Q1824" t="s">
        <v>8325</v>
      </c>
      <c r="R1824" t="s">
        <v>8326</v>
      </c>
      <c r="S1824" s="10">
        <f t="shared" si="592"/>
        <v>41634.797013888885</v>
      </c>
      <c r="T1824" s="10">
        <f t="shared" si="593"/>
        <v>41670.792361111111</v>
      </c>
      <c r="U1824">
        <f>D1824*0.81</f>
        <v>243.00000000000003</v>
      </c>
      <c r="V1824">
        <f>E1824*0.81</f>
        <v>243.00000000000003</v>
      </c>
    </row>
    <row r="1825" spans="1:22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590"/>
        <v>1.1585714285714286</v>
      </c>
      <c r="P1825">
        <f t="shared" si="591"/>
        <v>24.575757575757574</v>
      </c>
      <c r="Q1825" t="s">
        <v>8325</v>
      </c>
      <c r="R1825" t="s">
        <v>8326</v>
      </c>
      <c r="S1825" s="10">
        <f t="shared" si="592"/>
        <v>41176.684907407405</v>
      </c>
      <c r="T1825" s="10">
        <f t="shared" si="593"/>
        <v>41206.684907407405</v>
      </c>
      <c r="U1825">
        <f t="shared" ref="U1825:U1836" si="608">D1825</f>
        <v>700</v>
      </c>
      <c r="V1825">
        <f t="shared" ref="V1825:V1836" si="609">E1825</f>
        <v>811</v>
      </c>
    </row>
    <row r="1826" spans="1:22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590"/>
        <v>1.0006666666666666</v>
      </c>
      <c r="P1826">
        <f t="shared" si="591"/>
        <v>75.05</v>
      </c>
      <c r="Q1826" t="s">
        <v>8325</v>
      </c>
      <c r="R1826" t="s">
        <v>8326</v>
      </c>
      <c r="S1826" s="10">
        <f t="shared" si="592"/>
        <v>41626.916284722225</v>
      </c>
      <c r="T1826" s="10">
        <f t="shared" si="593"/>
        <v>41647.088888888888</v>
      </c>
      <c r="U1826">
        <f t="shared" si="608"/>
        <v>3000</v>
      </c>
      <c r="V1826">
        <f t="shared" si="609"/>
        <v>3002</v>
      </c>
    </row>
    <row r="1827" spans="1:22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590"/>
        <v>1.0505</v>
      </c>
      <c r="P1827">
        <f t="shared" si="591"/>
        <v>42.02</v>
      </c>
      <c r="Q1827" t="s">
        <v>8325</v>
      </c>
      <c r="R1827" t="s">
        <v>8326</v>
      </c>
      <c r="S1827" s="10">
        <f t="shared" si="592"/>
        <v>41443.83452546296</v>
      </c>
      <c r="T1827" s="10">
        <f t="shared" si="593"/>
        <v>41466.83452546296</v>
      </c>
      <c r="U1827">
        <f t="shared" si="608"/>
        <v>2000</v>
      </c>
      <c r="V1827">
        <f t="shared" si="609"/>
        <v>2101</v>
      </c>
    </row>
    <row r="1828" spans="1:22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590"/>
        <v>1.01</v>
      </c>
      <c r="P1828">
        <f t="shared" si="591"/>
        <v>53.157894736842103</v>
      </c>
      <c r="Q1828" t="s">
        <v>8325</v>
      </c>
      <c r="R1828" t="s">
        <v>8326</v>
      </c>
      <c r="S1828" s="10">
        <f t="shared" si="592"/>
        <v>41657.923807870371</v>
      </c>
      <c r="T1828" s="10">
        <f t="shared" si="593"/>
        <v>41687.923807870371</v>
      </c>
      <c r="U1828">
        <f t="shared" si="608"/>
        <v>2000</v>
      </c>
      <c r="V1828">
        <f t="shared" si="609"/>
        <v>2020</v>
      </c>
    </row>
    <row r="1829" spans="1:22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590"/>
        <v>1.0066250000000001</v>
      </c>
      <c r="P1829">
        <f t="shared" si="591"/>
        <v>83.885416666666671</v>
      </c>
      <c r="Q1829" t="s">
        <v>8325</v>
      </c>
      <c r="R1829" t="s">
        <v>8326</v>
      </c>
      <c r="S1829" s="10">
        <f t="shared" si="592"/>
        <v>40555.325937499998</v>
      </c>
      <c r="T1829" s="10">
        <f t="shared" si="593"/>
        <v>40605.325937499998</v>
      </c>
      <c r="U1829">
        <f t="shared" si="608"/>
        <v>8000</v>
      </c>
      <c r="V1829">
        <f t="shared" si="609"/>
        <v>8053</v>
      </c>
    </row>
    <row r="1830" spans="1:22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590"/>
        <v>1.0016</v>
      </c>
      <c r="P1830">
        <f t="shared" si="591"/>
        <v>417.33333333333331</v>
      </c>
      <c r="Q1830" t="s">
        <v>8325</v>
      </c>
      <c r="R1830" t="s">
        <v>8326</v>
      </c>
      <c r="S1830" s="10">
        <f t="shared" si="592"/>
        <v>41736.899652777778</v>
      </c>
      <c r="T1830" s="10">
        <f t="shared" si="593"/>
        <v>41768.916666666664</v>
      </c>
      <c r="U1830">
        <f t="shared" si="608"/>
        <v>20000</v>
      </c>
      <c r="V1830">
        <f t="shared" si="609"/>
        <v>20032</v>
      </c>
    </row>
    <row r="1831" spans="1:22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590"/>
        <v>1.6668333333333334</v>
      </c>
      <c r="P1831">
        <f t="shared" si="591"/>
        <v>75.765151515151516</v>
      </c>
      <c r="Q1831" t="s">
        <v>8325</v>
      </c>
      <c r="R1831" t="s">
        <v>8326</v>
      </c>
      <c r="S1831" s="10">
        <f t="shared" si="592"/>
        <v>40516.087627314817</v>
      </c>
      <c r="T1831" s="10">
        <f t="shared" si="593"/>
        <v>40564.916666666664</v>
      </c>
      <c r="U1831">
        <f t="shared" si="608"/>
        <v>1500</v>
      </c>
      <c r="V1831">
        <f t="shared" si="609"/>
        <v>2500.25</v>
      </c>
    </row>
    <row r="1832" spans="1:22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590"/>
        <v>1.0153333333333334</v>
      </c>
      <c r="P1832">
        <f t="shared" si="591"/>
        <v>67.389380530973455</v>
      </c>
      <c r="Q1832" t="s">
        <v>8325</v>
      </c>
      <c r="R1832" t="s">
        <v>8326</v>
      </c>
      <c r="S1832" s="10">
        <f t="shared" si="592"/>
        <v>41664.684108796297</v>
      </c>
      <c r="T1832" s="10">
        <f t="shared" si="593"/>
        <v>41694.684108796297</v>
      </c>
      <c r="U1832">
        <f t="shared" si="608"/>
        <v>15000</v>
      </c>
      <c r="V1832">
        <f t="shared" si="609"/>
        <v>15230</v>
      </c>
    </row>
    <row r="1833" spans="1:22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590"/>
        <v>1.03</v>
      </c>
      <c r="P1833">
        <f t="shared" si="591"/>
        <v>73.571428571428569</v>
      </c>
      <c r="Q1833" t="s">
        <v>8325</v>
      </c>
      <c r="R1833" t="s">
        <v>8326</v>
      </c>
      <c r="S1833" s="10">
        <f t="shared" si="592"/>
        <v>41026.996099537035</v>
      </c>
      <c r="T1833" s="10">
        <f t="shared" si="593"/>
        <v>41041.996099537035</v>
      </c>
      <c r="U1833">
        <f t="shared" si="608"/>
        <v>1000</v>
      </c>
      <c r="V1833">
        <f t="shared" si="609"/>
        <v>1030</v>
      </c>
    </row>
    <row r="1834" spans="1:22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590"/>
        <v>1.4285714285714286</v>
      </c>
      <c r="P1834">
        <f t="shared" si="591"/>
        <v>25</v>
      </c>
      <c r="Q1834" t="s">
        <v>8325</v>
      </c>
      <c r="R1834" t="s">
        <v>8326</v>
      </c>
      <c r="S1834" s="10">
        <f t="shared" si="592"/>
        <v>40576.539664351854</v>
      </c>
      <c r="T1834" s="10">
        <f t="shared" si="593"/>
        <v>40606.539664351854</v>
      </c>
      <c r="U1834">
        <f t="shared" si="608"/>
        <v>350</v>
      </c>
      <c r="V1834">
        <f t="shared" si="609"/>
        <v>500</v>
      </c>
    </row>
    <row r="1835" spans="1:22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590"/>
        <v>2.625</v>
      </c>
      <c r="P1835">
        <f t="shared" si="591"/>
        <v>42</v>
      </c>
      <c r="Q1835" t="s">
        <v>8325</v>
      </c>
      <c r="R1835" t="s">
        <v>8326</v>
      </c>
      <c r="S1835" s="10">
        <f t="shared" si="592"/>
        <v>41303.044016203705</v>
      </c>
      <c r="T1835" s="10">
        <f t="shared" si="593"/>
        <v>41335.332638888889</v>
      </c>
      <c r="U1835">
        <f t="shared" si="608"/>
        <v>400</v>
      </c>
      <c r="V1835">
        <f t="shared" si="609"/>
        <v>1050</v>
      </c>
    </row>
    <row r="1836" spans="1:22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590"/>
        <v>1.1805000000000001</v>
      </c>
      <c r="P1836">
        <f t="shared" si="591"/>
        <v>131.16666666666666</v>
      </c>
      <c r="Q1836" t="s">
        <v>8325</v>
      </c>
      <c r="R1836" t="s">
        <v>8326</v>
      </c>
      <c r="S1836" s="10">
        <f t="shared" si="592"/>
        <v>41988.964062500003</v>
      </c>
      <c r="T1836" s="10">
        <f t="shared" si="593"/>
        <v>42028.964062500003</v>
      </c>
      <c r="U1836">
        <f t="shared" si="608"/>
        <v>10000</v>
      </c>
      <c r="V1836">
        <f t="shared" si="609"/>
        <v>11805</v>
      </c>
    </row>
    <row r="1837" spans="1:22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590"/>
        <v>1.04</v>
      </c>
      <c r="P1837">
        <f t="shared" si="591"/>
        <v>47.272727272727273</v>
      </c>
      <c r="Q1837" t="s">
        <v>8325</v>
      </c>
      <c r="R1837" t="s">
        <v>8326</v>
      </c>
      <c r="S1837" s="10">
        <f t="shared" si="592"/>
        <v>42430.702210648145</v>
      </c>
      <c r="T1837" s="10">
        <f t="shared" si="593"/>
        <v>42460.660543981481</v>
      </c>
      <c r="U1837">
        <f>D1837*1.39</f>
        <v>695</v>
      </c>
      <c r="V1837">
        <f>E1837*1.39</f>
        <v>722.8</v>
      </c>
    </row>
    <row r="1838" spans="1:22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590"/>
        <v>2.0034000000000001</v>
      </c>
      <c r="P1838">
        <f t="shared" si="591"/>
        <v>182.12727272727273</v>
      </c>
      <c r="Q1838" t="s">
        <v>8325</v>
      </c>
      <c r="R1838" t="s">
        <v>8326</v>
      </c>
      <c r="S1838" s="10">
        <f t="shared" si="592"/>
        <v>41305.809363425928</v>
      </c>
      <c r="T1838" s="10">
        <f t="shared" si="593"/>
        <v>41322.809363425928</v>
      </c>
      <c r="U1838">
        <f t="shared" ref="U1838:U1856" si="610">D1838</f>
        <v>5000</v>
      </c>
      <c r="V1838">
        <f t="shared" ref="V1838:V1856" si="611">E1838</f>
        <v>10017</v>
      </c>
    </row>
    <row r="1839" spans="1:22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590"/>
        <v>3.0683333333333334</v>
      </c>
      <c r="P1839">
        <f t="shared" si="591"/>
        <v>61.366666666666667</v>
      </c>
      <c r="Q1839" t="s">
        <v>8325</v>
      </c>
      <c r="R1839" t="s">
        <v>8326</v>
      </c>
      <c r="S1839" s="10">
        <f t="shared" si="592"/>
        <v>40926.047858796301</v>
      </c>
      <c r="T1839" s="10">
        <f t="shared" si="593"/>
        <v>40986.006192129629</v>
      </c>
      <c r="U1839">
        <f t="shared" si="610"/>
        <v>600</v>
      </c>
      <c r="V1839">
        <f t="shared" si="611"/>
        <v>1841</v>
      </c>
    </row>
    <row r="1840" spans="1:22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590"/>
        <v>1.00149</v>
      </c>
      <c r="P1840">
        <f t="shared" si="591"/>
        <v>35.767499999999998</v>
      </c>
      <c r="Q1840" t="s">
        <v>8325</v>
      </c>
      <c r="R1840" t="s">
        <v>8326</v>
      </c>
      <c r="S1840" s="10">
        <f t="shared" si="592"/>
        <v>40788.786539351851</v>
      </c>
      <c r="T1840" s="10">
        <f t="shared" si="593"/>
        <v>40817.125</v>
      </c>
      <c r="U1840">
        <f t="shared" si="610"/>
        <v>1000</v>
      </c>
      <c r="V1840">
        <f t="shared" si="611"/>
        <v>1001.49</v>
      </c>
    </row>
    <row r="1841" spans="1:22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590"/>
        <v>2.0529999999999999</v>
      </c>
      <c r="P1841">
        <f t="shared" si="591"/>
        <v>45.62222222222222</v>
      </c>
      <c r="Q1841" t="s">
        <v>8325</v>
      </c>
      <c r="R1841" t="s">
        <v>8326</v>
      </c>
      <c r="S1841" s="10">
        <f t="shared" si="592"/>
        <v>42614.722013888888</v>
      </c>
      <c r="T1841" s="10">
        <f t="shared" si="593"/>
        <v>42644.722013888888</v>
      </c>
      <c r="U1841">
        <f t="shared" si="610"/>
        <v>1000</v>
      </c>
      <c r="V1841">
        <f t="shared" si="611"/>
        <v>2053</v>
      </c>
    </row>
    <row r="1842" spans="1:22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590"/>
        <v>1.0888888888888888</v>
      </c>
      <c r="P1842">
        <f t="shared" si="591"/>
        <v>75.384615384615387</v>
      </c>
      <c r="Q1842" t="s">
        <v>8325</v>
      </c>
      <c r="R1842" t="s">
        <v>8326</v>
      </c>
      <c r="S1842" s="10">
        <f t="shared" si="592"/>
        <v>41382.096180555556</v>
      </c>
      <c r="T1842" s="10">
        <f t="shared" si="593"/>
        <v>41401.207638888889</v>
      </c>
      <c r="U1842">
        <f t="shared" si="610"/>
        <v>900</v>
      </c>
      <c r="V1842">
        <f t="shared" si="611"/>
        <v>980</v>
      </c>
    </row>
    <row r="1843" spans="1:22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590"/>
        <v>1.0175000000000001</v>
      </c>
      <c r="P1843">
        <f t="shared" si="591"/>
        <v>50.875</v>
      </c>
      <c r="Q1843" t="s">
        <v>8325</v>
      </c>
      <c r="R1843" t="s">
        <v>8326</v>
      </c>
      <c r="S1843" s="10">
        <f t="shared" si="592"/>
        <v>41745.84542824074</v>
      </c>
      <c r="T1843" s="10">
        <f t="shared" si="593"/>
        <v>41779.207638888889</v>
      </c>
      <c r="U1843">
        <f t="shared" si="610"/>
        <v>2000</v>
      </c>
      <c r="V1843">
        <f t="shared" si="611"/>
        <v>2035</v>
      </c>
    </row>
    <row r="1844" spans="1:22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590"/>
        <v>1.2524999999999999</v>
      </c>
      <c r="P1844">
        <f t="shared" si="591"/>
        <v>119.28571428571429</v>
      </c>
      <c r="Q1844" t="s">
        <v>8325</v>
      </c>
      <c r="R1844" t="s">
        <v>8326</v>
      </c>
      <c r="S1844" s="10">
        <f t="shared" si="592"/>
        <v>42031.631724537037</v>
      </c>
      <c r="T1844" s="10">
        <f t="shared" si="593"/>
        <v>42065.249305555553</v>
      </c>
      <c r="U1844">
        <f t="shared" si="610"/>
        <v>2000</v>
      </c>
      <c r="V1844">
        <f t="shared" si="611"/>
        <v>2505</v>
      </c>
    </row>
    <row r="1845" spans="1:22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590"/>
        <v>1.2400610000000001</v>
      </c>
      <c r="P1845">
        <f t="shared" si="591"/>
        <v>92.541865671641801</v>
      </c>
      <c r="Q1845" t="s">
        <v>8325</v>
      </c>
      <c r="R1845" t="s">
        <v>8326</v>
      </c>
      <c r="S1845" s="10">
        <f t="shared" si="592"/>
        <v>40564.994837962964</v>
      </c>
      <c r="T1845" s="10">
        <f t="shared" si="593"/>
        <v>40594.994837962964</v>
      </c>
      <c r="U1845">
        <f t="shared" si="610"/>
        <v>10000</v>
      </c>
      <c r="V1845">
        <f t="shared" si="611"/>
        <v>12400.61</v>
      </c>
    </row>
    <row r="1846" spans="1:22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590"/>
        <v>1.014</v>
      </c>
      <c r="P1846">
        <f t="shared" si="591"/>
        <v>76.05</v>
      </c>
      <c r="Q1846" t="s">
        <v>8325</v>
      </c>
      <c r="R1846" t="s">
        <v>8326</v>
      </c>
      <c r="S1846" s="10">
        <f t="shared" si="592"/>
        <v>40666.973541666666</v>
      </c>
      <c r="T1846" s="10">
        <f t="shared" si="593"/>
        <v>40705.125</v>
      </c>
      <c r="U1846">
        <f t="shared" si="610"/>
        <v>1500</v>
      </c>
      <c r="V1846">
        <f t="shared" si="611"/>
        <v>1521</v>
      </c>
    </row>
    <row r="1847" spans="1:22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590"/>
        <v>1</v>
      </c>
      <c r="P1847">
        <f t="shared" si="591"/>
        <v>52.631578947368418</v>
      </c>
      <c r="Q1847" t="s">
        <v>8325</v>
      </c>
      <c r="R1847" t="s">
        <v>8326</v>
      </c>
      <c r="S1847" s="10">
        <f t="shared" si="592"/>
        <v>42523.333310185189</v>
      </c>
      <c r="T1847" s="10">
        <f t="shared" si="593"/>
        <v>42538.204861111109</v>
      </c>
      <c r="U1847">
        <f t="shared" si="610"/>
        <v>1000</v>
      </c>
      <c r="V1847">
        <f t="shared" si="611"/>
        <v>1000</v>
      </c>
    </row>
    <row r="1848" spans="1:22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590"/>
        <v>1.3792666666666666</v>
      </c>
      <c r="P1848">
        <f t="shared" si="591"/>
        <v>98.990430622009569</v>
      </c>
      <c r="Q1848" t="s">
        <v>8325</v>
      </c>
      <c r="R1848" t="s">
        <v>8326</v>
      </c>
      <c r="S1848" s="10">
        <f t="shared" si="592"/>
        <v>41228.650196759263</v>
      </c>
      <c r="T1848" s="10">
        <f t="shared" si="593"/>
        <v>41258.650196759263</v>
      </c>
      <c r="U1848">
        <f t="shared" si="610"/>
        <v>15000</v>
      </c>
      <c r="V1848">
        <f t="shared" si="611"/>
        <v>20689</v>
      </c>
    </row>
    <row r="1849" spans="1:22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590"/>
        <v>1.2088000000000001</v>
      </c>
      <c r="P1849">
        <f t="shared" si="591"/>
        <v>79.526315789473685</v>
      </c>
      <c r="Q1849" t="s">
        <v>8325</v>
      </c>
      <c r="R1849" t="s">
        <v>8326</v>
      </c>
      <c r="S1849" s="10">
        <f t="shared" si="592"/>
        <v>42094.236481481479</v>
      </c>
      <c r="T1849" s="10">
        <f t="shared" si="593"/>
        <v>42115.236481481479</v>
      </c>
      <c r="U1849">
        <f t="shared" si="610"/>
        <v>2500</v>
      </c>
      <c r="V1849">
        <f t="shared" si="611"/>
        <v>3022</v>
      </c>
    </row>
    <row r="1850" spans="1:22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590"/>
        <v>1.0736666666666668</v>
      </c>
      <c r="P1850">
        <f t="shared" si="591"/>
        <v>134.20833333333334</v>
      </c>
      <c r="Q1850" t="s">
        <v>8325</v>
      </c>
      <c r="R1850" t="s">
        <v>8326</v>
      </c>
      <c r="S1850" s="10">
        <f t="shared" si="592"/>
        <v>40691.788055555553</v>
      </c>
      <c r="T1850" s="10">
        <f t="shared" si="593"/>
        <v>40755.290972222225</v>
      </c>
      <c r="U1850">
        <f t="shared" si="610"/>
        <v>3000</v>
      </c>
      <c r="V1850">
        <f t="shared" si="611"/>
        <v>3221</v>
      </c>
    </row>
    <row r="1851" spans="1:22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590"/>
        <v>1.0033333333333334</v>
      </c>
      <c r="P1851">
        <f t="shared" si="591"/>
        <v>37.625</v>
      </c>
      <c r="Q1851" t="s">
        <v>8325</v>
      </c>
      <c r="R1851" t="s">
        <v>8326</v>
      </c>
      <c r="S1851" s="10">
        <f t="shared" si="592"/>
        <v>41169.845590277779</v>
      </c>
      <c r="T1851" s="10">
        <f t="shared" si="593"/>
        <v>41199.845590277779</v>
      </c>
      <c r="U1851">
        <f t="shared" si="610"/>
        <v>300</v>
      </c>
      <c r="V1851">
        <f t="shared" si="611"/>
        <v>301</v>
      </c>
    </row>
    <row r="1852" spans="1:22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590"/>
        <v>1.0152222222222222</v>
      </c>
      <c r="P1852">
        <f t="shared" si="591"/>
        <v>51.044692737430168</v>
      </c>
      <c r="Q1852" t="s">
        <v>8325</v>
      </c>
      <c r="R1852" t="s">
        <v>8326</v>
      </c>
      <c r="S1852" s="10">
        <f t="shared" si="592"/>
        <v>41800.959490740745</v>
      </c>
      <c r="T1852" s="10">
        <f t="shared" si="593"/>
        <v>41830.959490740745</v>
      </c>
      <c r="U1852">
        <f t="shared" si="610"/>
        <v>9000</v>
      </c>
      <c r="V1852">
        <f t="shared" si="611"/>
        <v>9137</v>
      </c>
    </row>
    <row r="1853" spans="1:22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590"/>
        <v>1.0007692307692309</v>
      </c>
      <c r="P1853">
        <f t="shared" si="591"/>
        <v>50.03846153846154</v>
      </c>
      <c r="Q1853" t="s">
        <v>8325</v>
      </c>
      <c r="R1853" t="s">
        <v>8326</v>
      </c>
      <c r="S1853" s="10">
        <f t="shared" si="592"/>
        <v>41827.906689814816</v>
      </c>
      <c r="T1853" s="10">
        <f t="shared" si="593"/>
        <v>41848.041666666664</v>
      </c>
      <c r="U1853">
        <f t="shared" si="610"/>
        <v>1300</v>
      </c>
      <c r="V1853">
        <f t="shared" si="611"/>
        <v>1301</v>
      </c>
    </row>
    <row r="1854" spans="1:22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590"/>
        <v>1.1696666666666666</v>
      </c>
      <c r="P1854">
        <f t="shared" si="591"/>
        <v>133.93129770992365</v>
      </c>
      <c r="Q1854" t="s">
        <v>8325</v>
      </c>
      <c r="R1854" t="s">
        <v>8326</v>
      </c>
      <c r="S1854" s="10">
        <f t="shared" si="592"/>
        <v>42081.77143518519</v>
      </c>
      <c r="T1854" s="10">
        <f t="shared" si="593"/>
        <v>42119</v>
      </c>
      <c r="U1854">
        <f t="shared" si="610"/>
        <v>15000</v>
      </c>
      <c r="V1854">
        <f t="shared" si="611"/>
        <v>17545</v>
      </c>
    </row>
    <row r="1855" spans="1:22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590"/>
        <v>1.01875</v>
      </c>
      <c r="P1855">
        <f t="shared" si="591"/>
        <v>58.214285714285715</v>
      </c>
      <c r="Q1855" t="s">
        <v>8325</v>
      </c>
      <c r="R1855" t="s">
        <v>8326</v>
      </c>
      <c r="S1855" s="10">
        <f t="shared" si="592"/>
        <v>41177.060381944444</v>
      </c>
      <c r="T1855" s="10">
        <f t="shared" si="593"/>
        <v>41227.102048611108</v>
      </c>
      <c r="U1855">
        <f t="shared" si="610"/>
        <v>800</v>
      </c>
      <c r="V1855">
        <f t="shared" si="611"/>
        <v>815</v>
      </c>
    </row>
    <row r="1856" spans="1:22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590"/>
        <v>1.0212366666666666</v>
      </c>
      <c r="P1856">
        <f t="shared" si="591"/>
        <v>88.037643678160919</v>
      </c>
      <c r="Q1856" t="s">
        <v>8325</v>
      </c>
      <c r="R1856" t="s">
        <v>8326</v>
      </c>
      <c r="S1856" s="10">
        <f t="shared" si="592"/>
        <v>41388.021261574075</v>
      </c>
      <c r="T1856" s="10">
        <f t="shared" si="593"/>
        <v>41418.021261574075</v>
      </c>
      <c r="U1856">
        <f t="shared" si="610"/>
        <v>15000</v>
      </c>
      <c r="V1856">
        <f t="shared" si="611"/>
        <v>15318.55</v>
      </c>
    </row>
    <row r="1857" spans="1:22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590"/>
        <v>1.5405897142857143</v>
      </c>
      <c r="P1857">
        <f t="shared" si="591"/>
        <v>70.576753926701571</v>
      </c>
      <c r="Q1857" t="s">
        <v>8325</v>
      </c>
      <c r="R1857" t="s">
        <v>8326</v>
      </c>
      <c r="S1857" s="10">
        <f t="shared" si="592"/>
        <v>41600.538657407407</v>
      </c>
      <c r="T1857" s="10">
        <f t="shared" si="593"/>
        <v>41645.538657407407</v>
      </c>
      <c r="U1857">
        <f>D1857*0.81</f>
        <v>7087.5000000000009</v>
      </c>
      <c r="V1857">
        <f>E1857*0.81</f>
        <v>10918.929600000001</v>
      </c>
    </row>
    <row r="1858" spans="1:22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590"/>
        <v>1.0125</v>
      </c>
      <c r="P1858">
        <f t="shared" si="591"/>
        <v>53.289473684210527</v>
      </c>
      <c r="Q1858" t="s">
        <v>8325</v>
      </c>
      <c r="R1858" t="s">
        <v>8326</v>
      </c>
      <c r="S1858" s="10">
        <f t="shared" si="592"/>
        <v>41817.854999999996</v>
      </c>
      <c r="T1858" s="10">
        <f t="shared" si="593"/>
        <v>41838.854999999996</v>
      </c>
      <c r="U1858">
        <f t="shared" ref="U1858:U1862" si="612">D1858</f>
        <v>2000</v>
      </c>
      <c r="V1858">
        <f t="shared" ref="V1858:V1862" si="613">E1858</f>
        <v>2025</v>
      </c>
    </row>
    <row r="1859" spans="1:22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614">SUM(E1859/D1859)</f>
        <v>1</v>
      </c>
      <c r="P1859">
        <f t="shared" ref="P1859:P1922" si="615">SUM(E1859/L1859)</f>
        <v>136.36363636363637</v>
      </c>
      <c r="Q1859" t="s">
        <v>8325</v>
      </c>
      <c r="R1859" t="s">
        <v>8326</v>
      </c>
      <c r="S1859" s="10">
        <f t="shared" ref="S1859:S1922" si="616">(((J1859/60)/60)/24)+DATE(1970,1,1)</f>
        <v>41864.76866898148</v>
      </c>
      <c r="T1859" s="10">
        <f t="shared" ref="T1859:T1922" si="617">(((I1859/60)/60)/24)+DATE(1970,1,1)</f>
        <v>41894.76866898148</v>
      </c>
      <c r="U1859">
        <f t="shared" si="612"/>
        <v>3000</v>
      </c>
      <c r="V1859">
        <f t="shared" si="613"/>
        <v>3000</v>
      </c>
    </row>
    <row r="1860" spans="1:22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614"/>
        <v>1.0874800874800874</v>
      </c>
      <c r="P1860">
        <f t="shared" si="615"/>
        <v>40.547315436241611</v>
      </c>
      <c r="Q1860" t="s">
        <v>8325</v>
      </c>
      <c r="R1860" t="s">
        <v>8326</v>
      </c>
      <c r="S1860" s="10">
        <f t="shared" si="616"/>
        <v>40833.200474537036</v>
      </c>
      <c r="T1860" s="10">
        <f t="shared" si="617"/>
        <v>40893.242141203707</v>
      </c>
      <c r="U1860">
        <f t="shared" si="612"/>
        <v>5555.55</v>
      </c>
      <c r="V1860">
        <f t="shared" si="613"/>
        <v>6041.55</v>
      </c>
    </row>
    <row r="1861" spans="1:22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614"/>
        <v>1.3183333333333334</v>
      </c>
      <c r="P1861">
        <f t="shared" si="615"/>
        <v>70.625</v>
      </c>
      <c r="Q1861" t="s">
        <v>8325</v>
      </c>
      <c r="R1861" t="s">
        <v>8326</v>
      </c>
      <c r="S1861" s="10">
        <f t="shared" si="616"/>
        <v>40778.770011574074</v>
      </c>
      <c r="T1861" s="10">
        <f t="shared" si="617"/>
        <v>40808.770011574074</v>
      </c>
      <c r="U1861">
        <f t="shared" si="612"/>
        <v>3000</v>
      </c>
      <c r="V1861">
        <f t="shared" si="613"/>
        <v>3955</v>
      </c>
    </row>
    <row r="1862" spans="1:22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614"/>
        <v>1.3346666666666667</v>
      </c>
      <c r="P1862">
        <f t="shared" si="615"/>
        <v>52.684210526315788</v>
      </c>
      <c r="Q1862" t="s">
        <v>8325</v>
      </c>
      <c r="R1862" t="s">
        <v>8326</v>
      </c>
      <c r="S1862" s="10">
        <f t="shared" si="616"/>
        <v>41655.709305555552</v>
      </c>
      <c r="T1862" s="10">
        <f t="shared" si="617"/>
        <v>41676.709305555552</v>
      </c>
      <c r="U1862">
        <f t="shared" si="612"/>
        <v>750</v>
      </c>
      <c r="V1862">
        <f t="shared" si="613"/>
        <v>1001</v>
      </c>
    </row>
    <row r="1863" spans="1:22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614"/>
        <v>0</v>
      </c>
      <c r="P1863" t="e">
        <f t="shared" si="615"/>
        <v>#DIV/0!</v>
      </c>
      <c r="Q1863" t="s">
        <v>8333</v>
      </c>
      <c r="R1863" t="s">
        <v>8335</v>
      </c>
      <c r="S1863" s="10">
        <f t="shared" si="616"/>
        <v>42000.300243055557</v>
      </c>
      <c r="T1863" s="10">
        <f t="shared" si="617"/>
        <v>42030.300243055557</v>
      </c>
      <c r="U1863">
        <f>D1863*1.39</f>
        <v>347500</v>
      </c>
      <c r="V1863">
        <f>E1863*1.39</f>
        <v>0</v>
      </c>
    </row>
    <row r="1864" spans="1:22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614"/>
        <v>8.0833333333333326E-2</v>
      </c>
      <c r="P1864">
        <f t="shared" si="615"/>
        <v>90.9375</v>
      </c>
      <c r="Q1864" t="s">
        <v>8333</v>
      </c>
      <c r="R1864" t="s">
        <v>8335</v>
      </c>
      <c r="S1864" s="10">
        <f t="shared" si="616"/>
        <v>42755.492754629624</v>
      </c>
      <c r="T1864" s="10">
        <f t="shared" si="617"/>
        <v>42802.3125</v>
      </c>
      <c r="U1864">
        <f t="shared" ref="U1864:U1866" si="618">D1864</f>
        <v>18000</v>
      </c>
      <c r="V1864">
        <f t="shared" ref="V1864:V1866" si="619">E1864</f>
        <v>1455</v>
      </c>
    </row>
    <row r="1865" spans="1:22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614"/>
        <v>4.0000000000000001E-3</v>
      </c>
      <c r="P1865">
        <f t="shared" si="615"/>
        <v>5</v>
      </c>
      <c r="Q1865" t="s">
        <v>8333</v>
      </c>
      <c r="R1865" t="s">
        <v>8335</v>
      </c>
      <c r="S1865" s="10">
        <f t="shared" si="616"/>
        <v>41772.797280092593</v>
      </c>
      <c r="T1865" s="10">
        <f t="shared" si="617"/>
        <v>41802.797280092593</v>
      </c>
      <c r="U1865">
        <f t="shared" si="618"/>
        <v>2500</v>
      </c>
      <c r="V1865">
        <f t="shared" si="619"/>
        <v>10</v>
      </c>
    </row>
    <row r="1866" spans="1:22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614"/>
        <v>0.42892307692307691</v>
      </c>
      <c r="P1866">
        <f t="shared" si="615"/>
        <v>58.083333333333336</v>
      </c>
      <c r="Q1866" t="s">
        <v>8333</v>
      </c>
      <c r="R1866" t="s">
        <v>8335</v>
      </c>
      <c r="S1866" s="10">
        <f t="shared" si="616"/>
        <v>41733.716435185182</v>
      </c>
      <c r="T1866" s="10">
        <f t="shared" si="617"/>
        <v>41763.716435185182</v>
      </c>
      <c r="U1866">
        <f t="shared" si="618"/>
        <v>6500</v>
      </c>
      <c r="V1866">
        <f t="shared" si="619"/>
        <v>2788</v>
      </c>
    </row>
    <row r="1867" spans="1:22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614"/>
        <v>3.6363636363636364E-5</v>
      </c>
      <c r="P1867">
        <f t="shared" si="615"/>
        <v>2</v>
      </c>
      <c r="Q1867" t="s">
        <v>8333</v>
      </c>
      <c r="R1867" t="s">
        <v>8335</v>
      </c>
      <c r="S1867" s="10">
        <f t="shared" si="616"/>
        <v>42645.367442129631</v>
      </c>
      <c r="T1867" s="10">
        <f t="shared" si="617"/>
        <v>42680.409108796302</v>
      </c>
      <c r="U1867">
        <f>D1867*1.39</f>
        <v>152900</v>
      </c>
      <c r="V1867">
        <f>E1867*1.39</f>
        <v>5.56</v>
      </c>
    </row>
    <row r="1868" spans="1:22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614"/>
        <v>5.0000000000000001E-3</v>
      </c>
      <c r="P1868">
        <f t="shared" si="615"/>
        <v>62.5</v>
      </c>
      <c r="Q1868" t="s">
        <v>8333</v>
      </c>
      <c r="R1868" t="s">
        <v>8335</v>
      </c>
      <c r="S1868" s="10">
        <f t="shared" si="616"/>
        <v>42742.246493055558</v>
      </c>
      <c r="T1868" s="10">
        <f t="shared" si="617"/>
        <v>42795.166666666672</v>
      </c>
      <c r="U1868">
        <f t="shared" ref="U1868:U1874" si="620">D1868</f>
        <v>25000</v>
      </c>
      <c r="V1868">
        <f t="shared" ref="V1868:V1874" si="621">E1868</f>
        <v>125</v>
      </c>
    </row>
    <row r="1869" spans="1:22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614"/>
        <v>5.0000000000000001E-4</v>
      </c>
      <c r="P1869">
        <f t="shared" si="615"/>
        <v>10</v>
      </c>
      <c r="Q1869" t="s">
        <v>8333</v>
      </c>
      <c r="R1869" t="s">
        <v>8335</v>
      </c>
      <c r="S1869" s="10">
        <f t="shared" si="616"/>
        <v>42649.924907407403</v>
      </c>
      <c r="T1869" s="10">
        <f t="shared" si="617"/>
        <v>42679.924907407403</v>
      </c>
      <c r="U1869">
        <f t="shared" si="620"/>
        <v>20000</v>
      </c>
      <c r="V1869">
        <f t="shared" si="621"/>
        <v>10</v>
      </c>
    </row>
    <row r="1870" spans="1:22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614"/>
        <v>4.8680000000000001E-2</v>
      </c>
      <c r="P1870">
        <f t="shared" si="615"/>
        <v>71.588235294117652</v>
      </c>
      <c r="Q1870" t="s">
        <v>8333</v>
      </c>
      <c r="R1870" t="s">
        <v>8335</v>
      </c>
      <c r="S1870" s="10">
        <f t="shared" si="616"/>
        <v>42328.779224537036</v>
      </c>
      <c r="T1870" s="10">
        <f t="shared" si="617"/>
        <v>42353.332638888889</v>
      </c>
      <c r="U1870">
        <f t="shared" si="620"/>
        <v>25000</v>
      </c>
      <c r="V1870">
        <f t="shared" si="621"/>
        <v>1217</v>
      </c>
    </row>
    <row r="1871" spans="1:22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614"/>
        <v>0</v>
      </c>
      <c r="P1871" t="e">
        <f t="shared" si="615"/>
        <v>#DIV/0!</v>
      </c>
      <c r="Q1871" t="s">
        <v>8333</v>
      </c>
      <c r="R1871" t="s">
        <v>8335</v>
      </c>
      <c r="S1871" s="10">
        <f t="shared" si="616"/>
        <v>42709.002881944441</v>
      </c>
      <c r="T1871" s="10">
        <f t="shared" si="617"/>
        <v>42739.002881944441</v>
      </c>
      <c r="U1871">
        <f t="shared" si="620"/>
        <v>10000</v>
      </c>
      <c r="V1871">
        <f t="shared" si="621"/>
        <v>0</v>
      </c>
    </row>
    <row r="1872" spans="1:22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614"/>
        <v>0.10314285714285715</v>
      </c>
      <c r="P1872">
        <f t="shared" si="615"/>
        <v>32.81818181818182</v>
      </c>
      <c r="Q1872" t="s">
        <v>8333</v>
      </c>
      <c r="R1872" t="s">
        <v>8335</v>
      </c>
      <c r="S1872" s="10">
        <f t="shared" si="616"/>
        <v>42371.355729166666</v>
      </c>
      <c r="T1872" s="10">
        <f t="shared" si="617"/>
        <v>42400.178472222222</v>
      </c>
      <c r="U1872">
        <f t="shared" si="620"/>
        <v>3500</v>
      </c>
      <c r="V1872">
        <f t="shared" si="621"/>
        <v>361</v>
      </c>
    </row>
    <row r="1873" spans="1:22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614"/>
        <v>0.7178461538461538</v>
      </c>
      <c r="P1873">
        <f t="shared" si="615"/>
        <v>49.11578947368421</v>
      </c>
      <c r="Q1873" t="s">
        <v>8333</v>
      </c>
      <c r="R1873" t="s">
        <v>8335</v>
      </c>
      <c r="S1873" s="10">
        <f t="shared" si="616"/>
        <v>41923.783576388887</v>
      </c>
      <c r="T1873" s="10">
        <f t="shared" si="617"/>
        <v>41963.825243055559</v>
      </c>
      <c r="U1873">
        <f t="shared" si="620"/>
        <v>6500</v>
      </c>
      <c r="V1873">
        <f t="shared" si="621"/>
        <v>4666</v>
      </c>
    </row>
    <row r="1874" spans="1:22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614"/>
        <v>1.06E-2</v>
      </c>
      <c r="P1874">
        <f t="shared" si="615"/>
        <v>16.307692307692307</v>
      </c>
      <c r="Q1874" t="s">
        <v>8333</v>
      </c>
      <c r="R1874" t="s">
        <v>8335</v>
      </c>
      <c r="S1874" s="10">
        <f t="shared" si="616"/>
        <v>42155.129652777774</v>
      </c>
      <c r="T1874" s="10">
        <f t="shared" si="617"/>
        <v>42185.129652777774</v>
      </c>
      <c r="U1874">
        <f t="shared" si="620"/>
        <v>20000</v>
      </c>
      <c r="V1874">
        <f t="shared" si="621"/>
        <v>212</v>
      </c>
    </row>
    <row r="1875" spans="1:22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614"/>
        <v>4.4999999999999997E-3</v>
      </c>
      <c r="P1875">
        <f t="shared" si="615"/>
        <v>18</v>
      </c>
      <c r="Q1875" t="s">
        <v>8333</v>
      </c>
      <c r="R1875" t="s">
        <v>8335</v>
      </c>
      <c r="S1875" s="10">
        <f t="shared" si="616"/>
        <v>42164.615856481483</v>
      </c>
      <c r="T1875" s="10">
        <f t="shared" si="617"/>
        <v>42193.697916666672</v>
      </c>
      <c r="U1875">
        <f>D1875*0.81</f>
        <v>6480</v>
      </c>
      <c r="V1875">
        <f>E1875*0.81</f>
        <v>29.160000000000004</v>
      </c>
    </row>
    <row r="1876" spans="1:22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614"/>
        <v>1.6249999999999999E-4</v>
      </c>
      <c r="P1876">
        <f t="shared" si="615"/>
        <v>13</v>
      </c>
      <c r="Q1876" t="s">
        <v>8333</v>
      </c>
      <c r="R1876" t="s">
        <v>8335</v>
      </c>
      <c r="S1876" s="10">
        <f t="shared" si="616"/>
        <v>42529.969131944439</v>
      </c>
      <c r="T1876" s="10">
        <f t="shared" si="617"/>
        <v>42549.969131944439</v>
      </c>
      <c r="U1876">
        <f t="shared" ref="U1876:U1877" si="622">D1876</f>
        <v>160000</v>
      </c>
      <c r="V1876">
        <f t="shared" ref="V1876:V1877" si="623">E1876</f>
        <v>26</v>
      </c>
    </row>
    <row r="1877" spans="1:22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614"/>
        <v>5.1000000000000004E-3</v>
      </c>
      <c r="P1877">
        <f t="shared" si="615"/>
        <v>17</v>
      </c>
      <c r="Q1877" t="s">
        <v>8333</v>
      </c>
      <c r="R1877" t="s">
        <v>8335</v>
      </c>
      <c r="S1877" s="10">
        <f t="shared" si="616"/>
        <v>42528.899398148147</v>
      </c>
      <c r="T1877" s="10">
        <f t="shared" si="617"/>
        <v>42588.899398148147</v>
      </c>
      <c r="U1877">
        <f t="shared" si="622"/>
        <v>10000</v>
      </c>
      <c r="V1877">
        <f t="shared" si="623"/>
        <v>51</v>
      </c>
    </row>
    <row r="1878" spans="1:22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614"/>
        <v>0</v>
      </c>
      <c r="P1878" t="e">
        <f t="shared" si="615"/>
        <v>#DIV/0!</v>
      </c>
      <c r="Q1878" t="s">
        <v>8333</v>
      </c>
      <c r="R1878" t="s">
        <v>8335</v>
      </c>
      <c r="S1878" s="10">
        <f t="shared" si="616"/>
        <v>41776.284780092588</v>
      </c>
      <c r="T1878" s="10">
        <f t="shared" si="617"/>
        <v>41806.284780092588</v>
      </c>
      <c r="U1878">
        <f>D1878*0.75</f>
        <v>210</v>
      </c>
      <c r="V1878">
        <f>E1878*0.75</f>
        <v>0</v>
      </c>
    </row>
    <row r="1879" spans="1:22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614"/>
        <v>0</v>
      </c>
      <c r="P1879" t="e">
        <f t="shared" si="615"/>
        <v>#DIV/0!</v>
      </c>
      <c r="Q1879" t="s">
        <v>8333</v>
      </c>
      <c r="R1879" t="s">
        <v>8335</v>
      </c>
      <c r="S1879" s="10">
        <f t="shared" si="616"/>
        <v>42035.029224537036</v>
      </c>
      <c r="T1879" s="10">
        <f t="shared" si="617"/>
        <v>42064.029224537036</v>
      </c>
      <c r="U1879">
        <f>D1879</f>
        <v>60</v>
      </c>
      <c r="V1879">
        <f>E1879</f>
        <v>0</v>
      </c>
    </row>
    <row r="1880" spans="1:22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614"/>
        <v>0</v>
      </c>
      <c r="P1880" t="e">
        <f t="shared" si="615"/>
        <v>#DIV/0!</v>
      </c>
      <c r="Q1880" t="s">
        <v>8333</v>
      </c>
      <c r="R1880" t="s">
        <v>8335</v>
      </c>
      <c r="S1880" s="10">
        <f t="shared" si="616"/>
        <v>41773.008738425924</v>
      </c>
      <c r="T1880" s="10">
        <f t="shared" si="617"/>
        <v>41803.008738425924</v>
      </c>
      <c r="U1880">
        <f>D1880*0.75</f>
        <v>6000</v>
      </c>
      <c r="V1880">
        <f>E1880*0.75</f>
        <v>0</v>
      </c>
    </row>
    <row r="1881" spans="1:22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614"/>
        <v>1.1999999999999999E-3</v>
      </c>
      <c r="P1881">
        <f t="shared" si="615"/>
        <v>3</v>
      </c>
      <c r="Q1881" t="s">
        <v>8333</v>
      </c>
      <c r="R1881" t="s">
        <v>8335</v>
      </c>
      <c r="S1881" s="10">
        <f t="shared" si="616"/>
        <v>42413.649641203709</v>
      </c>
      <c r="T1881" s="10">
        <f t="shared" si="617"/>
        <v>42443.607974537037</v>
      </c>
      <c r="U1881">
        <f>D1881*1.19</f>
        <v>5950</v>
      </c>
      <c r="V1881">
        <f>E1881*1.19</f>
        <v>7.14</v>
      </c>
    </row>
    <row r="1882" spans="1:22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614"/>
        <v>0.20080000000000001</v>
      </c>
      <c r="P1882">
        <f t="shared" si="615"/>
        <v>41.833333333333336</v>
      </c>
      <c r="Q1882" t="s">
        <v>8333</v>
      </c>
      <c r="R1882" t="s">
        <v>8335</v>
      </c>
      <c r="S1882" s="10">
        <f t="shared" si="616"/>
        <v>42430.566898148143</v>
      </c>
      <c r="T1882" s="10">
        <f t="shared" si="617"/>
        <v>42459.525231481486</v>
      </c>
      <c r="U1882">
        <f>D1882*1.39</f>
        <v>6949.9999999999991</v>
      </c>
      <c r="V1882">
        <f>E1882*1.39</f>
        <v>1395.56</v>
      </c>
    </row>
    <row r="1883" spans="1:22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614"/>
        <v>1.726845</v>
      </c>
      <c r="P1883">
        <f t="shared" si="615"/>
        <v>49.338428571428572</v>
      </c>
      <c r="Q1883" t="s">
        <v>8325</v>
      </c>
      <c r="R1883" t="s">
        <v>8329</v>
      </c>
      <c r="S1883" s="10">
        <f t="shared" si="616"/>
        <v>42043.152650462958</v>
      </c>
      <c r="T1883" s="10">
        <f t="shared" si="617"/>
        <v>42073.110983796301</v>
      </c>
      <c r="U1883">
        <f t="shared" ref="U1883:U1888" si="624">D1883</f>
        <v>2000</v>
      </c>
      <c r="V1883">
        <f t="shared" ref="V1883:V1888" si="625">E1883</f>
        <v>3453.69</v>
      </c>
    </row>
    <row r="1884" spans="1:22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614"/>
        <v>1.008955223880597</v>
      </c>
      <c r="P1884">
        <f t="shared" si="615"/>
        <v>41.728395061728392</v>
      </c>
      <c r="Q1884" t="s">
        <v>8325</v>
      </c>
      <c r="R1884" t="s">
        <v>8329</v>
      </c>
      <c r="S1884" s="10">
        <f t="shared" si="616"/>
        <v>41067.949212962965</v>
      </c>
      <c r="T1884" s="10">
        <f t="shared" si="617"/>
        <v>41100.991666666669</v>
      </c>
      <c r="U1884">
        <f t="shared" si="624"/>
        <v>3350</v>
      </c>
      <c r="V1884">
        <f t="shared" si="625"/>
        <v>3380</v>
      </c>
    </row>
    <row r="1885" spans="1:22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614"/>
        <v>1.0480480480480481</v>
      </c>
      <c r="P1885">
        <f t="shared" si="615"/>
        <v>32.71875</v>
      </c>
      <c r="Q1885" t="s">
        <v>8325</v>
      </c>
      <c r="R1885" t="s">
        <v>8329</v>
      </c>
      <c r="S1885" s="10">
        <f t="shared" si="616"/>
        <v>40977.948009259257</v>
      </c>
      <c r="T1885" s="10">
        <f t="shared" si="617"/>
        <v>41007.906342592592</v>
      </c>
      <c r="U1885">
        <f t="shared" si="624"/>
        <v>999</v>
      </c>
      <c r="V1885">
        <f t="shared" si="625"/>
        <v>1047</v>
      </c>
    </row>
    <row r="1886" spans="1:22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614"/>
        <v>1.351</v>
      </c>
      <c r="P1886">
        <f t="shared" si="615"/>
        <v>51.96153846153846</v>
      </c>
      <c r="Q1886" t="s">
        <v>8325</v>
      </c>
      <c r="R1886" t="s">
        <v>8329</v>
      </c>
      <c r="S1886" s="10">
        <f t="shared" si="616"/>
        <v>41205.198321759257</v>
      </c>
      <c r="T1886" s="10">
        <f t="shared" si="617"/>
        <v>41240.5</v>
      </c>
      <c r="U1886">
        <f t="shared" si="624"/>
        <v>1000</v>
      </c>
      <c r="V1886">
        <f t="shared" si="625"/>
        <v>1351</v>
      </c>
    </row>
    <row r="1887" spans="1:22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614"/>
        <v>1.1632786885245903</v>
      </c>
      <c r="P1887">
        <f t="shared" si="615"/>
        <v>50.685714285714283</v>
      </c>
      <c r="Q1887" t="s">
        <v>8325</v>
      </c>
      <c r="R1887" t="s">
        <v>8329</v>
      </c>
      <c r="S1887" s="10">
        <f t="shared" si="616"/>
        <v>41099.093865740739</v>
      </c>
      <c r="T1887" s="10">
        <f t="shared" si="617"/>
        <v>41131.916666666664</v>
      </c>
      <c r="U1887">
        <f t="shared" si="624"/>
        <v>4575</v>
      </c>
      <c r="V1887">
        <f t="shared" si="625"/>
        <v>5322</v>
      </c>
    </row>
    <row r="1888" spans="1:22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614"/>
        <v>1.0208333333333333</v>
      </c>
      <c r="P1888">
        <f t="shared" si="615"/>
        <v>42.241379310344826</v>
      </c>
      <c r="Q1888" t="s">
        <v>8325</v>
      </c>
      <c r="R1888" t="s">
        <v>8329</v>
      </c>
      <c r="S1888" s="10">
        <f t="shared" si="616"/>
        <v>41925.906689814816</v>
      </c>
      <c r="T1888" s="10">
        <f t="shared" si="617"/>
        <v>41955.94835648148</v>
      </c>
      <c r="U1888">
        <f t="shared" si="624"/>
        <v>1200</v>
      </c>
      <c r="V1888">
        <f t="shared" si="625"/>
        <v>1225</v>
      </c>
    </row>
    <row r="1889" spans="1:22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614"/>
        <v>1.1116666666666666</v>
      </c>
      <c r="P1889">
        <f t="shared" si="615"/>
        <v>416.875</v>
      </c>
      <c r="Q1889" t="s">
        <v>8325</v>
      </c>
      <c r="R1889" t="s">
        <v>8329</v>
      </c>
      <c r="S1889" s="10">
        <f t="shared" si="616"/>
        <v>42323.800138888888</v>
      </c>
      <c r="T1889" s="10">
        <f t="shared" si="617"/>
        <v>42341.895833333328</v>
      </c>
      <c r="U1889">
        <f>D1889*1.19</f>
        <v>3570</v>
      </c>
      <c r="V1889">
        <f>E1889*1.19</f>
        <v>3968.6499999999996</v>
      </c>
    </row>
    <row r="1890" spans="1:22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614"/>
        <v>1.6608000000000001</v>
      </c>
      <c r="P1890">
        <f t="shared" si="615"/>
        <v>46.651685393258425</v>
      </c>
      <c r="Q1890" t="s">
        <v>8325</v>
      </c>
      <c r="R1890" t="s">
        <v>8329</v>
      </c>
      <c r="S1890" s="10">
        <f t="shared" si="616"/>
        <v>40299.239953703705</v>
      </c>
      <c r="T1890" s="10">
        <f t="shared" si="617"/>
        <v>40330.207638888889</v>
      </c>
      <c r="U1890">
        <f t="shared" ref="U1890:U1902" si="626">D1890</f>
        <v>2500</v>
      </c>
      <c r="V1890">
        <f t="shared" ref="V1890:V1902" si="627">E1890</f>
        <v>4152</v>
      </c>
    </row>
    <row r="1891" spans="1:22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614"/>
        <v>1.0660000000000001</v>
      </c>
      <c r="P1891">
        <f t="shared" si="615"/>
        <v>48.454545454545453</v>
      </c>
      <c r="Q1891" t="s">
        <v>8325</v>
      </c>
      <c r="R1891" t="s">
        <v>8329</v>
      </c>
      <c r="S1891" s="10">
        <f t="shared" si="616"/>
        <v>41299.793356481481</v>
      </c>
      <c r="T1891" s="10">
        <f t="shared" si="617"/>
        <v>41344.751689814817</v>
      </c>
      <c r="U1891">
        <f t="shared" si="626"/>
        <v>2000</v>
      </c>
      <c r="V1891">
        <f t="shared" si="627"/>
        <v>2132</v>
      </c>
    </row>
    <row r="1892" spans="1:22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614"/>
        <v>1.4458441666666668</v>
      </c>
      <c r="P1892">
        <f t="shared" si="615"/>
        <v>70.5289837398374</v>
      </c>
      <c r="Q1892" t="s">
        <v>8325</v>
      </c>
      <c r="R1892" t="s">
        <v>8329</v>
      </c>
      <c r="S1892" s="10">
        <f t="shared" si="616"/>
        <v>41228.786203703705</v>
      </c>
      <c r="T1892" s="10">
        <f t="shared" si="617"/>
        <v>41258.786203703705</v>
      </c>
      <c r="U1892">
        <f t="shared" si="626"/>
        <v>12000</v>
      </c>
      <c r="V1892">
        <f t="shared" si="627"/>
        <v>17350.13</v>
      </c>
    </row>
    <row r="1893" spans="1:22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614"/>
        <v>1.0555000000000001</v>
      </c>
      <c r="P1893">
        <f t="shared" si="615"/>
        <v>87.958333333333329</v>
      </c>
      <c r="Q1893" t="s">
        <v>8325</v>
      </c>
      <c r="R1893" t="s">
        <v>8329</v>
      </c>
      <c r="S1893" s="10">
        <f t="shared" si="616"/>
        <v>40335.798078703701</v>
      </c>
      <c r="T1893" s="10">
        <f t="shared" si="617"/>
        <v>40381.25</v>
      </c>
      <c r="U1893">
        <f t="shared" si="626"/>
        <v>10000</v>
      </c>
      <c r="V1893">
        <f t="shared" si="627"/>
        <v>10555</v>
      </c>
    </row>
    <row r="1894" spans="1:22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614"/>
        <v>1.3660000000000001</v>
      </c>
      <c r="P1894">
        <f t="shared" si="615"/>
        <v>26.26923076923077</v>
      </c>
      <c r="Q1894" t="s">
        <v>8325</v>
      </c>
      <c r="R1894" t="s">
        <v>8329</v>
      </c>
      <c r="S1894" s="10">
        <f t="shared" si="616"/>
        <v>40671.637511574074</v>
      </c>
      <c r="T1894" s="10">
        <f t="shared" si="617"/>
        <v>40701.637511574074</v>
      </c>
      <c r="U1894">
        <f t="shared" si="626"/>
        <v>500</v>
      </c>
      <c r="V1894">
        <f t="shared" si="627"/>
        <v>683</v>
      </c>
    </row>
    <row r="1895" spans="1:22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614"/>
        <v>1.04</v>
      </c>
      <c r="P1895">
        <f t="shared" si="615"/>
        <v>57.777777777777779</v>
      </c>
      <c r="Q1895" t="s">
        <v>8325</v>
      </c>
      <c r="R1895" t="s">
        <v>8329</v>
      </c>
      <c r="S1895" s="10">
        <f t="shared" si="616"/>
        <v>40632.94195601852</v>
      </c>
      <c r="T1895" s="10">
        <f t="shared" si="617"/>
        <v>40649.165972222225</v>
      </c>
      <c r="U1895">
        <f t="shared" si="626"/>
        <v>2500</v>
      </c>
      <c r="V1895">
        <f t="shared" si="627"/>
        <v>2600</v>
      </c>
    </row>
    <row r="1896" spans="1:22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614"/>
        <v>1.145</v>
      </c>
      <c r="P1896">
        <f t="shared" si="615"/>
        <v>57.25</v>
      </c>
      <c r="Q1896" t="s">
        <v>8325</v>
      </c>
      <c r="R1896" t="s">
        <v>8329</v>
      </c>
      <c r="S1896" s="10">
        <f t="shared" si="616"/>
        <v>40920.904895833337</v>
      </c>
      <c r="T1896" s="10">
        <f t="shared" si="617"/>
        <v>40951.904895833337</v>
      </c>
      <c r="U1896">
        <f t="shared" si="626"/>
        <v>1000</v>
      </c>
      <c r="V1896">
        <f t="shared" si="627"/>
        <v>1145</v>
      </c>
    </row>
    <row r="1897" spans="1:22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614"/>
        <v>1.0171957671957672</v>
      </c>
      <c r="P1897">
        <f t="shared" si="615"/>
        <v>196.34042553191489</v>
      </c>
      <c r="Q1897" t="s">
        <v>8325</v>
      </c>
      <c r="R1897" t="s">
        <v>8329</v>
      </c>
      <c r="S1897" s="10">
        <f t="shared" si="616"/>
        <v>42267.746782407412</v>
      </c>
      <c r="T1897" s="10">
        <f t="shared" si="617"/>
        <v>42297.746782407412</v>
      </c>
      <c r="U1897">
        <f t="shared" si="626"/>
        <v>9072</v>
      </c>
      <c r="V1897">
        <f t="shared" si="627"/>
        <v>9228</v>
      </c>
    </row>
    <row r="1898" spans="1:22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614"/>
        <v>1.2394678492239468</v>
      </c>
      <c r="P1898">
        <f t="shared" si="615"/>
        <v>43</v>
      </c>
      <c r="Q1898" t="s">
        <v>8325</v>
      </c>
      <c r="R1898" t="s">
        <v>8329</v>
      </c>
      <c r="S1898" s="10">
        <f t="shared" si="616"/>
        <v>40981.710243055553</v>
      </c>
      <c r="T1898" s="10">
        <f t="shared" si="617"/>
        <v>41011.710243055553</v>
      </c>
      <c r="U1898">
        <f t="shared" si="626"/>
        <v>451</v>
      </c>
      <c r="V1898">
        <f t="shared" si="627"/>
        <v>559</v>
      </c>
    </row>
    <row r="1899" spans="1:22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614"/>
        <v>1.0245669291338582</v>
      </c>
      <c r="P1899">
        <f t="shared" si="615"/>
        <v>35.551912568306008</v>
      </c>
      <c r="Q1899" t="s">
        <v>8325</v>
      </c>
      <c r="R1899" t="s">
        <v>8329</v>
      </c>
      <c r="S1899" s="10">
        <f t="shared" si="616"/>
        <v>41680.583402777782</v>
      </c>
      <c r="T1899" s="10">
        <f t="shared" si="617"/>
        <v>41702.875</v>
      </c>
      <c r="U1899">
        <f t="shared" si="626"/>
        <v>6350</v>
      </c>
      <c r="V1899">
        <f t="shared" si="627"/>
        <v>6506</v>
      </c>
    </row>
    <row r="1900" spans="1:22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614"/>
        <v>1.4450000000000001</v>
      </c>
      <c r="P1900">
        <f t="shared" si="615"/>
        <v>68.80952380952381</v>
      </c>
      <c r="Q1900" t="s">
        <v>8325</v>
      </c>
      <c r="R1900" t="s">
        <v>8329</v>
      </c>
      <c r="S1900" s="10">
        <f t="shared" si="616"/>
        <v>42366.192974537036</v>
      </c>
      <c r="T1900" s="10">
        <f t="shared" si="617"/>
        <v>42401.75</v>
      </c>
      <c r="U1900">
        <f t="shared" si="626"/>
        <v>1000</v>
      </c>
      <c r="V1900">
        <f t="shared" si="627"/>
        <v>1445</v>
      </c>
    </row>
    <row r="1901" spans="1:22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614"/>
        <v>1.3333333333333333</v>
      </c>
      <c r="P1901">
        <f t="shared" si="615"/>
        <v>28.571428571428573</v>
      </c>
      <c r="Q1901" t="s">
        <v>8325</v>
      </c>
      <c r="R1901" t="s">
        <v>8329</v>
      </c>
      <c r="S1901" s="10">
        <f t="shared" si="616"/>
        <v>42058.941736111112</v>
      </c>
      <c r="T1901" s="10">
        <f t="shared" si="617"/>
        <v>42088.90006944444</v>
      </c>
      <c r="U1901">
        <f t="shared" si="626"/>
        <v>900</v>
      </c>
      <c r="V1901">
        <f t="shared" si="627"/>
        <v>1200</v>
      </c>
    </row>
    <row r="1902" spans="1:22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614"/>
        <v>1.0936440000000001</v>
      </c>
      <c r="P1902">
        <f t="shared" si="615"/>
        <v>50.631666666666668</v>
      </c>
      <c r="Q1902" t="s">
        <v>8325</v>
      </c>
      <c r="R1902" t="s">
        <v>8329</v>
      </c>
      <c r="S1902" s="10">
        <f t="shared" si="616"/>
        <v>41160.871886574074</v>
      </c>
      <c r="T1902" s="10">
        <f t="shared" si="617"/>
        <v>41188.415972222225</v>
      </c>
      <c r="U1902">
        <f t="shared" si="626"/>
        <v>2500</v>
      </c>
      <c r="V1902">
        <f t="shared" si="627"/>
        <v>2734.11</v>
      </c>
    </row>
    <row r="1903" spans="1:22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614"/>
        <v>2.696969696969697E-2</v>
      </c>
      <c r="P1903">
        <f t="shared" si="615"/>
        <v>106.8</v>
      </c>
      <c r="Q1903" t="s">
        <v>8319</v>
      </c>
      <c r="R1903" t="s">
        <v>8348</v>
      </c>
      <c r="S1903" s="10">
        <f t="shared" si="616"/>
        <v>42116.54315972222</v>
      </c>
      <c r="T1903" s="10">
        <f t="shared" si="617"/>
        <v>42146.541666666672</v>
      </c>
      <c r="U1903">
        <f>D1903*1.39</f>
        <v>137610</v>
      </c>
      <c r="V1903">
        <f>E1903*1.39</f>
        <v>3711.2999999999997</v>
      </c>
    </row>
    <row r="1904" spans="1:22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614"/>
        <v>1.2E-2</v>
      </c>
      <c r="P1904">
        <f t="shared" si="615"/>
        <v>4</v>
      </c>
      <c r="Q1904" t="s">
        <v>8319</v>
      </c>
      <c r="R1904" t="s">
        <v>8348</v>
      </c>
      <c r="S1904" s="10">
        <f t="shared" si="616"/>
        <v>42037.789895833332</v>
      </c>
      <c r="T1904" s="10">
        <f t="shared" si="617"/>
        <v>42067.789895833332</v>
      </c>
      <c r="U1904">
        <f>D1904*1.19</f>
        <v>1190</v>
      </c>
      <c r="V1904">
        <f>E1904*1.19</f>
        <v>14.28</v>
      </c>
    </row>
    <row r="1905" spans="1:22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614"/>
        <v>0.46600000000000003</v>
      </c>
      <c r="P1905">
        <f t="shared" si="615"/>
        <v>34.097560975609753</v>
      </c>
      <c r="Q1905" t="s">
        <v>8319</v>
      </c>
      <c r="R1905" t="s">
        <v>8348</v>
      </c>
      <c r="S1905" s="10">
        <f t="shared" si="616"/>
        <v>42702.770729166667</v>
      </c>
      <c r="T1905" s="10">
        <f t="shared" si="617"/>
        <v>42762.770729166667</v>
      </c>
      <c r="U1905">
        <f t="shared" ref="U1905:U1911" si="628">D1905</f>
        <v>3000</v>
      </c>
      <c r="V1905">
        <f t="shared" ref="V1905:V1911" si="629">E1905</f>
        <v>1398</v>
      </c>
    </row>
    <row r="1906" spans="1:22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614"/>
        <v>1E-3</v>
      </c>
      <c r="P1906">
        <f t="shared" si="615"/>
        <v>25</v>
      </c>
      <c r="Q1906" t="s">
        <v>8319</v>
      </c>
      <c r="R1906" t="s">
        <v>8348</v>
      </c>
      <c r="S1906" s="10">
        <f t="shared" si="616"/>
        <v>42326.685428240744</v>
      </c>
      <c r="T1906" s="10">
        <f t="shared" si="617"/>
        <v>42371.685428240744</v>
      </c>
      <c r="U1906">
        <f t="shared" si="628"/>
        <v>50000</v>
      </c>
      <c r="V1906">
        <f t="shared" si="629"/>
        <v>50</v>
      </c>
    </row>
    <row r="1907" spans="1:22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614"/>
        <v>1.6800000000000001E-3</v>
      </c>
      <c r="P1907">
        <f t="shared" si="615"/>
        <v>10.5</v>
      </c>
      <c r="Q1907" t="s">
        <v>8319</v>
      </c>
      <c r="R1907" t="s">
        <v>8348</v>
      </c>
      <c r="S1907" s="10">
        <f t="shared" si="616"/>
        <v>41859.925856481481</v>
      </c>
      <c r="T1907" s="10">
        <f t="shared" si="617"/>
        <v>41889.925856481481</v>
      </c>
      <c r="U1907">
        <f t="shared" si="628"/>
        <v>25000</v>
      </c>
      <c r="V1907">
        <f t="shared" si="629"/>
        <v>42</v>
      </c>
    </row>
    <row r="1908" spans="1:22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614"/>
        <v>0.42759999999999998</v>
      </c>
      <c r="P1908">
        <f t="shared" si="615"/>
        <v>215.95959595959596</v>
      </c>
      <c r="Q1908" t="s">
        <v>8319</v>
      </c>
      <c r="R1908" t="s">
        <v>8348</v>
      </c>
      <c r="S1908" s="10">
        <f t="shared" si="616"/>
        <v>42514.671099537038</v>
      </c>
      <c r="T1908" s="10">
        <f t="shared" si="617"/>
        <v>42544.671099537038</v>
      </c>
      <c r="U1908">
        <f t="shared" si="628"/>
        <v>50000</v>
      </c>
      <c r="V1908">
        <f t="shared" si="629"/>
        <v>21380</v>
      </c>
    </row>
    <row r="1909" spans="1:22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614"/>
        <v>2.8333333333333335E-3</v>
      </c>
      <c r="P1909">
        <f t="shared" si="615"/>
        <v>21.25</v>
      </c>
      <c r="Q1909" t="s">
        <v>8319</v>
      </c>
      <c r="R1909" t="s">
        <v>8348</v>
      </c>
      <c r="S1909" s="10">
        <f t="shared" si="616"/>
        <v>41767.587094907409</v>
      </c>
      <c r="T1909" s="10">
        <f t="shared" si="617"/>
        <v>41782.587094907409</v>
      </c>
      <c r="U1909">
        <f t="shared" si="628"/>
        <v>30000</v>
      </c>
      <c r="V1909">
        <f t="shared" si="629"/>
        <v>85</v>
      </c>
    </row>
    <row r="1910" spans="1:22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614"/>
        <v>1.7319999999999999E-2</v>
      </c>
      <c r="P1910">
        <f t="shared" si="615"/>
        <v>108.25</v>
      </c>
      <c r="Q1910" t="s">
        <v>8319</v>
      </c>
      <c r="R1910" t="s">
        <v>8348</v>
      </c>
      <c r="S1910" s="10">
        <f t="shared" si="616"/>
        <v>42703.917824074073</v>
      </c>
      <c r="T1910" s="10">
        <f t="shared" si="617"/>
        <v>42733.917824074073</v>
      </c>
      <c r="U1910">
        <f t="shared" si="628"/>
        <v>25000</v>
      </c>
      <c r="V1910">
        <f t="shared" si="629"/>
        <v>433</v>
      </c>
    </row>
    <row r="1911" spans="1:22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614"/>
        <v>0.14111428571428572</v>
      </c>
      <c r="P1911">
        <f t="shared" si="615"/>
        <v>129.97368421052633</v>
      </c>
      <c r="Q1911" t="s">
        <v>8319</v>
      </c>
      <c r="R1911" t="s">
        <v>8348</v>
      </c>
      <c r="S1911" s="10">
        <f t="shared" si="616"/>
        <v>41905.429155092592</v>
      </c>
      <c r="T1911" s="10">
        <f t="shared" si="617"/>
        <v>41935.429155092592</v>
      </c>
      <c r="U1911">
        <f t="shared" si="628"/>
        <v>35000</v>
      </c>
      <c r="V1911">
        <f t="shared" si="629"/>
        <v>4939</v>
      </c>
    </row>
    <row r="1912" spans="1:22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614"/>
        <v>0.39395294117647056</v>
      </c>
      <c r="P1912">
        <f t="shared" si="615"/>
        <v>117.49473684210527</v>
      </c>
      <c r="Q1912" t="s">
        <v>8319</v>
      </c>
      <c r="R1912" t="s">
        <v>8348</v>
      </c>
      <c r="S1912" s="10">
        <f t="shared" si="616"/>
        <v>42264.963159722218</v>
      </c>
      <c r="T1912" s="10">
        <f t="shared" si="617"/>
        <v>42308.947916666672</v>
      </c>
      <c r="U1912">
        <f>D1912*1.19</f>
        <v>101150</v>
      </c>
      <c r="V1912">
        <f>E1912*1.19</f>
        <v>39848.339999999997</v>
      </c>
    </row>
    <row r="1913" spans="1:22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614"/>
        <v>2.3529411764705883E-4</v>
      </c>
      <c r="P1913">
        <f t="shared" si="615"/>
        <v>10</v>
      </c>
      <c r="Q1913" t="s">
        <v>8319</v>
      </c>
      <c r="R1913" t="s">
        <v>8348</v>
      </c>
      <c r="S1913" s="10">
        <f t="shared" si="616"/>
        <v>41830.033958333333</v>
      </c>
      <c r="T1913" s="10">
        <f t="shared" si="617"/>
        <v>41860.033958333333</v>
      </c>
      <c r="U1913">
        <f>D1913*0.7</f>
        <v>29749.999999999996</v>
      </c>
      <c r="V1913">
        <f>E1913*0.7</f>
        <v>7</v>
      </c>
    </row>
    <row r="1914" spans="1:22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614"/>
        <v>0.59299999999999997</v>
      </c>
      <c r="P1914">
        <f t="shared" si="615"/>
        <v>70.595238095238102</v>
      </c>
      <c r="Q1914" t="s">
        <v>8319</v>
      </c>
      <c r="R1914" t="s">
        <v>8348</v>
      </c>
      <c r="S1914" s="10">
        <f t="shared" si="616"/>
        <v>42129.226388888885</v>
      </c>
      <c r="T1914" s="10">
        <f t="shared" si="617"/>
        <v>42159.226388888885</v>
      </c>
      <c r="U1914">
        <f>D1914</f>
        <v>5000</v>
      </c>
      <c r="V1914">
        <f>E1914</f>
        <v>2965</v>
      </c>
    </row>
    <row r="1915" spans="1:22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614"/>
        <v>1.3270833333333334E-2</v>
      </c>
      <c r="P1915">
        <f t="shared" si="615"/>
        <v>24.5</v>
      </c>
      <c r="Q1915" t="s">
        <v>8319</v>
      </c>
      <c r="R1915" t="s">
        <v>8348</v>
      </c>
      <c r="S1915" s="10">
        <f t="shared" si="616"/>
        <v>41890.511319444442</v>
      </c>
      <c r="T1915" s="10">
        <f t="shared" si="617"/>
        <v>41920.511319444442</v>
      </c>
      <c r="U1915">
        <f>D1915*1.39</f>
        <v>66720</v>
      </c>
      <c r="V1915">
        <f>E1915*1.39</f>
        <v>885.43</v>
      </c>
    </row>
    <row r="1916" spans="1:22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614"/>
        <v>9.0090090090090086E-2</v>
      </c>
      <c r="P1916">
        <f t="shared" si="615"/>
        <v>30</v>
      </c>
      <c r="Q1916" t="s">
        <v>8319</v>
      </c>
      <c r="R1916" t="s">
        <v>8348</v>
      </c>
      <c r="S1916" s="10">
        <f t="shared" si="616"/>
        <v>41929.174456018518</v>
      </c>
      <c r="T1916" s="10">
        <f t="shared" si="617"/>
        <v>41944.165972222225</v>
      </c>
      <c r="U1916">
        <f t="shared" ref="U1916:U1918" si="630">D1916</f>
        <v>666</v>
      </c>
      <c r="V1916">
        <f t="shared" ref="V1916:V1918" si="631">E1916</f>
        <v>60</v>
      </c>
    </row>
    <row r="1917" spans="1:22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614"/>
        <v>1.6E-2</v>
      </c>
      <c r="P1917">
        <f t="shared" si="615"/>
        <v>2</v>
      </c>
      <c r="Q1917" t="s">
        <v>8319</v>
      </c>
      <c r="R1917" t="s">
        <v>8348</v>
      </c>
      <c r="S1917" s="10">
        <f t="shared" si="616"/>
        <v>41864.04886574074</v>
      </c>
      <c r="T1917" s="10">
        <f t="shared" si="617"/>
        <v>41884.04886574074</v>
      </c>
      <c r="U1917">
        <f t="shared" si="630"/>
        <v>500</v>
      </c>
      <c r="V1917">
        <f t="shared" si="631"/>
        <v>8</v>
      </c>
    </row>
    <row r="1918" spans="1:22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614"/>
        <v>5.1000000000000004E-3</v>
      </c>
      <c r="P1918">
        <f t="shared" si="615"/>
        <v>17</v>
      </c>
      <c r="Q1918" t="s">
        <v>8319</v>
      </c>
      <c r="R1918" t="s">
        <v>8348</v>
      </c>
      <c r="S1918" s="10">
        <f t="shared" si="616"/>
        <v>42656.717303240745</v>
      </c>
      <c r="T1918" s="10">
        <f t="shared" si="617"/>
        <v>42681.758969907409</v>
      </c>
      <c r="U1918">
        <f t="shared" si="630"/>
        <v>20000</v>
      </c>
      <c r="V1918">
        <f t="shared" si="631"/>
        <v>102</v>
      </c>
    </row>
    <row r="1919" spans="1:22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614"/>
        <v>0.52570512820512816</v>
      </c>
      <c r="P1919">
        <f t="shared" si="615"/>
        <v>2928.9285714285716</v>
      </c>
      <c r="Q1919" t="s">
        <v>8319</v>
      </c>
      <c r="R1919" t="s">
        <v>8348</v>
      </c>
      <c r="S1919" s="10">
        <f t="shared" si="616"/>
        <v>42746.270057870366</v>
      </c>
      <c r="T1919" s="10">
        <f t="shared" si="617"/>
        <v>42776.270057870366</v>
      </c>
      <c r="U1919">
        <f>D1919*0.013</f>
        <v>5070</v>
      </c>
      <c r="V1919">
        <f>E1919*0.013</f>
        <v>2665.3249999999998</v>
      </c>
    </row>
    <row r="1920" spans="1:22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614"/>
        <v>1.04E-2</v>
      </c>
      <c r="P1920">
        <f t="shared" si="615"/>
        <v>28.888888888888889</v>
      </c>
      <c r="Q1920" t="s">
        <v>8319</v>
      </c>
      <c r="R1920" t="s">
        <v>8348</v>
      </c>
      <c r="S1920" s="10">
        <f t="shared" si="616"/>
        <v>41828.789942129632</v>
      </c>
      <c r="T1920" s="10">
        <f t="shared" si="617"/>
        <v>41863.789942129632</v>
      </c>
      <c r="U1920">
        <f t="shared" ref="U1920:U1921" si="632">D1920</f>
        <v>25000</v>
      </c>
      <c r="V1920">
        <f t="shared" ref="V1920:V1921" si="633">E1920</f>
        <v>260</v>
      </c>
    </row>
    <row r="1921" spans="1:22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614"/>
        <v>0.47399999999999998</v>
      </c>
      <c r="P1921">
        <f t="shared" si="615"/>
        <v>29.625</v>
      </c>
      <c r="Q1921" t="s">
        <v>8319</v>
      </c>
      <c r="R1921" t="s">
        <v>8348</v>
      </c>
      <c r="S1921" s="10">
        <f t="shared" si="616"/>
        <v>42113.875567129624</v>
      </c>
      <c r="T1921" s="10">
        <f t="shared" si="617"/>
        <v>42143.875567129624</v>
      </c>
      <c r="U1921">
        <f t="shared" si="632"/>
        <v>500</v>
      </c>
      <c r="V1921">
        <f t="shared" si="633"/>
        <v>237</v>
      </c>
    </row>
    <row r="1922" spans="1:22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614"/>
        <v>0.43030000000000002</v>
      </c>
      <c r="P1922">
        <f t="shared" si="615"/>
        <v>40.980952380952381</v>
      </c>
      <c r="Q1922" t="s">
        <v>8319</v>
      </c>
      <c r="R1922" t="s">
        <v>8348</v>
      </c>
      <c r="S1922" s="10">
        <f t="shared" si="616"/>
        <v>42270.875706018516</v>
      </c>
      <c r="T1922" s="10">
        <f t="shared" si="617"/>
        <v>42298.958333333328</v>
      </c>
      <c r="U1922">
        <f>D1922*1.39</f>
        <v>13899.999999999998</v>
      </c>
      <c r="V1922">
        <f>E1922*1.39</f>
        <v>5981.1699999999992</v>
      </c>
    </row>
    <row r="1923" spans="1:22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634">SUM(E1923/D1923)</f>
        <v>1.3680000000000001</v>
      </c>
      <c r="P1923">
        <f t="shared" ref="P1923:P1986" si="635">SUM(E1923/L1923)</f>
        <v>54</v>
      </c>
      <c r="Q1923" t="s">
        <v>8325</v>
      </c>
      <c r="R1923" t="s">
        <v>8329</v>
      </c>
      <c r="S1923" s="10">
        <f t="shared" ref="S1923:S1986" si="636">(((J1923/60)/60)/24)+DATE(1970,1,1)</f>
        <v>41074.221562500003</v>
      </c>
      <c r="T1923" s="10">
        <f t="shared" ref="T1923:T1986" si="637">(((I1923/60)/60)/24)+DATE(1970,1,1)</f>
        <v>41104.221562500003</v>
      </c>
      <c r="U1923">
        <f t="shared" ref="U1923:U1946" si="638">D1923</f>
        <v>1500</v>
      </c>
      <c r="V1923">
        <f t="shared" ref="V1923:V1946" si="639">E1923</f>
        <v>2052</v>
      </c>
    </row>
    <row r="1924" spans="1:22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634"/>
        <v>1.1555</v>
      </c>
      <c r="P1924">
        <f t="shared" si="635"/>
        <v>36.109375</v>
      </c>
      <c r="Q1924" t="s">
        <v>8325</v>
      </c>
      <c r="R1924" t="s">
        <v>8329</v>
      </c>
      <c r="S1924" s="10">
        <f t="shared" si="636"/>
        <v>41590.255868055552</v>
      </c>
      <c r="T1924" s="10">
        <f t="shared" si="637"/>
        <v>41620.255868055552</v>
      </c>
      <c r="U1924">
        <f t="shared" si="638"/>
        <v>2000</v>
      </c>
      <c r="V1924">
        <f t="shared" si="639"/>
        <v>2311</v>
      </c>
    </row>
    <row r="1925" spans="1:22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634"/>
        <v>2.4079999999999999</v>
      </c>
      <c r="P1925">
        <f t="shared" si="635"/>
        <v>23.153846153846153</v>
      </c>
      <c r="Q1925" t="s">
        <v>8325</v>
      </c>
      <c r="R1925" t="s">
        <v>8329</v>
      </c>
      <c r="S1925" s="10">
        <f t="shared" si="636"/>
        <v>40772.848749999997</v>
      </c>
      <c r="T1925" s="10">
        <f t="shared" si="637"/>
        <v>40813.207638888889</v>
      </c>
      <c r="U1925">
        <f t="shared" si="638"/>
        <v>125</v>
      </c>
      <c r="V1925">
        <f t="shared" si="639"/>
        <v>301</v>
      </c>
    </row>
    <row r="1926" spans="1:22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634"/>
        <v>1.1439999999999999</v>
      </c>
      <c r="P1926">
        <f t="shared" si="635"/>
        <v>104</v>
      </c>
      <c r="Q1926" t="s">
        <v>8325</v>
      </c>
      <c r="R1926" t="s">
        <v>8329</v>
      </c>
      <c r="S1926" s="10">
        <f t="shared" si="636"/>
        <v>41626.761053240742</v>
      </c>
      <c r="T1926" s="10">
        <f t="shared" si="637"/>
        <v>41654.814583333333</v>
      </c>
      <c r="U1926">
        <f t="shared" si="638"/>
        <v>3000</v>
      </c>
      <c r="V1926">
        <f t="shared" si="639"/>
        <v>3432</v>
      </c>
    </row>
    <row r="1927" spans="1:22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634"/>
        <v>1.1033333333333333</v>
      </c>
      <c r="P1927">
        <f t="shared" si="635"/>
        <v>31.826923076923077</v>
      </c>
      <c r="Q1927" t="s">
        <v>8325</v>
      </c>
      <c r="R1927" t="s">
        <v>8329</v>
      </c>
      <c r="S1927" s="10">
        <f t="shared" si="636"/>
        <v>41535.90148148148</v>
      </c>
      <c r="T1927" s="10">
        <f t="shared" si="637"/>
        <v>41558</v>
      </c>
      <c r="U1927">
        <f t="shared" si="638"/>
        <v>1500</v>
      </c>
      <c r="V1927">
        <f t="shared" si="639"/>
        <v>1655</v>
      </c>
    </row>
    <row r="1928" spans="1:22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634"/>
        <v>1.9537933333333333</v>
      </c>
      <c r="P1928">
        <f t="shared" si="635"/>
        <v>27.3896261682243</v>
      </c>
      <c r="Q1928" t="s">
        <v>8325</v>
      </c>
      <c r="R1928" t="s">
        <v>8329</v>
      </c>
      <c r="S1928" s="10">
        <f t="shared" si="636"/>
        <v>40456.954351851848</v>
      </c>
      <c r="T1928" s="10">
        <f t="shared" si="637"/>
        <v>40484.018055555556</v>
      </c>
      <c r="U1928">
        <f t="shared" si="638"/>
        <v>1500</v>
      </c>
      <c r="V1928">
        <f t="shared" si="639"/>
        <v>2930.69</v>
      </c>
    </row>
    <row r="1929" spans="1:22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634"/>
        <v>1.0333333333333334</v>
      </c>
      <c r="P1929">
        <f t="shared" si="635"/>
        <v>56.363636363636367</v>
      </c>
      <c r="Q1929" t="s">
        <v>8325</v>
      </c>
      <c r="R1929" t="s">
        <v>8329</v>
      </c>
      <c r="S1929" s="10">
        <f t="shared" si="636"/>
        <v>40960.861562500002</v>
      </c>
      <c r="T1929" s="10">
        <f t="shared" si="637"/>
        <v>40976.207638888889</v>
      </c>
      <c r="U1929">
        <f t="shared" si="638"/>
        <v>600</v>
      </c>
      <c r="V1929">
        <f t="shared" si="639"/>
        <v>620</v>
      </c>
    </row>
    <row r="1930" spans="1:22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634"/>
        <v>1.031372549019608</v>
      </c>
      <c r="P1930">
        <f t="shared" si="635"/>
        <v>77.352941176470594</v>
      </c>
      <c r="Q1930" t="s">
        <v>8325</v>
      </c>
      <c r="R1930" t="s">
        <v>8329</v>
      </c>
      <c r="S1930" s="10">
        <f t="shared" si="636"/>
        <v>41371.648078703707</v>
      </c>
      <c r="T1930" s="10">
        <f t="shared" si="637"/>
        <v>41401.648078703707</v>
      </c>
      <c r="U1930">
        <f t="shared" si="638"/>
        <v>2550</v>
      </c>
      <c r="V1930">
        <f t="shared" si="639"/>
        <v>2630</v>
      </c>
    </row>
    <row r="1931" spans="1:22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634"/>
        <v>1.003125</v>
      </c>
      <c r="P1931">
        <f t="shared" si="635"/>
        <v>42.8</v>
      </c>
      <c r="Q1931" t="s">
        <v>8325</v>
      </c>
      <c r="R1931" t="s">
        <v>8329</v>
      </c>
      <c r="S1931" s="10">
        <f t="shared" si="636"/>
        <v>40687.021597222221</v>
      </c>
      <c r="T1931" s="10">
        <f t="shared" si="637"/>
        <v>40729.021597222221</v>
      </c>
      <c r="U1931">
        <f t="shared" si="638"/>
        <v>3200</v>
      </c>
      <c r="V1931">
        <f t="shared" si="639"/>
        <v>3210</v>
      </c>
    </row>
    <row r="1932" spans="1:22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634"/>
        <v>1.27</v>
      </c>
      <c r="P1932">
        <f t="shared" si="635"/>
        <v>48.846153846153847</v>
      </c>
      <c r="Q1932" t="s">
        <v>8325</v>
      </c>
      <c r="R1932" t="s">
        <v>8329</v>
      </c>
      <c r="S1932" s="10">
        <f t="shared" si="636"/>
        <v>41402.558819444443</v>
      </c>
      <c r="T1932" s="10">
        <f t="shared" si="637"/>
        <v>41462.558819444443</v>
      </c>
      <c r="U1932">
        <f t="shared" si="638"/>
        <v>1000</v>
      </c>
      <c r="V1932">
        <f t="shared" si="639"/>
        <v>1270</v>
      </c>
    </row>
    <row r="1933" spans="1:22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634"/>
        <v>1.20601</v>
      </c>
      <c r="P1933">
        <f t="shared" si="635"/>
        <v>48.240400000000001</v>
      </c>
      <c r="Q1933" t="s">
        <v>8325</v>
      </c>
      <c r="R1933" t="s">
        <v>8329</v>
      </c>
      <c r="S1933" s="10">
        <f t="shared" si="636"/>
        <v>41037.892465277779</v>
      </c>
      <c r="T1933" s="10">
        <f t="shared" si="637"/>
        <v>41051.145833333336</v>
      </c>
      <c r="U1933">
        <f t="shared" si="638"/>
        <v>2000</v>
      </c>
      <c r="V1933">
        <f t="shared" si="639"/>
        <v>2412.02</v>
      </c>
    </row>
    <row r="1934" spans="1:22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634"/>
        <v>1.0699047619047619</v>
      </c>
      <c r="P1934">
        <f t="shared" si="635"/>
        <v>70.212500000000006</v>
      </c>
      <c r="Q1934" t="s">
        <v>8325</v>
      </c>
      <c r="R1934" t="s">
        <v>8329</v>
      </c>
      <c r="S1934" s="10">
        <f t="shared" si="636"/>
        <v>40911.809872685182</v>
      </c>
      <c r="T1934" s="10">
        <f t="shared" si="637"/>
        <v>40932.809872685182</v>
      </c>
      <c r="U1934">
        <f t="shared" si="638"/>
        <v>5250</v>
      </c>
      <c r="V1934">
        <f t="shared" si="639"/>
        <v>5617</v>
      </c>
    </row>
    <row r="1935" spans="1:22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634"/>
        <v>1.7243333333333333</v>
      </c>
      <c r="P1935">
        <f t="shared" si="635"/>
        <v>94.054545454545448</v>
      </c>
      <c r="Q1935" t="s">
        <v>8325</v>
      </c>
      <c r="R1935" t="s">
        <v>8329</v>
      </c>
      <c r="S1935" s="10">
        <f t="shared" si="636"/>
        <v>41879.130868055552</v>
      </c>
      <c r="T1935" s="10">
        <f t="shared" si="637"/>
        <v>41909.130868055552</v>
      </c>
      <c r="U1935">
        <f t="shared" si="638"/>
        <v>6000</v>
      </c>
      <c r="V1935">
        <f t="shared" si="639"/>
        <v>10346</v>
      </c>
    </row>
    <row r="1936" spans="1:22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634"/>
        <v>1.2362</v>
      </c>
      <c r="P1936">
        <f t="shared" si="635"/>
        <v>80.272727272727266</v>
      </c>
      <c r="Q1936" t="s">
        <v>8325</v>
      </c>
      <c r="R1936" t="s">
        <v>8329</v>
      </c>
      <c r="S1936" s="10">
        <f t="shared" si="636"/>
        <v>40865.867141203707</v>
      </c>
      <c r="T1936" s="10">
        <f t="shared" si="637"/>
        <v>40902.208333333336</v>
      </c>
      <c r="U1936">
        <f t="shared" si="638"/>
        <v>5000</v>
      </c>
      <c r="V1936">
        <f t="shared" si="639"/>
        <v>6181</v>
      </c>
    </row>
    <row r="1937" spans="1:22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634"/>
        <v>1.0840000000000001</v>
      </c>
      <c r="P1937">
        <f t="shared" si="635"/>
        <v>54.2</v>
      </c>
      <c r="Q1937" t="s">
        <v>8325</v>
      </c>
      <c r="R1937" t="s">
        <v>8329</v>
      </c>
      <c r="S1937" s="10">
        <f t="shared" si="636"/>
        <v>41773.932534722226</v>
      </c>
      <c r="T1937" s="10">
        <f t="shared" si="637"/>
        <v>41811.207638888889</v>
      </c>
      <c r="U1937">
        <f t="shared" si="638"/>
        <v>2500</v>
      </c>
      <c r="V1937">
        <f t="shared" si="639"/>
        <v>2710</v>
      </c>
    </row>
    <row r="1938" spans="1:22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634"/>
        <v>1.1652013333333333</v>
      </c>
      <c r="P1938">
        <f t="shared" si="635"/>
        <v>60.26903448275862</v>
      </c>
      <c r="Q1938" t="s">
        <v>8325</v>
      </c>
      <c r="R1938" t="s">
        <v>8329</v>
      </c>
      <c r="S1938" s="10">
        <f t="shared" si="636"/>
        <v>40852.889699074076</v>
      </c>
      <c r="T1938" s="10">
        <f t="shared" si="637"/>
        <v>40883.249305555553</v>
      </c>
      <c r="U1938">
        <f t="shared" si="638"/>
        <v>7500</v>
      </c>
      <c r="V1938">
        <f t="shared" si="639"/>
        <v>8739.01</v>
      </c>
    </row>
    <row r="1939" spans="1:22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634"/>
        <v>1.8724499999999999</v>
      </c>
      <c r="P1939">
        <f t="shared" si="635"/>
        <v>38.740344827586206</v>
      </c>
      <c r="Q1939" t="s">
        <v>8325</v>
      </c>
      <c r="R1939" t="s">
        <v>8329</v>
      </c>
      <c r="S1939" s="10">
        <f t="shared" si="636"/>
        <v>41059.118993055556</v>
      </c>
      <c r="T1939" s="10">
        <f t="shared" si="637"/>
        <v>41075.165972222225</v>
      </c>
      <c r="U1939">
        <f t="shared" si="638"/>
        <v>600</v>
      </c>
      <c r="V1939">
        <f t="shared" si="639"/>
        <v>1123.47</v>
      </c>
    </row>
    <row r="1940" spans="1:22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634"/>
        <v>1.1593333333333333</v>
      </c>
      <c r="P1940">
        <f t="shared" si="635"/>
        <v>152.54385964912279</v>
      </c>
      <c r="Q1940" t="s">
        <v>8325</v>
      </c>
      <c r="R1940" t="s">
        <v>8329</v>
      </c>
      <c r="S1940" s="10">
        <f t="shared" si="636"/>
        <v>41426.259618055556</v>
      </c>
      <c r="T1940" s="10">
        <f t="shared" si="637"/>
        <v>41457.208333333336</v>
      </c>
      <c r="U1940">
        <f t="shared" si="638"/>
        <v>15000</v>
      </c>
      <c r="V1940">
        <f t="shared" si="639"/>
        <v>17390</v>
      </c>
    </row>
    <row r="1941" spans="1:22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634"/>
        <v>1.107</v>
      </c>
      <c r="P1941">
        <f t="shared" si="635"/>
        <v>115.3125</v>
      </c>
      <c r="Q1941" t="s">
        <v>8325</v>
      </c>
      <c r="R1941" t="s">
        <v>8329</v>
      </c>
      <c r="S1941" s="10">
        <f t="shared" si="636"/>
        <v>41313.985046296293</v>
      </c>
      <c r="T1941" s="10">
        <f t="shared" si="637"/>
        <v>41343.943379629629</v>
      </c>
      <c r="U1941">
        <f t="shared" si="638"/>
        <v>10000</v>
      </c>
      <c r="V1941">
        <f t="shared" si="639"/>
        <v>11070</v>
      </c>
    </row>
    <row r="1942" spans="1:22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634"/>
        <v>1.7092307692307693</v>
      </c>
      <c r="P1942">
        <f t="shared" si="635"/>
        <v>35.838709677419352</v>
      </c>
      <c r="Q1942" t="s">
        <v>8325</v>
      </c>
      <c r="R1942" t="s">
        <v>8329</v>
      </c>
      <c r="S1942" s="10">
        <f t="shared" si="636"/>
        <v>40670.507326388892</v>
      </c>
      <c r="T1942" s="10">
        <f t="shared" si="637"/>
        <v>40709.165972222225</v>
      </c>
      <c r="U1942">
        <f t="shared" si="638"/>
        <v>650</v>
      </c>
      <c r="V1942">
        <f t="shared" si="639"/>
        <v>1111</v>
      </c>
    </row>
    <row r="1943" spans="1:22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634"/>
        <v>1.2611835600000001</v>
      </c>
      <c r="P1943">
        <f t="shared" si="635"/>
        <v>64.570118779438872</v>
      </c>
      <c r="Q1943" t="s">
        <v>8319</v>
      </c>
      <c r="R1943" t="s">
        <v>8349</v>
      </c>
      <c r="S1943" s="10">
        <f t="shared" si="636"/>
        <v>41744.290868055556</v>
      </c>
      <c r="T1943" s="10">
        <f t="shared" si="637"/>
        <v>41774.290868055556</v>
      </c>
      <c r="U1943">
        <f t="shared" si="638"/>
        <v>250000</v>
      </c>
      <c r="V1943">
        <f t="shared" si="639"/>
        <v>315295.89</v>
      </c>
    </row>
    <row r="1944" spans="1:22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634"/>
        <v>1.3844033333333334</v>
      </c>
      <c r="P1944">
        <f t="shared" si="635"/>
        <v>87.436000000000007</v>
      </c>
      <c r="Q1944" t="s">
        <v>8319</v>
      </c>
      <c r="R1944" t="s">
        <v>8349</v>
      </c>
      <c r="S1944" s="10">
        <f t="shared" si="636"/>
        <v>40638.828009259261</v>
      </c>
      <c r="T1944" s="10">
        <f t="shared" si="637"/>
        <v>40728.828009259261</v>
      </c>
      <c r="U1944">
        <f t="shared" si="638"/>
        <v>6000</v>
      </c>
      <c r="V1944">
        <f t="shared" si="639"/>
        <v>8306.42</v>
      </c>
    </row>
    <row r="1945" spans="1:22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634"/>
        <v>17.052499999999998</v>
      </c>
      <c r="P1945">
        <f t="shared" si="635"/>
        <v>68.815577078288939</v>
      </c>
      <c r="Q1945" t="s">
        <v>8319</v>
      </c>
      <c r="R1945" t="s">
        <v>8349</v>
      </c>
      <c r="S1945" s="10">
        <f t="shared" si="636"/>
        <v>42548.269861111112</v>
      </c>
      <c r="T1945" s="10">
        <f t="shared" si="637"/>
        <v>42593.269861111112</v>
      </c>
      <c r="U1945">
        <f t="shared" si="638"/>
        <v>10000</v>
      </c>
      <c r="V1945">
        <f t="shared" si="639"/>
        <v>170525</v>
      </c>
    </row>
    <row r="1946" spans="1:22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634"/>
        <v>7.8805550000000002</v>
      </c>
      <c r="P1946">
        <f t="shared" si="635"/>
        <v>176.200223588597</v>
      </c>
      <c r="Q1946" t="s">
        <v>8319</v>
      </c>
      <c r="R1946" t="s">
        <v>8349</v>
      </c>
      <c r="S1946" s="10">
        <f t="shared" si="636"/>
        <v>41730.584374999999</v>
      </c>
      <c r="T1946" s="10">
        <f t="shared" si="637"/>
        <v>41760.584374999999</v>
      </c>
      <c r="U1946">
        <f t="shared" si="638"/>
        <v>40000</v>
      </c>
      <c r="V1946">
        <f t="shared" si="639"/>
        <v>315222.2</v>
      </c>
    </row>
    <row r="1947" spans="1:22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634"/>
        <v>3.4801799999999998</v>
      </c>
      <c r="P1947">
        <f t="shared" si="635"/>
        <v>511.79117647058825</v>
      </c>
      <c r="Q1947" t="s">
        <v>8319</v>
      </c>
      <c r="R1947" t="s">
        <v>8349</v>
      </c>
      <c r="S1947" s="10">
        <f t="shared" si="636"/>
        <v>42157.251828703709</v>
      </c>
      <c r="T1947" s="10">
        <f t="shared" si="637"/>
        <v>42197.251828703709</v>
      </c>
      <c r="U1947">
        <f>D1947*1.19</f>
        <v>119000</v>
      </c>
      <c r="V1947">
        <f>E1947*1.19</f>
        <v>414141.42</v>
      </c>
    </row>
    <row r="1948" spans="1:22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634"/>
        <v>1.4974666666666667</v>
      </c>
      <c r="P1948">
        <f t="shared" si="635"/>
        <v>160.44285714285715</v>
      </c>
      <c r="Q1948" t="s">
        <v>8319</v>
      </c>
      <c r="R1948" t="s">
        <v>8349</v>
      </c>
      <c r="S1948" s="10">
        <f t="shared" si="636"/>
        <v>41689.150011574071</v>
      </c>
      <c r="T1948" s="10">
        <f t="shared" si="637"/>
        <v>41749.108344907407</v>
      </c>
      <c r="U1948">
        <f t="shared" ref="U1948:U1950" si="640">D1948</f>
        <v>7500</v>
      </c>
      <c r="V1948">
        <f t="shared" ref="V1948:V1950" si="641">E1948</f>
        <v>11231</v>
      </c>
    </row>
    <row r="1949" spans="1:22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634"/>
        <v>1.0063375000000001</v>
      </c>
      <c r="P1949">
        <f t="shared" si="635"/>
        <v>35.003043478260871</v>
      </c>
      <c r="Q1949" t="s">
        <v>8319</v>
      </c>
      <c r="R1949" t="s">
        <v>8349</v>
      </c>
      <c r="S1949" s="10">
        <f t="shared" si="636"/>
        <v>40102.918055555558</v>
      </c>
      <c r="T1949" s="10">
        <f t="shared" si="637"/>
        <v>40140.249305555553</v>
      </c>
      <c r="U1949">
        <f t="shared" si="640"/>
        <v>800</v>
      </c>
      <c r="V1949">
        <f t="shared" si="641"/>
        <v>805.07</v>
      </c>
    </row>
    <row r="1950" spans="1:22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634"/>
        <v>8.0021100000000001</v>
      </c>
      <c r="P1950">
        <f t="shared" si="635"/>
        <v>188.50671378091872</v>
      </c>
      <c r="Q1950" t="s">
        <v>8319</v>
      </c>
      <c r="R1950" t="s">
        <v>8349</v>
      </c>
      <c r="S1950" s="10">
        <f t="shared" si="636"/>
        <v>42473.604270833333</v>
      </c>
      <c r="T1950" s="10">
        <f t="shared" si="637"/>
        <v>42527.709722222222</v>
      </c>
      <c r="U1950">
        <f t="shared" si="640"/>
        <v>100000</v>
      </c>
      <c r="V1950">
        <f t="shared" si="641"/>
        <v>800211</v>
      </c>
    </row>
    <row r="1951" spans="1:22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634"/>
        <v>1.0600260000000001</v>
      </c>
      <c r="P1951">
        <f t="shared" si="635"/>
        <v>56.204984093319197</v>
      </c>
      <c r="Q1951" t="s">
        <v>8319</v>
      </c>
      <c r="R1951" t="s">
        <v>8349</v>
      </c>
      <c r="S1951" s="10">
        <f t="shared" si="636"/>
        <v>41800.423043981478</v>
      </c>
      <c r="T1951" s="10">
        <f t="shared" si="637"/>
        <v>41830.423043981478</v>
      </c>
      <c r="U1951">
        <f>D1951*1.39</f>
        <v>69500</v>
      </c>
      <c r="V1951">
        <f>E1951*1.39</f>
        <v>73671.807000000001</v>
      </c>
    </row>
    <row r="1952" spans="1:22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634"/>
        <v>2.0051866666666669</v>
      </c>
      <c r="P1952">
        <f t="shared" si="635"/>
        <v>51.3054157782516</v>
      </c>
      <c r="Q1952" t="s">
        <v>8319</v>
      </c>
      <c r="R1952" t="s">
        <v>8349</v>
      </c>
      <c r="S1952" s="10">
        <f t="shared" si="636"/>
        <v>40624.181400462963</v>
      </c>
      <c r="T1952" s="10">
        <f t="shared" si="637"/>
        <v>40655.181400462963</v>
      </c>
      <c r="U1952">
        <f t="shared" ref="U1952:U1953" si="642">D1952</f>
        <v>48000</v>
      </c>
      <c r="V1952">
        <f t="shared" ref="V1952:V1953" si="643">E1952</f>
        <v>96248.960000000006</v>
      </c>
    </row>
    <row r="1953" spans="1:22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634"/>
        <v>2.1244399999999999</v>
      </c>
      <c r="P1953">
        <f t="shared" si="635"/>
        <v>127.36450839328538</v>
      </c>
      <c r="Q1953" t="s">
        <v>8319</v>
      </c>
      <c r="R1953" t="s">
        <v>8349</v>
      </c>
      <c r="S1953" s="10">
        <f t="shared" si="636"/>
        <v>42651.420567129629</v>
      </c>
      <c r="T1953" s="10">
        <f t="shared" si="637"/>
        <v>42681.462233796294</v>
      </c>
      <c r="U1953">
        <f t="shared" si="642"/>
        <v>50000</v>
      </c>
      <c r="V1953">
        <f t="shared" si="643"/>
        <v>106222</v>
      </c>
    </row>
    <row r="1954" spans="1:22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634"/>
        <v>1.9847237142857144</v>
      </c>
      <c r="P1954">
        <f t="shared" si="635"/>
        <v>101.85532258064516</v>
      </c>
      <c r="Q1954" t="s">
        <v>8319</v>
      </c>
      <c r="R1954" t="s">
        <v>8349</v>
      </c>
      <c r="S1954" s="10">
        <f t="shared" si="636"/>
        <v>41526.60665509259</v>
      </c>
      <c r="T1954" s="10">
        <f t="shared" si="637"/>
        <v>41563.60665509259</v>
      </c>
      <c r="U1954">
        <f>D1954*0.81</f>
        <v>28350.000000000004</v>
      </c>
      <c r="V1954">
        <f>E1954*0.81</f>
        <v>56266.917300000008</v>
      </c>
    </row>
    <row r="1955" spans="1:22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634"/>
        <v>2.2594666666666665</v>
      </c>
      <c r="P1955">
        <f t="shared" si="635"/>
        <v>230.55782312925169</v>
      </c>
      <c r="Q1955" t="s">
        <v>8319</v>
      </c>
      <c r="R1955" t="s">
        <v>8349</v>
      </c>
      <c r="S1955" s="10">
        <f t="shared" si="636"/>
        <v>40941.199826388889</v>
      </c>
      <c r="T1955" s="10">
        <f t="shared" si="637"/>
        <v>40970.125</v>
      </c>
      <c r="U1955">
        <f t="shared" ref="U1955:U1961" si="644">D1955</f>
        <v>15000</v>
      </c>
      <c r="V1955">
        <f t="shared" ref="V1955:V1961" si="645">E1955</f>
        <v>33892</v>
      </c>
    </row>
    <row r="1956" spans="1:22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634"/>
        <v>6.9894800000000004</v>
      </c>
      <c r="P1956">
        <f t="shared" si="635"/>
        <v>842.10602409638557</v>
      </c>
      <c r="Q1956" t="s">
        <v>8319</v>
      </c>
      <c r="R1956" t="s">
        <v>8349</v>
      </c>
      <c r="S1956" s="10">
        <f t="shared" si="636"/>
        <v>42394.580740740741</v>
      </c>
      <c r="T1956" s="10">
        <f t="shared" si="637"/>
        <v>42441.208333333328</v>
      </c>
      <c r="U1956">
        <f t="shared" si="644"/>
        <v>50000</v>
      </c>
      <c r="V1956">
        <f t="shared" si="645"/>
        <v>349474</v>
      </c>
    </row>
    <row r="1957" spans="1:22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634"/>
        <v>3.9859528571428569</v>
      </c>
      <c r="P1957">
        <f t="shared" si="635"/>
        <v>577.27593103448271</v>
      </c>
      <c r="Q1957" t="s">
        <v>8319</v>
      </c>
      <c r="R1957" t="s">
        <v>8349</v>
      </c>
      <c r="S1957" s="10">
        <f t="shared" si="636"/>
        <v>41020.271770833337</v>
      </c>
      <c r="T1957" s="10">
        <f t="shared" si="637"/>
        <v>41052.791666666664</v>
      </c>
      <c r="U1957">
        <f t="shared" si="644"/>
        <v>42000</v>
      </c>
      <c r="V1957">
        <f t="shared" si="645"/>
        <v>167410.01999999999</v>
      </c>
    </row>
    <row r="1958" spans="1:22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634"/>
        <v>2.9403333333333332</v>
      </c>
      <c r="P1958">
        <f t="shared" si="635"/>
        <v>483.34246575342468</v>
      </c>
      <c r="Q1958" t="s">
        <v>8319</v>
      </c>
      <c r="R1958" t="s">
        <v>8349</v>
      </c>
      <c r="S1958" s="10">
        <f t="shared" si="636"/>
        <v>42067.923668981486</v>
      </c>
      <c r="T1958" s="10">
        <f t="shared" si="637"/>
        <v>42112.882002314815</v>
      </c>
      <c r="U1958">
        <f t="shared" si="644"/>
        <v>60000</v>
      </c>
      <c r="V1958">
        <f t="shared" si="645"/>
        <v>176420</v>
      </c>
    </row>
    <row r="1959" spans="1:22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634"/>
        <v>1.6750470000000002</v>
      </c>
      <c r="P1959">
        <f t="shared" si="635"/>
        <v>76.138500000000008</v>
      </c>
      <c r="Q1959" t="s">
        <v>8319</v>
      </c>
      <c r="R1959" t="s">
        <v>8349</v>
      </c>
      <c r="S1959" s="10">
        <f t="shared" si="636"/>
        <v>41179.098530092589</v>
      </c>
      <c r="T1959" s="10">
        <f t="shared" si="637"/>
        <v>41209.098530092589</v>
      </c>
      <c r="U1959">
        <f t="shared" si="644"/>
        <v>30000</v>
      </c>
      <c r="V1959">
        <f t="shared" si="645"/>
        <v>50251.41</v>
      </c>
    </row>
    <row r="1960" spans="1:22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634"/>
        <v>14.355717142857143</v>
      </c>
      <c r="P1960">
        <f t="shared" si="635"/>
        <v>74.107684365781708</v>
      </c>
      <c r="Q1960" t="s">
        <v>8319</v>
      </c>
      <c r="R1960" t="s">
        <v>8349</v>
      </c>
      <c r="S1960" s="10">
        <f t="shared" si="636"/>
        <v>41326.987974537034</v>
      </c>
      <c r="T1960" s="10">
        <f t="shared" si="637"/>
        <v>41356.94630787037</v>
      </c>
      <c r="U1960">
        <f t="shared" si="644"/>
        <v>7000</v>
      </c>
      <c r="V1960">
        <f t="shared" si="645"/>
        <v>100490.02</v>
      </c>
    </row>
    <row r="1961" spans="1:22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634"/>
        <v>1.5673440000000001</v>
      </c>
      <c r="P1961">
        <f t="shared" si="635"/>
        <v>36.965660377358489</v>
      </c>
      <c r="Q1961" t="s">
        <v>8319</v>
      </c>
      <c r="R1961" t="s">
        <v>8349</v>
      </c>
      <c r="S1961" s="10">
        <f t="shared" si="636"/>
        <v>41871.845601851855</v>
      </c>
      <c r="T1961" s="10">
        <f t="shared" si="637"/>
        <v>41913</v>
      </c>
      <c r="U1961">
        <f t="shared" si="644"/>
        <v>10000</v>
      </c>
      <c r="V1961">
        <f t="shared" si="645"/>
        <v>15673.44</v>
      </c>
    </row>
    <row r="1962" spans="1:22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634"/>
        <v>1.1790285714285715</v>
      </c>
      <c r="P1962">
        <f t="shared" si="635"/>
        <v>2500.969696969697</v>
      </c>
      <c r="Q1962" t="s">
        <v>8319</v>
      </c>
      <c r="R1962" t="s">
        <v>8349</v>
      </c>
      <c r="S1962" s="10">
        <f t="shared" si="636"/>
        <v>41964.362743055557</v>
      </c>
      <c r="T1962" s="10">
        <f t="shared" si="637"/>
        <v>41994.362743055557</v>
      </c>
      <c r="U1962">
        <f>D1962*0.12</f>
        <v>8400</v>
      </c>
      <c r="V1962">
        <f>E1962*0.12</f>
        <v>9903.84</v>
      </c>
    </row>
    <row r="1963" spans="1:22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634"/>
        <v>11.053811999999999</v>
      </c>
      <c r="P1963">
        <f t="shared" si="635"/>
        <v>67.690214329454989</v>
      </c>
      <c r="Q1963" t="s">
        <v>8319</v>
      </c>
      <c r="R1963" t="s">
        <v>8349</v>
      </c>
      <c r="S1963" s="10">
        <f t="shared" si="636"/>
        <v>41148.194641203707</v>
      </c>
      <c r="T1963" s="10">
        <f t="shared" si="637"/>
        <v>41188.165972222225</v>
      </c>
      <c r="U1963">
        <f t="shared" ref="U1963:U1964" si="646">D1963</f>
        <v>10000</v>
      </c>
      <c r="V1963">
        <f t="shared" ref="V1963:V1964" si="647">E1963</f>
        <v>110538.12</v>
      </c>
    </row>
    <row r="1964" spans="1:22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634"/>
        <v>1.9292499999999999</v>
      </c>
      <c r="P1964">
        <f t="shared" si="635"/>
        <v>63.04738562091503</v>
      </c>
      <c r="Q1964" t="s">
        <v>8319</v>
      </c>
      <c r="R1964" t="s">
        <v>8349</v>
      </c>
      <c r="S1964" s="10">
        <f t="shared" si="636"/>
        <v>41742.780509259261</v>
      </c>
      <c r="T1964" s="10">
        <f t="shared" si="637"/>
        <v>41772.780509259261</v>
      </c>
      <c r="U1964">
        <f t="shared" si="646"/>
        <v>10000</v>
      </c>
      <c r="V1964">
        <f t="shared" si="647"/>
        <v>19292.5</v>
      </c>
    </row>
    <row r="1965" spans="1:22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634"/>
        <v>1.268842105263158</v>
      </c>
      <c r="P1965">
        <f t="shared" si="635"/>
        <v>117.6</v>
      </c>
      <c r="Q1965" t="s">
        <v>8319</v>
      </c>
      <c r="R1965" t="s">
        <v>8349</v>
      </c>
      <c r="S1965" s="10">
        <f t="shared" si="636"/>
        <v>41863.429791666669</v>
      </c>
      <c r="T1965" s="10">
        <f t="shared" si="637"/>
        <v>41898.429791666669</v>
      </c>
      <c r="U1965">
        <f>D1965*1.39</f>
        <v>26409.999999999996</v>
      </c>
      <c r="V1965">
        <f>E1965*1.39</f>
        <v>33510.119999999995</v>
      </c>
    </row>
    <row r="1966" spans="1:22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634"/>
        <v>2.5957748878923765</v>
      </c>
      <c r="P1966">
        <f t="shared" si="635"/>
        <v>180.75185011709601</v>
      </c>
      <c r="Q1966" t="s">
        <v>8319</v>
      </c>
      <c r="R1966" t="s">
        <v>8349</v>
      </c>
      <c r="S1966" s="10">
        <f t="shared" si="636"/>
        <v>42452.272824074069</v>
      </c>
      <c r="T1966" s="10">
        <f t="shared" si="637"/>
        <v>42482.272824074069</v>
      </c>
      <c r="U1966">
        <f>D1966*1.19</f>
        <v>106148</v>
      </c>
      <c r="V1966">
        <f>E1966*1.19</f>
        <v>275536.31279999996</v>
      </c>
    </row>
    <row r="1967" spans="1:22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634"/>
        <v>2.6227999999999998</v>
      </c>
      <c r="P1967">
        <f t="shared" si="635"/>
        <v>127.32038834951456</v>
      </c>
      <c r="Q1967" t="s">
        <v>8319</v>
      </c>
      <c r="R1967" t="s">
        <v>8349</v>
      </c>
      <c r="S1967" s="10">
        <f t="shared" si="636"/>
        <v>40898.089236111111</v>
      </c>
      <c r="T1967" s="10">
        <f t="shared" si="637"/>
        <v>40920.041666666664</v>
      </c>
      <c r="U1967">
        <f t="shared" ref="U1967:U1970" si="648">D1967</f>
        <v>5000</v>
      </c>
      <c r="V1967">
        <f t="shared" ref="V1967:V1970" si="649">E1967</f>
        <v>13114</v>
      </c>
    </row>
    <row r="1968" spans="1:22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634"/>
        <v>2.0674309000000002</v>
      </c>
      <c r="P1968">
        <f t="shared" si="635"/>
        <v>136.6444745538665</v>
      </c>
      <c r="Q1968" t="s">
        <v>8319</v>
      </c>
      <c r="R1968" t="s">
        <v>8349</v>
      </c>
      <c r="S1968" s="10">
        <f t="shared" si="636"/>
        <v>41835.540486111109</v>
      </c>
      <c r="T1968" s="10">
        <f t="shared" si="637"/>
        <v>41865.540486111109</v>
      </c>
      <c r="U1968">
        <f t="shared" si="648"/>
        <v>100000</v>
      </c>
      <c r="V1968">
        <f t="shared" si="649"/>
        <v>206743.09</v>
      </c>
    </row>
    <row r="1969" spans="1:22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634"/>
        <v>3.7012999999999998</v>
      </c>
      <c r="P1969">
        <f t="shared" si="635"/>
        <v>182.78024691358024</v>
      </c>
      <c r="Q1969" t="s">
        <v>8319</v>
      </c>
      <c r="R1969" t="s">
        <v>8349</v>
      </c>
      <c r="S1969" s="10">
        <f t="shared" si="636"/>
        <v>41730.663530092592</v>
      </c>
      <c r="T1969" s="10">
        <f t="shared" si="637"/>
        <v>41760.663530092592</v>
      </c>
      <c r="U1969">
        <f t="shared" si="648"/>
        <v>20000</v>
      </c>
      <c r="V1969">
        <f t="shared" si="649"/>
        <v>74026</v>
      </c>
    </row>
    <row r="1970" spans="1:22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634"/>
        <v>2.8496600000000001</v>
      </c>
      <c r="P1970">
        <f t="shared" si="635"/>
        <v>279.37843137254902</v>
      </c>
      <c r="Q1970" t="s">
        <v>8319</v>
      </c>
      <c r="R1970" t="s">
        <v>8349</v>
      </c>
      <c r="S1970" s="10">
        <f t="shared" si="636"/>
        <v>42676.586979166663</v>
      </c>
      <c r="T1970" s="10">
        <f t="shared" si="637"/>
        <v>42707.628645833334</v>
      </c>
      <c r="U1970">
        <f t="shared" si="648"/>
        <v>50000</v>
      </c>
      <c r="V1970">
        <f t="shared" si="649"/>
        <v>142483</v>
      </c>
    </row>
    <row r="1971" spans="1:22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634"/>
        <v>5.7907999999999999</v>
      </c>
      <c r="P1971">
        <f t="shared" si="635"/>
        <v>61.375728669846318</v>
      </c>
      <c r="Q1971" t="s">
        <v>8319</v>
      </c>
      <c r="R1971" t="s">
        <v>8349</v>
      </c>
      <c r="S1971" s="10">
        <f t="shared" si="636"/>
        <v>42557.792453703703</v>
      </c>
      <c r="T1971" s="10">
        <f t="shared" si="637"/>
        <v>42587.792453703703</v>
      </c>
      <c r="U1971">
        <f>D1971*1.39</f>
        <v>27799.999999999996</v>
      </c>
      <c r="V1971">
        <f>E1971*1.39</f>
        <v>160984.24</v>
      </c>
    </row>
    <row r="1972" spans="1:22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634"/>
        <v>11.318</v>
      </c>
      <c r="P1972">
        <f t="shared" si="635"/>
        <v>80.727532097004286</v>
      </c>
      <c r="Q1972" t="s">
        <v>8319</v>
      </c>
      <c r="R1972" t="s">
        <v>8349</v>
      </c>
      <c r="S1972" s="10">
        <f t="shared" si="636"/>
        <v>41324.193298611113</v>
      </c>
      <c r="T1972" s="10">
        <f t="shared" si="637"/>
        <v>41384.151631944449</v>
      </c>
      <c r="U1972">
        <f t="shared" ref="U1972:U1975" si="650">D1972</f>
        <v>5000</v>
      </c>
      <c r="V1972">
        <f t="shared" ref="V1972:V1975" si="651">E1972</f>
        <v>56590</v>
      </c>
    </row>
    <row r="1973" spans="1:22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634"/>
        <v>2.6302771750000002</v>
      </c>
      <c r="P1973">
        <f t="shared" si="635"/>
        <v>272.35590732591254</v>
      </c>
      <c r="Q1973" t="s">
        <v>8319</v>
      </c>
      <c r="R1973" t="s">
        <v>8349</v>
      </c>
      <c r="S1973" s="10">
        <f t="shared" si="636"/>
        <v>41561.500706018516</v>
      </c>
      <c r="T1973" s="10">
        <f t="shared" si="637"/>
        <v>41593.166666666664</v>
      </c>
      <c r="U1973">
        <f t="shared" si="650"/>
        <v>400000</v>
      </c>
      <c r="V1973">
        <f t="shared" si="651"/>
        <v>1052110.8700000001</v>
      </c>
    </row>
    <row r="1974" spans="1:22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634"/>
        <v>6.7447999999999997</v>
      </c>
      <c r="P1974">
        <f t="shared" si="635"/>
        <v>70.848739495798313</v>
      </c>
      <c r="Q1974" t="s">
        <v>8319</v>
      </c>
      <c r="R1974" t="s">
        <v>8349</v>
      </c>
      <c r="S1974" s="10">
        <f t="shared" si="636"/>
        <v>41201.012083333335</v>
      </c>
      <c r="T1974" s="10">
        <f t="shared" si="637"/>
        <v>41231.053749999999</v>
      </c>
      <c r="U1974">
        <f t="shared" si="650"/>
        <v>2500</v>
      </c>
      <c r="V1974">
        <f t="shared" si="651"/>
        <v>16862</v>
      </c>
    </row>
    <row r="1975" spans="1:22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634"/>
        <v>2.5683081313131315</v>
      </c>
      <c r="P1975">
        <f t="shared" si="635"/>
        <v>247.94003412969283</v>
      </c>
      <c r="Q1975" t="s">
        <v>8319</v>
      </c>
      <c r="R1975" t="s">
        <v>8349</v>
      </c>
      <c r="S1975" s="10">
        <f t="shared" si="636"/>
        <v>42549.722962962958</v>
      </c>
      <c r="T1975" s="10">
        <f t="shared" si="637"/>
        <v>42588.291666666672</v>
      </c>
      <c r="U1975">
        <f t="shared" si="650"/>
        <v>198000</v>
      </c>
      <c r="V1975">
        <f t="shared" si="651"/>
        <v>508525.01</v>
      </c>
    </row>
    <row r="1976" spans="1:22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634"/>
        <v>3.7549600000000001</v>
      </c>
      <c r="P1976">
        <f t="shared" si="635"/>
        <v>186.81393034825871</v>
      </c>
      <c r="Q1976" t="s">
        <v>8319</v>
      </c>
      <c r="R1976" t="s">
        <v>8349</v>
      </c>
      <c r="S1976" s="10">
        <f t="shared" si="636"/>
        <v>41445.334131944444</v>
      </c>
      <c r="T1976" s="10">
        <f t="shared" si="637"/>
        <v>41505.334131944444</v>
      </c>
      <c r="U1976">
        <f>D1976*1.39</f>
        <v>27799.999999999996</v>
      </c>
      <c r="V1976">
        <f>E1976*1.39</f>
        <v>104387.88799999999</v>
      </c>
    </row>
    <row r="1977" spans="1:22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634"/>
        <v>2.0870837499999997</v>
      </c>
      <c r="P1977">
        <f t="shared" si="635"/>
        <v>131.98948616600788</v>
      </c>
      <c r="Q1977" t="s">
        <v>8319</v>
      </c>
      <c r="R1977" t="s">
        <v>8349</v>
      </c>
      <c r="S1977" s="10">
        <f t="shared" si="636"/>
        <v>41313.755219907405</v>
      </c>
      <c r="T1977" s="10">
        <f t="shared" si="637"/>
        <v>41343.755219907405</v>
      </c>
      <c r="U1977">
        <f>D1977</f>
        <v>16000</v>
      </c>
      <c r="V1977">
        <f>E1977</f>
        <v>33393.339999999997</v>
      </c>
    </row>
    <row r="1978" spans="1:22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634"/>
        <v>3.4660000000000002</v>
      </c>
      <c r="P1978">
        <f t="shared" si="635"/>
        <v>29.310782241014799</v>
      </c>
      <c r="Q1978" t="s">
        <v>8319</v>
      </c>
      <c r="R1978" t="s">
        <v>8349</v>
      </c>
      <c r="S1978" s="10">
        <f t="shared" si="636"/>
        <v>41438.899594907409</v>
      </c>
      <c r="T1978" s="10">
        <f t="shared" si="637"/>
        <v>41468.899594907409</v>
      </c>
      <c r="U1978">
        <f>D1978*1.39</f>
        <v>5560</v>
      </c>
      <c r="V1978">
        <f>E1978*1.39</f>
        <v>19270.96</v>
      </c>
    </row>
    <row r="1979" spans="1:22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634"/>
        <v>4.0232999999999999</v>
      </c>
      <c r="P1979">
        <f t="shared" si="635"/>
        <v>245.02436053593178</v>
      </c>
      <c r="Q1979" t="s">
        <v>8319</v>
      </c>
      <c r="R1979" t="s">
        <v>8349</v>
      </c>
      <c r="S1979" s="10">
        <f t="shared" si="636"/>
        <v>42311.216898148152</v>
      </c>
      <c r="T1979" s="10">
        <f t="shared" si="637"/>
        <v>42357.332638888889</v>
      </c>
      <c r="U1979">
        <f t="shared" ref="U1979:U1981" si="652">D1979</f>
        <v>50000</v>
      </c>
      <c r="V1979">
        <f t="shared" ref="V1979:V1981" si="653">E1979</f>
        <v>201165</v>
      </c>
    </row>
    <row r="1980" spans="1:22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634"/>
        <v>10.2684514</v>
      </c>
      <c r="P1980">
        <f t="shared" si="635"/>
        <v>1323.2540463917526</v>
      </c>
      <c r="Q1980" t="s">
        <v>8319</v>
      </c>
      <c r="R1980" t="s">
        <v>8349</v>
      </c>
      <c r="S1980" s="10">
        <f t="shared" si="636"/>
        <v>41039.225601851853</v>
      </c>
      <c r="T1980" s="10">
        <f t="shared" si="637"/>
        <v>41072.291666666664</v>
      </c>
      <c r="U1980">
        <f t="shared" si="652"/>
        <v>50000</v>
      </c>
      <c r="V1980">
        <f t="shared" si="653"/>
        <v>513422.57</v>
      </c>
    </row>
    <row r="1981" spans="1:22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634"/>
        <v>1.14901155</v>
      </c>
      <c r="P1981">
        <f t="shared" si="635"/>
        <v>282.65966789667897</v>
      </c>
      <c r="Q1981" t="s">
        <v>8319</v>
      </c>
      <c r="R1981" t="s">
        <v>8349</v>
      </c>
      <c r="S1981" s="10">
        <f t="shared" si="636"/>
        <v>42290.460023148145</v>
      </c>
      <c r="T1981" s="10">
        <f t="shared" si="637"/>
        <v>42327.207638888889</v>
      </c>
      <c r="U1981">
        <f t="shared" si="652"/>
        <v>200000</v>
      </c>
      <c r="V1981">
        <f t="shared" si="653"/>
        <v>229802.31</v>
      </c>
    </row>
    <row r="1982" spans="1:22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634"/>
        <v>3.5482402000000004</v>
      </c>
      <c r="P1982">
        <f t="shared" si="635"/>
        <v>91.214401028277635</v>
      </c>
      <c r="Q1982" t="s">
        <v>8319</v>
      </c>
      <c r="R1982" t="s">
        <v>8349</v>
      </c>
      <c r="S1982" s="10">
        <f t="shared" si="636"/>
        <v>42423.542384259257</v>
      </c>
      <c r="T1982" s="10">
        <f t="shared" si="637"/>
        <v>42463.500717592593</v>
      </c>
      <c r="U1982">
        <f>D1982*1.19</f>
        <v>59500</v>
      </c>
      <c r="V1982">
        <f>E1982*1.19</f>
        <v>211120.29190000001</v>
      </c>
    </row>
    <row r="1983" spans="1:22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634"/>
        <v>5.0799999999999998E-2</v>
      </c>
      <c r="P1983">
        <f t="shared" si="635"/>
        <v>31.75</v>
      </c>
      <c r="Q1983" t="s">
        <v>8338</v>
      </c>
      <c r="R1983" t="s">
        <v>8350</v>
      </c>
      <c r="S1983" s="10">
        <f t="shared" si="636"/>
        <v>41799.725289351853</v>
      </c>
      <c r="T1983" s="10">
        <f t="shared" si="637"/>
        <v>41829.725289351853</v>
      </c>
      <c r="U1983">
        <f>D1983*0.81</f>
        <v>6075</v>
      </c>
      <c r="V1983">
        <f>E1983*0.81</f>
        <v>308.61</v>
      </c>
    </row>
    <row r="1984" spans="1:22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634"/>
        <v>0</v>
      </c>
      <c r="P1984" t="e">
        <f t="shared" si="635"/>
        <v>#DIV/0!</v>
      </c>
      <c r="Q1984" t="s">
        <v>8338</v>
      </c>
      <c r="R1984" t="s">
        <v>8350</v>
      </c>
      <c r="S1984" s="10">
        <f t="shared" si="636"/>
        <v>42678.586655092593</v>
      </c>
      <c r="T1984" s="10">
        <f t="shared" si="637"/>
        <v>42708.628321759257</v>
      </c>
      <c r="U1984">
        <f>D1984*0.013</f>
        <v>2340</v>
      </c>
      <c r="V1984">
        <f>E1984*0.013</f>
        <v>0</v>
      </c>
    </row>
    <row r="1985" spans="1:22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634"/>
        <v>4.2999999999999997E-2</v>
      </c>
      <c r="P1985">
        <f t="shared" si="635"/>
        <v>88.6875</v>
      </c>
      <c r="Q1985" t="s">
        <v>8338</v>
      </c>
      <c r="R1985" t="s">
        <v>8350</v>
      </c>
      <c r="S1985" s="10">
        <f t="shared" si="636"/>
        <v>42593.011782407411</v>
      </c>
      <c r="T1985" s="10">
        <f t="shared" si="637"/>
        <v>42615.291666666672</v>
      </c>
      <c r="U1985">
        <f t="shared" ref="U1985:U1986" si="654">D1985</f>
        <v>33000</v>
      </c>
      <c r="V1985">
        <f t="shared" ref="V1985:V1986" si="655">E1985</f>
        <v>1419</v>
      </c>
    </row>
    <row r="1986" spans="1:22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634"/>
        <v>0.21146666666666666</v>
      </c>
      <c r="P1986">
        <f t="shared" si="635"/>
        <v>453.14285714285717</v>
      </c>
      <c r="Q1986" t="s">
        <v>8338</v>
      </c>
      <c r="R1986" t="s">
        <v>8350</v>
      </c>
      <c r="S1986" s="10">
        <f t="shared" si="636"/>
        <v>41913.790289351848</v>
      </c>
      <c r="T1986" s="10">
        <f t="shared" si="637"/>
        <v>41973.831956018519</v>
      </c>
      <c r="U1986">
        <f t="shared" si="654"/>
        <v>15000</v>
      </c>
      <c r="V1986">
        <f t="shared" si="655"/>
        <v>3172</v>
      </c>
    </row>
    <row r="1987" spans="1:22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656">SUM(E1987/D1987)</f>
        <v>3.1875000000000001E-2</v>
      </c>
      <c r="P1987">
        <f t="shared" ref="P1987:P2050" si="657">SUM(E1987/L1987)</f>
        <v>12.75</v>
      </c>
      <c r="Q1987" t="s">
        <v>8338</v>
      </c>
      <c r="R1987" t="s">
        <v>8350</v>
      </c>
      <c r="S1987" s="10">
        <f t="shared" ref="S1987:S2050" si="658">(((J1987/60)/60)/24)+DATE(1970,1,1)</f>
        <v>42555.698738425926</v>
      </c>
      <c r="T1987" s="10">
        <f t="shared" ref="T1987:T2050" si="659">(((I1987/60)/60)/24)+DATE(1970,1,1)</f>
        <v>42584.958333333328</v>
      </c>
      <c r="U1987">
        <f t="shared" ref="U1987:U1989" si="660">D1987*1.39</f>
        <v>2224</v>
      </c>
      <c r="V1987">
        <f t="shared" ref="V1987:V1989" si="661">E1987*1.39</f>
        <v>70.89</v>
      </c>
    </row>
    <row r="1988" spans="1:22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656"/>
        <v>5.0000000000000001E-4</v>
      </c>
      <c r="P1988">
        <f t="shared" si="657"/>
        <v>1</v>
      </c>
      <c r="Q1988" t="s">
        <v>8338</v>
      </c>
      <c r="R1988" t="s">
        <v>8350</v>
      </c>
      <c r="S1988" s="10">
        <f t="shared" si="658"/>
        <v>42413.433831018512</v>
      </c>
      <c r="T1988" s="10">
        <f t="shared" si="659"/>
        <v>42443.392164351855</v>
      </c>
      <c r="U1988">
        <f t="shared" si="660"/>
        <v>2780</v>
      </c>
      <c r="V1988">
        <f t="shared" si="661"/>
        <v>1.39</v>
      </c>
    </row>
    <row r="1989" spans="1:22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656"/>
        <v>0.42472727272727273</v>
      </c>
      <c r="P1989">
        <f t="shared" si="657"/>
        <v>83.428571428571431</v>
      </c>
      <c r="Q1989" t="s">
        <v>8338</v>
      </c>
      <c r="R1989" t="s">
        <v>8350</v>
      </c>
      <c r="S1989" s="10">
        <f t="shared" si="658"/>
        <v>42034.639768518522</v>
      </c>
      <c r="T1989" s="10">
        <f t="shared" si="659"/>
        <v>42064.639768518522</v>
      </c>
      <c r="U1989">
        <f t="shared" si="660"/>
        <v>7644.9999999999991</v>
      </c>
      <c r="V1989">
        <f t="shared" si="661"/>
        <v>3247.04</v>
      </c>
    </row>
    <row r="1990" spans="1:22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656"/>
        <v>4.1666666666666666E-3</v>
      </c>
      <c r="P1990">
        <f t="shared" si="657"/>
        <v>25</v>
      </c>
      <c r="Q1990" t="s">
        <v>8338</v>
      </c>
      <c r="R1990" t="s">
        <v>8350</v>
      </c>
      <c r="S1990" s="10">
        <f t="shared" si="658"/>
        <v>42206.763217592597</v>
      </c>
      <c r="T1990" s="10">
        <f t="shared" si="659"/>
        <v>42236.763217592597</v>
      </c>
      <c r="U1990">
        <f t="shared" ref="U1990:U1994" si="662">D1990</f>
        <v>6000</v>
      </c>
      <c r="V1990">
        <f t="shared" ref="V1990:V1994" si="663">E1990</f>
        <v>25</v>
      </c>
    </row>
    <row r="1991" spans="1:22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656"/>
        <v>0.01</v>
      </c>
      <c r="P1991">
        <f t="shared" si="657"/>
        <v>50</v>
      </c>
      <c r="Q1991" t="s">
        <v>8338</v>
      </c>
      <c r="R1991" t="s">
        <v>8350</v>
      </c>
      <c r="S1991" s="10">
        <f t="shared" si="658"/>
        <v>42685.680648148147</v>
      </c>
      <c r="T1991" s="10">
        <f t="shared" si="659"/>
        <v>42715.680648148147</v>
      </c>
      <c r="U1991">
        <f t="shared" si="662"/>
        <v>5000</v>
      </c>
      <c r="V1991">
        <f t="shared" si="663"/>
        <v>50</v>
      </c>
    </row>
    <row r="1992" spans="1:22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656"/>
        <v>0.16966666666666666</v>
      </c>
      <c r="P1992">
        <f t="shared" si="657"/>
        <v>101.8</v>
      </c>
      <c r="Q1992" t="s">
        <v>8338</v>
      </c>
      <c r="R1992" t="s">
        <v>8350</v>
      </c>
      <c r="S1992" s="10">
        <f t="shared" si="658"/>
        <v>42398.195972222224</v>
      </c>
      <c r="T1992" s="10">
        <f t="shared" si="659"/>
        <v>42413.195972222224</v>
      </c>
      <c r="U1992">
        <f t="shared" si="662"/>
        <v>3000</v>
      </c>
      <c r="V1992">
        <f t="shared" si="663"/>
        <v>509</v>
      </c>
    </row>
    <row r="1993" spans="1:22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656"/>
        <v>7.0000000000000007E-2</v>
      </c>
      <c r="P1993">
        <f t="shared" si="657"/>
        <v>46.666666666666664</v>
      </c>
      <c r="Q1993" t="s">
        <v>8338</v>
      </c>
      <c r="R1993" t="s">
        <v>8350</v>
      </c>
      <c r="S1993" s="10">
        <f t="shared" si="658"/>
        <v>42167.89335648148</v>
      </c>
      <c r="T1993" s="10">
        <f t="shared" si="659"/>
        <v>42188.89335648148</v>
      </c>
      <c r="U1993">
        <f t="shared" si="662"/>
        <v>2000</v>
      </c>
      <c r="V1993">
        <f t="shared" si="663"/>
        <v>140</v>
      </c>
    </row>
    <row r="1994" spans="1:22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656"/>
        <v>1.3333333333333333E-3</v>
      </c>
      <c r="P1994">
        <f t="shared" si="657"/>
        <v>1</v>
      </c>
      <c r="Q1994" t="s">
        <v>8338</v>
      </c>
      <c r="R1994" t="s">
        <v>8350</v>
      </c>
      <c r="S1994" s="10">
        <f t="shared" si="658"/>
        <v>42023.143414351856</v>
      </c>
      <c r="T1994" s="10">
        <f t="shared" si="659"/>
        <v>42053.143414351856</v>
      </c>
      <c r="U1994">
        <f t="shared" si="662"/>
        <v>1500</v>
      </c>
      <c r="V1994">
        <f t="shared" si="663"/>
        <v>2</v>
      </c>
    </row>
    <row r="1995" spans="1:22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656"/>
        <v>0</v>
      </c>
      <c r="P1995" t="e">
        <f t="shared" si="657"/>
        <v>#DIV/0!</v>
      </c>
      <c r="Q1995" t="s">
        <v>8338</v>
      </c>
      <c r="R1995" t="s">
        <v>8350</v>
      </c>
      <c r="S1995" s="10">
        <f t="shared" si="658"/>
        <v>42329.58839120371</v>
      </c>
      <c r="T1995" s="10">
        <f t="shared" si="659"/>
        <v>42359.58839120371</v>
      </c>
      <c r="U1995">
        <f>D1995*1.39</f>
        <v>2780</v>
      </c>
      <c r="V1995">
        <f>E1995*1.39</f>
        <v>0</v>
      </c>
    </row>
    <row r="1996" spans="1:22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656"/>
        <v>0</v>
      </c>
      <c r="P1996" t="e">
        <f t="shared" si="657"/>
        <v>#DIV/0!</v>
      </c>
      <c r="Q1996" t="s">
        <v>8338</v>
      </c>
      <c r="R1996" t="s">
        <v>8350</v>
      </c>
      <c r="S1996" s="10">
        <f t="shared" si="658"/>
        <v>42651.006273148145</v>
      </c>
      <c r="T1996" s="10">
        <f t="shared" si="659"/>
        <v>42711.047939814816</v>
      </c>
      <c r="U1996">
        <f>D1996</f>
        <v>3200</v>
      </c>
      <c r="V1996">
        <f>E1996</f>
        <v>0</v>
      </c>
    </row>
    <row r="1997" spans="1:22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656"/>
        <v>7.8E-2</v>
      </c>
      <c r="P1997">
        <f t="shared" si="657"/>
        <v>26</v>
      </c>
      <c r="Q1997" t="s">
        <v>8338</v>
      </c>
      <c r="R1997" t="s">
        <v>8350</v>
      </c>
      <c r="S1997" s="10">
        <f t="shared" si="658"/>
        <v>42181.902037037042</v>
      </c>
      <c r="T1997" s="10">
        <f t="shared" si="659"/>
        <v>42201.902037037042</v>
      </c>
      <c r="U1997">
        <f>D1997*0.81</f>
        <v>810</v>
      </c>
      <c r="V1997">
        <f>E1997*0.81</f>
        <v>63.180000000000007</v>
      </c>
    </row>
    <row r="1998" spans="1:22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656"/>
        <v>0</v>
      </c>
      <c r="P1998" t="e">
        <f t="shared" si="657"/>
        <v>#DIV/0!</v>
      </c>
      <c r="Q1998" t="s">
        <v>8338</v>
      </c>
      <c r="R1998" t="s">
        <v>8350</v>
      </c>
      <c r="S1998" s="10">
        <f t="shared" si="658"/>
        <v>41800.819571759261</v>
      </c>
      <c r="T1998" s="10">
        <f t="shared" si="659"/>
        <v>41830.819571759261</v>
      </c>
      <c r="U1998">
        <f t="shared" ref="U1998:U2000" si="664">D1998</f>
        <v>133800</v>
      </c>
      <c r="V1998">
        <f t="shared" ref="V1998:V2000" si="665">E1998</f>
        <v>0</v>
      </c>
    </row>
    <row r="1999" spans="1:22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656"/>
        <v>0</v>
      </c>
      <c r="P1999" t="e">
        <f t="shared" si="657"/>
        <v>#DIV/0!</v>
      </c>
      <c r="Q1999" t="s">
        <v>8338</v>
      </c>
      <c r="R1999" t="s">
        <v>8350</v>
      </c>
      <c r="S1999" s="10">
        <f t="shared" si="658"/>
        <v>41847.930694444447</v>
      </c>
      <c r="T1999" s="10">
        <f t="shared" si="659"/>
        <v>41877.930694444447</v>
      </c>
      <c r="U1999">
        <f t="shared" si="664"/>
        <v>6500</v>
      </c>
      <c r="V1999">
        <f t="shared" si="665"/>
        <v>0</v>
      </c>
    </row>
    <row r="2000" spans="1:22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656"/>
        <v>0.26200000000000001</v>
      </c>
      <c r="P2000">
        <f t="shared" si="657"/>
        <v>218.33333333333334</v>
      </c>
      <c r="Q2000" t="s">
        <v>8338</v>
      </c>
      <c r="R2000" t="s">
        <v>8350</v>
      </c>
      <c r="S2000" s="10">
        <f t="shared" si="658"/>
        <v>41807.118495370371</v>
      </c>
      <c r="T2000" s="10">
        <f t="shared" si="659"/>
        <v>41852.118495370371</v>
      </c>
      <c r="U2000">
        <f t="shared" si="664"/>
        <v>2500</v>
      </c>
      <c r="V2000">
        <f t="shared" si="665"/>
        <v>655</v>
      </c>
    </row>
    <row r="2001" spans="1:22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656"/>
        <v>7.6129032258064515E-3</v>
      </c>
      <c r="P2001">
        <f t="shared" si="657"/>
        <v>33.714285714285715</v>
      </c>
      <c r="Q2001" t="s">
        <v>8338</v>
      </c>
      <c r="R2001" t="s">
        <v>8350</v>
      </c>
      <c r="S2001" s="10">
        <f t="shared" si="658"/>
        <v>41926.482731481483</v>
      </c>
      <c r="T2001" s="10">
        <f t="shared" si="659"/>
        <v>41956.524398148147</v>
      </c>
      <c r="U2001">
        <f>D2001*1.39</f>
        <v>43090</v>
      </c>
      <c r="V2001">
        <f>E2001*1.39</f>
        <v>328.03999999999996</v>
      </c>
    </row>
    <row r="2002" spans="1:22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656"/>
        <v>0.125</v>
      </c>
      <c r="P2002">
        <f t="shared" si="657"/>
        <v>25</v>
      </c>
      <c r="Q2002" t="s">
        <v>8338</v>
      </c>
      <c r="R2002" t="s">
        <v>8350</v>
      </c>
      <c r="S2002" s="10">
        <f t="shared" si="658"/>
        <v>42345.951539351852</v>
      </c>
      <c r="T2002" s="10">
        <f t="shared" si="659"/>
        <v>42375.951539351852</v>
      </c>
      <c r="U2002">
        <f>D2002*0.81</f>
        <v>4050.0000000000005</v>
      </c>
      <c r="V2002">
        <f>E2002*0.81</f>
        <v>506.25000000000006</v>
      </c>
    </row>
    <row r="2003" spans="1:22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656"/>
        <v>3.8212909090909091</v>
      </c>
      <c r="P2003">
        <f t="shared" si="657"/>
        <v>128.38790470372632</v>
      </c>
      <c r="Q2003" t="s">
        <v>8319</v>
      </c>
      <c r="R2003" t="s">
        <v>8349</v>
      </c>
      <c r="S2003" s="10">
        <f t="shared" si="658"/>
        <v>42136.209675925929</v>
      </c>
      <c r="T2003" s="10">
        <f t="shared" si="659"/>
        <v>42167.833333333328</v>
      </c>
      <c r="U2003">
        <f>D2003*1.19</f>
        <v>65450</v>
      </c>
      <c r="V2003">
        <f>E2003*1.19</f>
        <v>250103.49</v>
      </c>
    </row>
    <row r="2004" spans="1:22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656"/>
        <v>2.1679422000000002</v>
      </c>
      <c r="P2004">
        <f t="shared" si="657"/>
        <v>78.834261818181815</v>
      </c>
      <c r="Q2004" t="s">
        <v>8319</v>
      </c>
      <c r="R2004" t="s">
        <v>8349</v>
      </c>
      <c r="S2004" s="10">
        <f t="shared" si="658"/>
        <v>42728.71230324074</v>
      </c>
      <c r="T2004" s="10">
        <f t="shared" si="659"/>
        <v>42758.71230324074</v>
      </c>
      <c r="U2004">
        <f t="shared" ref="U2004:U2010" si="666">D2004</f>
        <v>50000</v>
      </c>
      <c r="V2004">
        <f t="shared" ref="V2004:V2010" si="667">E2004</f>
        <v>108397.11</v>
      </c>
    </row>
    <row r="2005" spans="1:22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656"/>
        <v>3.12</v>
      </c>
      <c r="P2005">
        <f t="shared" si="657"/>
        <v>91.764705882352942</v>
      </c>
      <c r="Q2005" t="s">
        <v>8319</v>
      </c>
      <c r="R2005" t="s">
        <v>8349</v>
      </c>
      <c r="S2005" s="10">
        <f t="shared" si="658"/>
        <v>40347.125601851854</v>
      </c>
      <c r="T2005" s="10">
        <f t="shared" si="659"/>
        <v>40361.958333333336</v>
      </c>
      <c r="U2005">
        <f t="shared" si="666"/>
        <v>500</v>
      </c>
      <c r="V2005">
        <f t="shared" si="667"/>
        <v>1560</v>
      </c>
    </row>
    <row r="2006" spans="1:22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656"/>
        <v>2.3442048</v>
      </c>
      <c r="P2006">
        <f t="shared" si="657"/>
        <v>331.10237288135596</v>
      </c>
      <c r="Q2006" t="s">
        <v>8319</v>
      </c>
      <c r="R2006" t="s">
        <v>8349</v>
      </c>
      <c r="S2006" s="10">
        <f t="shared" si="658"/>
        <v>41800.604895833334</v>
      </c>
      <c r="T2006" s="10">
        <f t="shared" si="659"/>
        <v>41830.604895833334</v>
      </c>
      <c r="U2006">
        <f t="shared" si="666"/>
        <v>50000</v>
      </c>
      <c r="V2006">
        <f t="shared" si="667"/>
        <v>117210.24000000001</v>
      </c>
    </row>
    <row r="2007" spans="1:22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656"/>
        <v>1.236801</v>
      </c>
      <c r="P2007">
        <f t="shared" si="657"/>
        <v>194.26193717277485</v>
      </c>
      <c r="Q2007" t="s">
        <v>8319</v>
      </c>
      <c r="R2007" t="s">
        <v>8349</v>
      </c>
      <c r="S2007" s="10">
        <f t="shared" si="658"/>
        <v>41535.812708333331</v>
      </c>
      <c r="T2007" s="10">
        <f t="shared" si="659"/>
        <v>41563.165972222225</v>
      </c>
      <c r="U2007">
        <f t="shared" si="666"/>
        <v>30000</v>
      </c>
      <c r="V2007">
        <f t="shared" si="667"/>
        <v>37104.03</v>
      </c>
    </row>
    <row r="2008" spans="1:22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656"/>
        <v>2.4784000000000002</v>
      </c>
      <c r="P2008">
        <f t="shared" si="657"/>
        <v>408.97689768976898</v>
      </c>
      <c r="Q2008" t="s">
        <v>8319</v>
      </c>
      <c r="R2008" t="s">
        <v>8349</v>
      </c>
      <c r="S2008" s="10">
        <f t="shared" si="658"/>
        <v>41941.500520833331</v>
      </c>
      <c r="T2008" s="10">
        <f t="shared" si="659"/>
        <v>41976.542187500003</v>
      </c>
      <c r="U2008">
        <f t="shared" si="666"/>
        <v>50000</v>
      </c>
      <c r="V2008">
        <f t="shared" si="667"/>
        <v>123920</v>
      </c>
    </row>
    <row r="2009" spans="1:22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656"/>
        <v>1.157092</v>
      </c>
      <c r="P2009">
        <f t="shared" si="657"/>
        <v>84.459270072992695</v>
      </c>
      <c r="Q2009" t="s">
        <v>8319</v>
      </c>
      <c r="R2009" t="s">
        <v>8349</v>
      </c>
      <c r="S2009" s="10">
        <f t="shared" si="658"/>
        <v>40347.837800925925</v>
      </c>
      <c r="T2009" s="10">
        <f t="shared" si="659"/>
        <v>40414.166666666664</v>
      </c>
      <c r="U2009">
        <f t="shared" si="666"/>
        <v>10000</v>
      </c>
      <c r="V2009">
        <f t="shared" si="667"/>
        <v>11570.92</v>
      </c>
    </row>
    <row r="2010" spans="1:22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656"/>
        <v>1.1707484768810599</v>
      </c>
      <c r="P2010">
        <f t="shared" si="657"/>
        <v>44.853658536585364</v>
      </c>
      <c r="Q2010" t="s">
        <v>8319</v>
      </c>
      <c r="R2010" t="s">
        <v>8349</v>
      </c>
      <c r="S2010" s="10">
        <f t="shared" si="658"/>
        <v>40761.604421296295</v>
      </c>
      <c r="T2010" s="10">
        <f t="shared" si="659"/>
        <v>40805.604421296295</v>
      </c>
      <c r="U2010">
        <f t="shared" si="666"/>
        <v>1570.79</v>
      </c>
      <c r="V2010">
        <f t="shared" si="667"/>
        <v>1839</v>
      </c>
    </row>
    <row r="2011" spans="1:22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656"/>
        <v>3.05158</v>
      </c>
      <c r="P2011">
        <f t="shared" si="657"/>
        <v>383.3643216080402</v>
      </c>
      <c r="Q2011" t="s">
        <v>8319</v>
      </c>
      <c r="R2011" t="s">
        <v>8349</v>
      </c>
      <c r="S2011" s="10">
        <f t="shared" si="658"/>
        <v>42661.323414351849</v>
      </c>
      <c r="T2011" s="10">
        <f t="shared" si="659"/>
        <v>42697.365081018521</v>
      </c>
      <c r="U2011">
        <f>D2011*1.19</f>
        <v>59500</v>
      </c>
      <c r="V2011">
        <f>E2011*1.19</f>
        <v>181569.00999999998</v>
      </c>
    </row>
    <row r="2012" spans="1:22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656"/>
        <v>3.2005299999999997</v>
      </c>
      <c r="P2012">
        <f t="shared" si="657"/>
        <v>55.276856649395505</v>
      </c>
      <c r="Q2012" t="s">
        <v>8319</v>
      </c>
      <c r="R2012" t="s">
        <v>8349</v>
      </c>
      <c r="S2012" s="10">
        <f t="shared" si="658"/>
        <v>42570.996423611112</v>
      </c>
      <c r="T2012" s="10">
        <f t="shared" si="659"/>
        <v>42600.996423611112</v>
      </c>
      <c r="U2012">
        <f>D2012</f>
        <v>30000</v>
      </c>
      <c r="V2012">
        <f>E2012</f>
        <v>96015.9</v>
      </c>
    </row>
    <row r="2013" spans="1:22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656"/>
        <v>8.1956399999999991</v>
      </c>
      <c r="P2013">
        <f t="shared" si="657"/>
        <v>422.02059732234807</v>
      </c>
      <c r="Q2013" t="s">
        <v>8319</v>
      </c>
      <c r="R2013" t="s">
        <v>8349</v>
      </c>
      <c r="S2013" s="10">
        <f t="shared" si="658"/>
        <v>42347.358483796299</v>
      </c>
      <c r="T2013" s="10">
        <f t="shared" si="659"/>
        <v>42380.958333333328</v>
      </c>
      <c r="U2013">
        <f>D2013*1.19</f>
        <v>59500</v>
      </c>
      <c r="V2013">
        <f>E2013*1.19</f>
        <v>487640.57999999996</v>
      </c>
    </row>
    <row r="2014" spans="1:22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656"/>
        <v>2.3490000000000002</v>
      </c>
      <c r="P2014">
        <f t="shared" si="657"/>
        <v>64.180327868852459</v>
      </c>
      <c r="Q2014" t="s">
        <v>8319</v>
      </c>
      <c r="R2014" t="s">
        <v>8349</v>
      </c>
      <c r="S2014" s="10">
        <f t="shared" si="658"/>
        <v>42010.822233796294</v>
      </c>
      <c r="T2014" s="10">
        <f t="shared" si="659"/>
        <v>42040.822233796294</v>
      </c>
      <c r="U2014">
        <f t="shared" ref="U2014:U2019" si="668">D2014</f>
        <v>5000</v>
      </c>
      <c r="V2014">
        <f t="shared" ref="V2014:V2019" si="669">E2014</f>
        <v>11745</v>
      </c>
    </row>
    <row r="2015" spans="1:22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656"/>
        <v>4.9491375</v>
      </c>
      <c r="P2015">
        <f t="shared" si="657"/>
        <v>173.57781674704077</v>
      </c>
      <c r="Q2015" t="s">
        <v>8319</v>
      </c>
      <c r="R2015" t="s">
        <v>8349</v>
      </c>
      <c r="S2015" s="10">
        <f t="shared" si="658"/>
        <v>42499.960810185185</v>
      </c>
      <c r="T2015" s="10">
        <f t="shared" si="659"/>
        <v>42559.960810185185</v>
      </c>
      <c r="U2015">
        <f t="shared" si="668"/>
        <v>160000</v>
      </c>
      <c r="V2015">
        <f t="shared" si="669"/>
        <v>791862</v>
      </c>
    </row>
    <row r="2016" spans="1:22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656"/>
        <v>78.137822333333332</v>
      </c>
      <c r="P2016">
        <f t="shared" si="657"/>
        <v>88.601680840609291</v>
      </c>
      <c r="Q2016" t="s">
        <v>8319</v>
      </c>
      <c r="R2016" t="s">
        <v>8349</v>
      </c>
      <c r="S2016" s="10">
        <f t="shared" si="658"/>
        <v>41324.214571759258</v>
      </c>
      <c r="T2016" s="10">
        <f t="shared" si="659"/>
        <v>41358.172905092593</v>
      </c>
      <c r="U2016">
        <f t="shared" si="668"/>
        <v>30000</v>
      </c>
      <c r="V2016">
        <f t="shared" si="669"/>
        <v>2344134.67</v>
      </c>
    </row>
    <row r="2017" spans="1:22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656"/>
        <v>1.1300013888888889</v>
      </c>
      <c r="P2017">
        <f t="shared" si="657"/>
        <v>50.222283950617282</v>
      </c>
      <c r="Q2017" t="s">
        <v>8319</v>
      </c>
      <c r="R2017" t="s">
        <v>8349</v>
      </c>
      <c r="S2017" s="10">
        <f t="shared" si="658"/>
        <v>40765.876886574071</v>
      </c>
      <c r="T2017" s="10">
        <f t="shared" si="659"/>
        <v>40795.876886574071</v>
      </c>
      <c r="U2017">
        <f t="shared" si="668"/>
        <v>7200</v>
      </c>
      <c r="V2017">
        <f t="shared" si="669"/>
        <v>8136.01</v>
      </c>
    </row>
    <row r="2018" spans="1:22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656"/>
        <v>9.2154220000000002</v>
      </c>
      <c r="P2018">
        <f t="shared" si="657"/>
        <v>192.38876826722338</v>
      </c>
      <c r="Q2018" t="s">
        <v>8319</v>
      </c>
      <c r="R2018" t="s">
        <v>8349</v>
      </c>
      <c r="S2018" s="10">
        <f t="shared" si="658"/>
        <v>41312.88077546296</v>
      </c>
      <c r="T2018" s="10">
        <f t="shared" si="659"/>
        <v>41342.88077546296</v>
      </c>
      <c r="U2018">
        <f t="shared" si="668"/>
        <v>10000</v>
      </c>
      <c r="V2018">
        <f t="shared" si="669"/>
        <v>92154.22</v>
      </c>
    </row>
    <row r="2019" spans="1:22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656"/>
        <v>1.2510239999999999</v>
      </c>
      <c r="P2019">
        <f t="shared" si="657"/>
        <v>73.416901408450698</v>
      </c>
      <c r="Q2019" t="s">
        <v>8319</v>
      </c>
      <c r="R2019" t="s">
        <v>8349</v>
      </c>
      <c r="S2019" s="10">
        <f t="shared" si="658"/>
        <v>40961.057349537034</v>
      </c>
      <c r="T2019" s="10">
        <f t="shared" si="659"/>
        <v>40992.166666666664</v>
      </c>
      <c r="U2019">
        <f t="shared" si="668"/>
        <v>25000</v>
      </c>
      <c r="V2019">
        <f t="shared" si="669"/>
        <v>31275.599999999999</v>
      </c>
    </row>
    <row r="2020" spans="1:22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656"/>
        <v>1.0224343076923077</v>
      </c>
      <c r="P2020">
        <f t="shared" si="657"/>
        <v>147.68495555555555</v>
      </c>
      <c r="Q2020" t="s">
        <v>8319</v>
      </c>
      <c r="R2020" t="s">
        <v>8349</v>
      </c>
      <c r="S2020" s="10">
        <f t="shared" si="658"/>
        <v>42199.365844907406</v>
      </c>
      <c r="T2020" s="10">
        <f t="shared" si="659"/>
        <v>42229.365844907406</v>
      </c>
      <c r="U2020">
        <f>D2020*1.19</f>
        <v>77350</v>
      </c>
      <c r="V2020">
        <f>E2020*1.19</f>
        <v>79085.293699999995</v>
      </c>
    </row>
    <row r="2021" spans="1:22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656"/>
        <v>4.8490975000000001</v>
      </c>
      <c r="P2021">
        <f t="shared" si="657"/>
        <v>108.96848314606741</v>
      </c>
      <c r="Q2021" t="s">
        <v>8319</v>
      </c>
      <c r="R2021" t="s">
        <v>8349</v>
      </c>
      <c r="S2021" s="10">
        <f t="shared" si="658"/>
        <v>42605.70857638889</v>
      </c>
      <c r="T2021" s="10">
        <f t="shared" si="659"/>
        <v>42635.70857638889</v>
      </c>
      <c r="U2021">
        <f t="shared" ref="U2021:U2026" si="670">D2021</f>
        <v>40000</v>
      </c>
      <c r="V2021">
        <f t="shared" ref="V2021:V2026" si="671">E2021</f>
        <v>193963.9</v>
      </c>
    </row>
    <row r="2022" spans="1:22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656"/>
        <v>1.9233333333333333</v>
      </c>
      <c r="P2022">
        <f t="shared" si="657"/>
        <v>23.647540983606557</v>
      </c>
      <c r="Q2022" t="s">
        <v>8319</v>
      </c>
      <c r="R2022" t="s">
        <v>8349</v>
      </c>
      <c r="S2022" s="10">
        <f t="shared" si="658"/>
        <v>41737.097499999996</v>
      </c>
      <c r="T2022" s="10">
        <f t="shared" si="659"/>
        <v>41773.961111111108</v>
      </c>
      <c r="U2022">
        <f t="shared" si="670"/>
        <v>1500</v>
      </c>
      <c r="V2022">
        <f t="shared" si="671"/>
        <v>2885</v>
      </c>
    </row>
    <row r="2023" spans="1:22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656"/>
        <v>2.8109999999999999</v>
      </c>
      <c r="P2023">
        <f t="shared" si="657"/>
        <v>147.94736842105263</v>
      </c>
      <c r="Q2023" t="s">
        <v>8319</v>
      </c>
      <c r="R2023" t="s">
        <v>8349</v>
      </c>
      <c r="S2023" s="10">
        <f t="shared" si="658"/>
        <v>41861.070567129631</v>
      </c>
      <c r="T2023" s="10">
        <f t="shared" si="659"/>
        <v>41906.070567129631</v>
      </c>
      <c r="U2023">
        <f t="shared" si="670"/>
        <v>5000</v>
      </c>
      <c r="V2023">
        <f t="shared" si="671"/>
        <v>14055</v>
      </c>
    </row>
    <row r="2024" spans="1:22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656"/>
        <v>1.2513700000000001</v>
      </c>
      <c r="P2024">
        <f t="shared" si="657"/>
        <v>385.03692307692307</v>
      </c>
      <c r="Q2024" t="s">
        <v>8319</v>
      </c>
      <c r="R2024" t="s">
        <v>8349</v>
      </c>
      <c r="S2024" s="10">
        <f t="shared" si="658"/>
        <v>42502.569120370375</v>
      </c>
      <c r="T2024" s="10">
        <f t="shared" si="659"/>
        <v>42532.569120370375</v>
      </c>
      <c r="U2024">
        <f t="shared" si="670"/>
        <v>100000</v>
      </c>
      <c r="V2024">
        <f t="shared" si="671"/>
        <v>125137</v>
      </c>
    </row>
    <row r="2025" spans="1:22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656"/>
        <v>1.61459</v>
      </c>
      <c r="P2025">
        <f t="shared" si="657"/>
        <v>457.39093484419266</v>
      </c>
      <c r="Q2025" t="s">
        <v>8319</v>
      </c>
      <c r="R2025" t="s">
        <v>8349</v>
      </c>
      <c r="S2025" s="10">
        <f t="shared" si="658"/>
        <v>42136.420752314814</v>
      </c>
      <c r="T2025" s="10">
        <f t="shared" si="659"/>
        <v>42166.420752314814</v>
      </c>
      <c r="U2025">
        <f t="shared" si="670"/>
        <v>100000</v>
      </c>
      <c r="V2025">
        <f t="shared" si="671"/>
        <v>161459</v>
      </c>
    </row>
    <row r="2026" spans="1:22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656"/>
        <v>5.8535000000000004</v>
      </c>
      <c r="P2026">
        <f t="shared" si="657"/>
        <v>222.99047619047619</v>
      </c>
      <c r="Q2026" t="s">
        <v>8319</v>
      </c>
      <c r="R2026" t="s">
        <v>8349</v>
      </c>
      <c r="S2026" s="10">
        <f t="shared" si="658"/>
        <v>41099.966944444444</v>
      </c>
      <c r="T2026" s="10">
        <f t="shared" si="659"/>
        <v>41134.125</v>
      </c>
      <c r="U2026">
        <f t="shared" si="670"/>
        <v>4000</v>
      </c>
      <c r="V2026">
        <f t="shared" si="671"/>
        <v>23414</v>
      </c>
    </row>
    <row r="2027" spans="1:22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656"/>
        <v>2.0114999999999998</v>
      </c>
      <c r="P2027">
        <f t="shared" si="657"/>
        <v>220.74074074074073</v>
      </c>
      <c r="Q2027" t="s">
        <v>8319</v>
      </c>
      <c r="R2027" t="s">
        <v>8349</v>
      </c>
      <c r="S2027" s="10">
        <f t="shared" si="658"/>
        <v>42136.184560185182</v>
      </c>
      <c r="T2027" s="10">
        <f t="shared" si="659"/>
        <v>42166.184560185182</v>
      </c>
      <c r="U2027">
        <f>D2027*1.19</f>
        <v>95200</v>
      </c>
      <c r="V2027">
        <f>E2027*1.19</f>
        <v>191494.8</v>
      </c>
    </row>
    <row r="2028" spans="1:22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656"/>
        <v>1.3348307999999998</v>
      </c>
      <c r="P2028">
        <f t="shared" si="657"/>
        <v>73.503898678414089</v>
      </c>
      <c r="Q2028" t="s">
        <v>8319</v>
      </c>
      <c r="R2028" t="s">
        <v>8349</v>
      </c>
      <c r="S2028" s="10">
        <f t="shared" si="658"/>
        <v>41704.735937500001</v>
      </c>
      <c r="T2028" s="10">
        <f t="shared" si="659"/>
        <v>41750.165972222225</v>
      </c>
      <c r="U2028">
        <f t="shared" ref="U2028:U2031" si="672">D2028</f>
        <v>25000</v>
      </c>
      <c r="V2028">
        <f t="shared" ref="V2028:V2031" si="673">E2028</f>
        <v>33370.769999999997</v>
      </c>
    </row>
    <row r="2029" spans="1:22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656"/>
        <v>1.2024900000000001</v>
      </c>
      <c r="P2029">
        <f t="shared" si="657"/>
        <v>223.09647495361781</v>
      </c>
      <c r="Q2029" t="s">
        <v>8319</v>
      </c>
      <c r="R2029" t="s">
        <v>8349</v>
      </c>
      <c r="S2029" s="10">
        <f t="shared" si="658"/>
        <v>42048.813877314817</v>
      </c>
      <c r="T2029" s="10">
        <f t="shared" si="659"/>
        <v>42093.772210648152</v>
      </c>
      <c r="U2029">
        <f t="shared" si="672"/>
        <v>100000</v>
      </c>
      <c r="V2029">
        <f t="shared" si="673"/>
        <v>120249</v>
      </c>
    </row>
    <row r="2030" spans="1:22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656"/>
        <v>1.2616666666666667</v>
      </c>
      <c r="P2030">
        <f t="shared" si="657"/>
        <v>47.911392405063289</v>
      </c>
      <c r="Q2030" t="s">
        <v>8319</v>
      </c>
      <c r="R2030" t="s">
        <v>8349</v>
      </c>
      <c r="S2030" s="10">
        <f t="shared" si="658"/>
        <v>40215.919050925928</v>
      </c>
      <c r="T2030" s="10">
        <f t="shared" si="659"/>
        <v>40252.913194444445</v>
      </c>
      <c r="U2030">
        <f t="shared" si="672"/>
        <v>3000</v>
      </c>
      <c r="V2030">
        <f t="shared" si="673"/>
        <v>3785</v>
      </c>
    </row>
    <row r="2031" spans="1:22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656"/>
        <v>3.6120000000000001</v>
      </c>
      <c r="P2031">
        <f t="shared" si="657"/>
        <v>96.063829787234042</v>
      </c>
      <c r="Q2031" t="s">
        <v>8319</v>
      </c>
      <c r="R2031" t="s">
        <v>8349</v>
      </c>
      <c r="S2031" s="10">
        <f t="shared" si="658"/>
        <v>41848.021770833337</v>
      </c>
      <c r="T2031" s="10">
        <f t="shared" si="659"/>
        <v>41878.021770833337</v>
      </c>
      <c r="U2031">
        <f t="shared" si="672"/>
        <v>2500</v>
      </c>
      <c r="V2031">
        <f t="shared" si="673"/>
        <v>9030</v>
      </c>
    </row>
    <row r="2032" spans="1:22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656"/>
        <v>2.26239013671875</v>
      </c>
      <c r="P2032">
        <f t="shared" si="657"/>
        <v>118.6144</v>
      </c>
      <c r="Q2032" t="s">
        <v>8319</v>
      </c>
      <c r="R2032" t="s">
        <v>8349</v>
      </c>
      <c r="S2032" s="10">
        <f t="shared" si="658"/>
        <v>41212.996481481481</v>
      </c>
      <c r="T2032" s="10">
        <f t="shared" si="659"/>
        <v>41242.996481481481</v>
      </c>
      <c r="U2032">
        <f>D2032*1.39</f>
        <v>45547.519999999997</v>
      </c>
      <c r="V2032">
        <f>E2032*1.39</f>
        <v>103046.26</v>
      </c>
    </row>
    <row r="2033" spans="1:22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656"/>
        <v>1.2035</v>
      </c>
      <c r="P2033">
        <f t="shared" si="657"/>
        <v>118.45472440944881</v>
      </c>
      <c r="Q2033" t="s">
        <v>8319</v>
      </c>
      <c r="R2033" t="s">
        <v>8349</v>
      </c>
      <c r="S2033" s="10">
        <f t="shared" si="658"/>
        <v>41975.329317129625</v>
      </c>
      <c r="T2033" s="10">
        <f t="shared" si="659"/>
        <v>42013.041666666672</v>
      </c>
      <c r="U2033">
        <f>D2033*1.19</f>
        <v>59500</v>
      </c>
      <c r="V2033">
        <f>E2033*1.19</f>
        <v>71608.25</v>
      </c>
    </row>
    <row r="2034" spans="1:22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656"/>
        <v>3.0418799999999999</v>
      </c>
      <c r="P2034">
        <f t="shared" si="657"/>
        <v>143.21468926553672</v>
      </c>
      <c r="Q2034" t="s">
        <v>8319</v>
      </c>
      <c r="R2034" t="s">
        <v>8349</v>
      </c>
      <c r="S2034" s="10">
        <f t="shared" si="658"/>
        <v>42689.565671296295</v>
      </c>
      <c r="T2034" s="10">
        <f t="shared" si="659"/>
        <v>42719.208333333328</v>
      </c>
      <c r="U2034">
        <f t="shared" ref="U2034:U2039" si="674">D2034</f>
        <v>25000</v>
      </c>
      <c r="V2034">
        <f t="shared" ref="V2034:V2039" si="675">E2034</f>
        <v>76047</v>
      </c>
    </row>
    <row r="2035" spans="1:22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656"/>
        <v>1.7867599999999999</v>
      </c>
      <c r="P2035">
        <f t="shared" si="657"/>
        <v>282.71518987341773</v>
      </c>
      <c r="Q2035" t="s">
        <v>8319</v>
      </c>
      <c r="R2035" t="s">
        <v>8349</v>
      </c>
      <c r="S2035" s="10">
        <f t="shared" si="658"/>
        <v>41725.082384259258</v>
      </c>
      <c r="T2035" s="10">
        <f t="shared" si="659"/>
        <v>41755.082384259258</v>
      </c>
      <c r="U2035">
        <f t="shared" si="674"/>
        <v>25000</v>
      </c>
      <c r="V2035">
        <f t="shared" si="675"/>
        <v>44669</v>
      </c>
    </row>
    <row r="2036" spans="1:22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656"/>
        <v>3.868199871794872</v>
      </c>
      <c r="P2036">
        <f t="shared" si="657"/>
        <v>593.93620078740162</v>
      </c>
      <c r="Q2036" t="s">
        <v>8319</v>
      </c>
      <c r="R2036" t="s">
        <v>8349</v>
      </c>
      <c r="S2036" s="10">
        <f t="shared" si="658"/>
        <v>42076.130011574074</v>
      </c>
      <c r="T2036" s="10">
        <f t="shared" si="659"/>
        <v>42131.290277777778</v>
      </c>
      <c r="U2036">
        <f t="shared" si="674"/>
        <v>78000</v>
      </c>
      <c r="V2036">
        <f t="shared" si="675"/>
        <v>301719.59000000003</v>
      </c>
    </row>
    <row r="2037" spans="1:22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656"/>
        <v>2.1103642500000004</v>
      </c>
      <c r="P2037">
        <f t="shared" si="657"/>
        <v>262.15704968944101</v>
      </c>
      <c r="Q2037" t="s">
        <v>8319</v>
      </c>
      <c r="R2037" t="s">
        <v>8349</v>
      </c>
      <c r="S2037" s="10">
        <f t="shared" si="658"/>
        <v>42311.625081018516</v>
      </c>
      <c r="T2037" s="10">
        <f t="shared" si="659"/>
        <v>42357.041666666672</v>
      </c>
      <c r="U2037">
        <f t="shared" si="674"/>
        <v>80000</v>
      </c>
      <c r="V2037">
        <f t="shared" si="675"/>
        <v>168829.14</v>
      </c>
    </row>
    <row r="2038" spans="1:22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656"/>
        <v>1.3166833333333334</v>
      </c>
      <c r="P2038">
        <f t="shared" si="657"/>
        <v>46.580778301886795</v>
      </c>
      <c r="Q2038" t="s">
        <v>8319</v>
      </c>
      <c r="R2038" t="s">
        <v>8349</v>
      </c>
      <c r="S2038" s="10">
        <f t="shared" si="658"/>
        <v>41738.864803240744</v>
      </c>
      <c r="T2038" s="10">
        <f t="shared" si="659"/>
        <v>41768.864803240744</v>
      </c>
      <c r="U2038">
        <f t="shared" si="674"/>
        <v>30000</v>
      </c>
      <c r="V2038">
        <f t="shared" si="675"/>
        <v>39500.5</v>
      </c>
    </row>
    <row r="2039" spans="1:22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656"/>
        <v>3.0047639999999998</v>
      </c>
      <c r="P2039">
        <f t="shared" si="657"/>
        <v>70.041118881118877</v>
      </c>
      <c r="Q2039" t="s">
        <v>8319</v>
      </c>
      <c r="R2039" t="s">
        <v>8349</v>
      </c>
      <c r="S2039" s="10">
        <f t="shared" si="658"/>
        <v>41578.210104166668</v>
      </c>
      <c r="T2039" s="10">
        <f t="shared" si="659"/>
        <v>41638.251770833333</v>
      </c>
      <c r="U2039">
        <f t="shared" si="674"/>
        <v>10000</v>
      </c>
      <c r="V2039">
        <f t="shared" si="675"/>
        <v>30047.64</v>
      </c>
    </row>
    <row r="2040" spans="1:22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656"/>
        <v>4.2051249999999998</v>
      </c>
      <c r="P2040">
        <f t="shared" si="657"/>
        <v>164.90686274509804</v>
      </c>
      <c r="Q2040" t="s">
        <v>8319</v>
      </c>
      <c r="R2040" t="s">
        <v>8349</v>
      </c>
      <c r="S2040" s="10">
        <f t="shared" si="658"/>
        <v>41424.27107638889</v>
      </c>
      <c r="T2040" s="10">
        <f t="shared" si="659"/>
        <v>41456.75</v>
      </c>
      <c r="U2040">
        <f>D2040*1.39</f>
        <v>11120</v>
      </c>
      <c r="V2040">
        <f>E2040*1.39</f>
        <v>46760.99</v>
      </c>
    </row>
    <row r="2041" spans="1:22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656"/>
        <v>1.362168</v>
      </c>
      <c r="P2041">
        <f t="shared" si="657"/>
        <v>449.26385224274406</v>
      </c>
      <c r="Q2041" t="s">
        <v>8319</v>
      </c>
      <c r="R2041" t="s">
        <v>8349</v>
      </c>
      <c r="S2041" s="10">
        <f t="shared" si="658"/>
        <v>42675.438946759255</v>
      </c>
      <c r="T2041" s="10">
        <f t="shared" si="659"/>
        <v>42705.207638888889</v>
      </c>
      <c r="U2041">
        <f t="shared" ref="U2041:U2048" si="676">D2041</f>
        <v>125000</v>
      </c>
      <c r="V2041">
        <f t="shared" ref="V2041:V2048" si="677">E2041</f>
        <v>170271</v>
      </c>
    </row>
    <row r="2042" spans="1:22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656"/>
        <v>2.4817133333333334</v>
      </c>
      <c r="P2042">
        <f t="shared" si="657"/>
        <v>27.472841328413285</v>
      </c>
      <c r="Q2042" t="s">
        <v>8319</v>
      </c>
      <c r="R2042" t="s">
        <v>8349</v>
      </c>
      <c r="S2042" s="10">
        <f t="shared" si="658"/>
        <v>41578.927118055559</v>
      </c>
      <c r="T2042" s="10">
        <f t="shared" si="659"/>
        <v>41593.968784722223</v>
      </c>
      <c r="U2042">
        <f t="shared" si="676"/>
        <v>3000</v>
      </c>
      <c r="V2042">
        <f t="shared" si="677"/>
        <v>7445.14</v>
      </c>
    </row>
    <row r="2043" spans="1:22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656"/>
        <v>1.8186315789473684</v>
      </c>
      <c r="P2043">
        <f t="shared" si="657"/>
        <v>143.97499999999999</v>
      </c>
      <c r="Q2043" t="s">
        <v>8319</v>
      </c>
      <c r="R2043" t="s">
        <v>8349</v>
      </c>
      <c r="S2043" s="10">
        <f t="shared" si="658"/>
        <v>42654.525775462964</v>
      </c>
      <c r="T2043" s="10">
        <f t="shared" si="659"/>
        <v>42684.567442129628</v>
      </c>
      <c r="U2043">
        <f t="shared" si="676"/>
        <v>9500</v>
      </c>
      <c r="V2043">
        <f t="shared" si="677"/>
        <v>17277</v>
      </c>
    </row>
    <row r="2044" spans="1:22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656"/>
        <v>1.2353000000000001</v>
      </c>
      <c r="P2044">
        <f t="shared" si="657"/>
        <v>88.23571428571428</v>
      </c>
      <c r="Q2044" t="s">
        <v>8319</v>
      </c>
      <c r="R2044" t="s">
        <v>8349</v>
      </c>
      <c r="S2044" s="10">
        <f t="shared" si="658"/>
        <v>42331.708032407405</v>
      </c>
      <c r="T2044" s="10">
        <f t="shared" si="659"/>
        <v>42391.708032407405</v>
      </c>
      <c r="U2044">
        <f t="shared" si="676"/>
        <v>10000</v>
      </c>
      <c r="V2044">
        <f t="shared" si="677"/>
        <v>12353</v>
      </c>
    </row>
    <row r="2045" spans="1:22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656"/>
        <v>5.0620938628158845</v>
      </c>
      <c r="P2045">
        <f t="shared" si="657"/>
        <v>36.326424870466319</v>
      </c>
      <c r="Q2045" t="s">
        <v>8319</v>
      </c>
      <c r="R2045" t="s">
        <v>8349</v>
      </c>
      <c r="S2045" s="10">
        <f t="shared" si="658"/>
        <v>42661.176817129628</v>
      </c>
      <c r="T2045" s="10">
        <f t="shared" si="659"/>
        <v>42715.207638888889</v>
      </c>
      <c r="U2045">
        <f t="shared" si="676"/>
        <v>1385</v>
      </c>
      <c r="V2045">
        <f t="shared" si="677"/>
        <v>7011</v>
      </c>
    </row>
    <row r="2046" spans="1:22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656"/>
        <v>1.0821333333333334</v>
      </c>
      <c r="P2046">
        <f t="shared" si="657"/>
        <v>90.177777777777777</v>
      </c>
      <c r="Q2046" t="s">
        <v>8319</v>
      </c>
      <c r="R2046" t="s">
        <v>8349</v>
      </c>
      <c r="S2046" s="10">
        <f t="shared" si="658"/>
        <v>42138.684189814812</v>
      </c>
      <c r="T2046" s="10">
        <f t="shared" si="659"/>
        <v>42168.684189814812</v>
      </c>
      <c r="U2046">
        <f t="shared" si="676"/>
        <v>15000</v>
      </c>
      <c r="V2046">
        <f t="shared" si="677"/>
        <v>16232</v>
      </c>
    </row>
    <row r="2047" spans="1:22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656"/>
        <v>8.1918387755102042</v>
      </c>
      <c r="P2047">
        <f t="shared" si="657"/>
        <v>152.62361216730039</v>
      </c>
      <c r="Q2047" t="s">
        <v>8319</v>
      </c>
      <c r="R2047" t="s">
        <v>8349</v>
      </c>
      <c r="S2047" s="10">
        <f t="shared" si="658"/>
        <v>41069.088506944441</v>
      </c>
      <c r="T2047" s="10">
        <f t="shared" si="659"/>
        <v>41099.088506944441</v>
      </c>
      <c r="U2047">
        <f t="shared" si="676"/>
        <v>4900</v>
      </c>
      <c r="V2047">
        <f t="shared" si="677"/>
        <v>40140.01</v>
      </c>
    </row>
    <row r="2048" spans="1:22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656"/>
        <v>1.2110000000000001</v>
      </c>
      <c r="P2048">
        <f t="shared" si="657"/>
        <v>55.806451612903224</v>
      </c>
      <c r="Q2048" t="s">
        <v>8319</v>
      </c>
      <c r="R2048" t="s">
        <v>8349</v>
      </c>
      <c r="S2048" s="10">
        <f t="shared" si="658"/>
        <v>41387.171805555554</v>
      </c>
      <c r="T2048" s="10">
        <f t="shared" si="659"/>
        <v>41417.171805555554</v>
      </c>
      <c r="U2048">
        <f t="shared" si="676"/>
        <v>10000</v>
      </c>
      <c r="V2048">
        <f t="shared" si="677"/>
        <v>12110</v>
      </c>
    </row>
    <row r="2049" spans="1:22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656"/>
        <v>1.0299897959183673</v>
      </c>
      <c r="P2049">
        <f t="shared" si="657"/>
        <v>227.85327313769753</v>
      </c>
      <c r="Q2049" t="s">
        <v>8319</v>
      </c>
      <c r="R2049" t="s">
        <v>8349</v>
      </c>
      <c r="S2049" s="10">
        <f t="shared" si="658"/>
        <v>42081.903587962966</v>
      </c>
      <c r="T2049" s="10">
        <f t="shared" si="659"/>
        <v>42111</v>
      </c>
      <c r="U2049">
        <f>D2049*0.75</f>
        <v>73500</v>
      </c>
      <c r="V2049">
        <f>E2049*0.75</f>
        <v>75704.25</v>
      </c>
    </row>
    <row r="2050" spans="1:22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656"/>
        <v>1.4833229411764706</v>
      </c>
      <c r="P2050">
        <f t="shared" si="657"/>
        <v>91.82989803350327</v>
      </c>
      <c r="Q2050" t="s">
        <v>8319</v>
      </c>
      <c r="R2050" t="s">
        <v>8349</v>
      </c>
      <c r="S2050" s="10">
        <f t="shared" si="658"/>
        <v>41387.651516203703</v>
      </c>
      <c r="T2050" s="10">
        <f t="shared" si="659"/>
        <v>41417.651516203703</v>
      </c>
      <c r="U2050">
        <f>D2050</f>
        <v>85000</v>
      </c>
      <c r="V2050">
        <f>E2050</f>
        <v>126082.45</v>
      </c>
    </row>
    <row r="2051" spans="1:22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678">SUM(E2051/D2051)</f>
        <v>1.2019070000000001</v>
      </c>
      <c r="P2051">
        <f t="shared" ref="P2051:P2114" si="679">SUM(E2051/L2051)</f>
        <v>80.991037735849048</v>
      </c>
      <c r="Q2051" t="s">
        <v>8319</v>
      </c>
      <c r="R2051" t="s">
        <v>8349</v>
      </c>
      <c r="S2051" s="10">
        <f t="shared" ref="S2051:S2114" si="680">(((J2051/60)/60)/24)+DATE(1970,1,1)</f>
        <v>41575.527349537035</v>
      </c>
      <c r="T2051" s="10">
        <f t="shared" ref="T2051:T2114" si="681">(((I2051/60)/60)/24)+DATE(1970,1,1)</f>
        <v>41610.957638888889</v>
      </c>
      <c r="U2051">
        <f>D2051*1.39</f>
        <v>69500</v>
      </c>
      <c r="V2051">
        <f>E2051*1.39</f>
        <v>83532.536499999987</v>
      </c>
    </row>
    <row r="2052" spans="1:22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678"/>
        <v>4.7327000000000004</v>
      </c>
      <c r="P2052">
        <f t="shared" si="679"/>
        <v>278.39411764705881</v>
      </c>
      <c r="Q2052" t="s">
        <v>8319</v>
      </c>
      <c r="R2052" t="s">
        <v>8349</v>
      </c>
      <c r="S2052" s="10">
        <f t="shared" si="680"/>
        <v>42115.071504629625</v>
      </c>
      <c r="T2052" s="10">
        <f t="shared" si="681"/>
        <v>42155.071504629625</v>
      </c>
      <c r="U2052">
        <f t="shared" ref="U2052:U2055" si="682">D2052</f>
        <v>10000</v>
      </c>
      <c r="V2052">
        <f t="shared" ref="V2052:V2055" si="683">E2052</f>
        <v>47327</v>
      </c>
    </row>
    <row r="2053" spans="1:22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678"/>
        <v>1.303625</v>
      </c>
      <c r="P2053">
        <f t="shared" si="679"/>
        <v>43.095041322314053</v>
      </c>
      <c r="Q2053" t="s">
        <v>8319</v>
      </c>
      <c r="R2053" t="s">
        <v>8349</v>
      </c>
      <c r="S2053" s="10">
        <f t="shared" si="680"/>
        <v>41604.022418981483</v>
      </c>
      <c r="T2053" s="10">
        <f t="shared" si="681"/>
        <v>41634.022418981483</v>
      </c>
      <c r="U2053">
        <f t="shared" si="682"/>
        <v>8000</v>
      </c>
      <c r="V2053">
        <f t="shared" si="683"/>
        <v>10429</v>
      </c>
    </row>
    <row r="2054" spans="1:22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678"/>
        <v>3.5304799999999998</v>
      </c>
      <c r="P2054">
        <f t="shared" si="679"/>
        <v>326.29205175600737</v>
      </c>
      <c r="Q2054" t="s">
        <v>8319</v>
      </c>
      <c r="R2054" t="s">
        <v>8349</v>
      </c>
      <c r="S2054" s="10">
        <f t="shared" si="680"/>
        <v>42375.08394675926</v>
      </c>
      <c r="T2054" s="10">
        <f t="shared" si="681"/>
        <v>42420.08394675926</v>
      </c>
      <c r="U2054">
        <f t="shared" si="682"/>
        <v>50000</v>
      </c>
      <c r="V2054">
        <f t="shared" si="683"/>
        <v>176524</v>
      </c>
    </row>
    <row r="2055" spans="1:22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678"/>
        <v>1.0102</v>
      </c>
      <c r="P2055">
        <f t="shared" si="679"/>
        <v>41.743801652892564</v>
      </c>
      <c r="Q2055" t="s">
        <v>8319</v>
      </c>
      <c r="R2055" t="s">
        <v>8349</v>
      </c>
      <c r="S2055" s="10">
        <f t="shared" si="680"/>
        <v>42303.617488425924</v>
      </c>
      <c r="T2055" s="10">
        <f t="shared" si="681"/>
        <v>42333.659155092595</v>
      </c>
      <c r="U2055">
        <f t="shared" si="682"/>
        <v>5000</v>
      </c>
      <c r="V2055">
        <f t="shared" si="683"/>
        <v>5051</v>
      </c>
    </row>
    <row r="2056" spans="1:22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678"/>
        <v>1.1359142857142857</v>
      </c>
      <c r="P2056">
        <f t="shared" si="679"/>
        <v>64.020933977455712</v>
      </c>
      <c r="Q2056" t="s">
        <v>8319</v>
      </c>
      <c r="R2056" t="s">
        <v>8349</v>
      </c>
      <c r="S2056" s="10">
        <f t="shared" si="680"/>
        <v>41731.520949074074</v>
      </c>
      <c r="T2056" s="10">
        <f t="shared" si="681"/>
        <v>41761.520949074074</v>
      </c>
      <c r="U2056">
        <f>D2056*1.39</f>
        <v>48650</v>
      </c>
      <c r="V2056">
        <f>E2056*1.39</f>
        <v>55262.229999999996</v>
      </c>
    </row>
    <row r="2057" spans="1:22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678"/>
        <v>1.6741666666666666</v>
      </c>
      <c r="P2057">
        <f t="shared" si="679"/>
        <v>99.455445544554451</v>
      </c>
      <c r="Q2057" t="s">
        <v>8319</v>
      </c>
      <c r="R2057" t="s">
        <v>8349</v>
      </c>
      <c r="S2057" s="10">
        <f t="shared" si="680"/>
        <v>41946.674108796295</v>
      </c>
      <c r="T2057" s="10">
        <f t="shared" si="681"/>
        <v>41976.166666666672</v>
      </c>
      <c r="U2057">
        <f t="shared" ref="U2057:U2058" si="684">D2057</f>
        <v>6000</v>
      </c>
      <c r="V2057">
        <f t="shared" ref="V2057:V2058" si="685">E2057</f>
        <v>10045</v>
      </c>
    </row>
    <row r="2058" spans="1:22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678"/>
        <v>1.5345200000000001</v>
      </c>
      <c r="P2058">
        <f t="shared" si="679"/>
        <v>138.49458483754512</v>
      </c>
      <c r="Q2058" t="s">
        <v>8319</v>
      </c>
      <c r="R2058" t="s">
        <v>8349</v>
      </c>
      <c r="S2058" s="10">
        <f t="shared" si="680"/>
        <v>41351.76090277778</v>
      </c>
      <c r="T2058" s="10">
        <f t="shared" si="681"/>
        <v>41381.76090277778</v>
      </c>
      <c r="U2058">
        <f t="shared" si="684"/>
        <v>50000</v>
      </c>
      <c r="V2058">
        <f t="shared" si="685"/>
        <v>76726</v>
      </c>
    </row>
    <row r="2059" spans="1:22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678"/>
        <v>2.022322</v>
      </c>
      <c r="P2059">
        <f t="shared" si="679"/>
        <v>45.547792792792798</v>
      </c>
      <c r="Q2059" t="s">
        <v>8319</v>
      </c>
      <c r="R2059" t="s">
        <v>8349</v>
      </c>
      <c r="S2059" s="10">
        <f t="shared" si="680"/>
        <v>42396.494583333333</v>
      </c>
      <c r="T2059" s="10">
        <f t="shared" si="681"/>
        <v>42426.494583333333</v>
      </c>
      <c r="U2059">
        <f t="shared" ref="U2059:U2060" si="686">D2059*1.39</f>
        <v>20850</v>
      </c>
      <c r="V2059">
        <f t="shared" ref="V2059:V2060" si="687">E2059*1.39</f>
        <v>42165.413699999997</v>
      </c>
    </row>
    <row r="2060" spans="1:22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678"/>
        <v>1.6828125</v>
      </c>
      <c r="P2060">
        <f t="shared" si="679"/>
        <v>10.507317073170732</v>
      </c>
      <c r="Q2060" t="s">
        <v>8319</v>
      </c>
      <c r="R2060" t="s">
        <v>8349</v>
      </c>
      <c r="S2060" s="10">
        <f t="shared" si="680"/>
        <v>42026.370717592596</v>
      </c>
      <c r="T2060" s="10">
        <f t="shared" si="681"/>
        <v>42065.833333333328</v>
      </c>
      <c r="U2060">
        <f t="shared" si="686"/>
        <v>3558.3999999999996</v>
      </c>
      <c r="V2060">
        <f t="shared" si="687"/>
        <v>5988.12</v>
      </c>
    </row>
    <row r="2061" spans="1:22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678"/>
        <v>1.4345666666666668</v>
      </c>
      <c r="P2061">
        <f t="shared" si="679"/>
        <v>114.76533333333333</v>
      </c>
      <c r="Q2061" t="s">
        <v>8319</v>
      </c>
      <c r="R2061" t="s">
        <v>8349</v>
      </c>
      <c r="S2061" s="10">
        <f t="shared" si="680"/>
        <v>42361.602476851855</v>
      </c>
      <c r="T2061" s="10">
        <f t="shared" si="681"/>
        <v>42400.915972222225</v>
      </c>
      <c r="U2061">
        <f t="shared" ref="U2061:U2063" si="688">D2061</f>
        <v>30000</v>
      </c>
      <c r="V2061">
        <f t="shared" ref="V2061:V2063" si="689">E2061</f>
        <v>43037</v>
      </c>
    </row>
    <row r="2062" spans="1:22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678"/>
        <v>1.964</v>
      </c>
      <c r="P2062">
        <f t="shared" si="679"/>
        <v>35.997067448680355</v>
      </c>
      <c r="Q2062" t="s">
        <v>8319</v>
      </c>
      <c r="R2062" t="s">
        <v>8349</v>
      </c>
      <c r="S2062" s="10">
        <f t="shared" si="680"/>
        <v>41783.642939814818</v>
      </c>
      <c r="T2062" s="10">
        <f t="shared" si="681"/>
        <v>41843.642939814818</v>
      </c>
      <c r="U2062">
        <f t="shared" si="688"/>
        <v>25000</v>
      </c>
      <c r="V2062">
        <f t="shared" si="689"/>
        <v>49100</v>
      </c>
    </row>
    <row r="2063" spans="1:22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678"/>
        <v>1.0791999999999999</v>
      </c>
      <c r="P2063">
        <f t="shared" si="679"/>
        <v>154.17142857142858</v>
      </c>
      <c r="Q2063" t="s">
        <v>8319</v>
      </c>
      <c r="R2063" t="s">
        <v>8349</v>
      </c>
      <c r="S2063" s="10">
        <f t="shared" si="680"/>
        <v>42705.764513888891</v>
      </c>
      <c r="T2063" s="10">
        <f t="shared" si="681"/>
        <v>42735.764513888891</v>
      </c>
      <c r="U2063">
        <f t="shared" si="688"/>
        <v>5000</v>
      </c>
      <c r="V2063">
        <f t="shared" si="689"/>
        <v>5396</v>
      </c>
    </row>
    <row r="2064" spans="1:22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678"/>
        <v>1.14977</v>
      </c>
      <c r="P2064">
        <f t="shared" si="679"/>
        <v>566.38916256157631</v>
      </c>
      <c r="Q2064" t="s">
        <v>8319</v>
      </c>
      <c r="R2064" t="s">
        <v>8349</v>
      </c>
      <c r="S2064" s="10">
        <f t="shared" si="680"/>
        <v>42423.3830787037</v>
      </c>
      <c r="T2064" s="10">
        <f t="shared" si="681"/>
        <v>42453.341412037036</v>
      </c>
      <c r="U2064">
        <f>D2064*0.16</f>
        <v>16000</v>
      </c>
      <c r="V2064">
        <f>E2064*0.16</f>
        <v>18396.32</v>
      </c>
    </row>
    <row r="2065" spans="1:22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678"/>
        <v>1.4804999999999999</v>
      </c>
      <c r="P2065">
        <f t="shared" si="679"/>
        <v>120.85714285714286</v>
      </c>
      <c r="Q2065" t="s">
        <v>8319</v>
      </c>
      <c r="R2065" t="s">
        <v>8349</v>
      </c>
      <c r="S2065" s="10">
        <f t="shared" si="680"/>
        <v>42472.73265046296</v>
      </c>
      <c r="T2065" s="10">
        <f t="shared" si="681"/>
        <v>42505.73265046296</v>
      </c>
      <c r="U2065">
        <f>D2065*1.19</f>
        <v>4760</v>
      </c>
      <c r="V2065">
        <f>E2065*1.19</f>
        <v>7047.1799999999994</v>
      </c>
    </row>
    <row r="2066" spans="1:22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678"/>
        <v>1.9116676082790633</v>
      </c>
      <c r="P2066">
        <f t="shared" si="679"/>
        <v>86.163845492085343</v>
      </c>
      <c r="Q2066" t="s">
        <v>8319</v>
      </c>
      <c r="R2066" t="s">
        <v>8349</v>
      </c>
      <c r="S2066" s="10">
        <f t="shared" si="680"/>
        <v>41389.364849537036</v>
      </c>
      <c r="T2066" s="10">
        <f t="shared" si="681"/>
        <v>41425.5</v>
      </c>
      <c r="U2066">
        <f>D2066</f>
        <v>261962</v>
      </c>
      <c r="V2066">
        <f>E2066</f>
        <v>500784.27</v>
      </c>
    </row>
    <row r="2067" spans="1:22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678"/>
        <v>1.99215125</v>
      </c>
      <c r="P2067">
        <f t="shared" si="679"/>
        <v>51.212114395886893</v>
      </c>
      <c r="Q2067" t="s">
        <v>8319</v>
      </c>
      <c r="R2067" t="s">
        <v>8349</v>
      </c>
      <c r="S2067" s="10">
        <f t="shared" si="680"/>
        <v>41603.333668981482</v>
      </c>
      <c r="T2067" s="10">
        <f t="shared" si="681"/>
        <v>41633.333668981482</v>
      </c>
      <c r="U2067">
        <f>D2067*1.39</f>
        <v>55599.999999999993</v>
      </c>
      <c r="V2067">
        <f>E2067*1.39</f>
        <v>110763.60949999999</v>
      </c>
    </row>
    <row r="2068" spans="1:22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678"/>
        <v>2.1859999999999999</v>
      </c>
      <c r="P2068">
        <f t="shared" si="679"/>
        <v>67.261538461538464</v>
      </c>
      <c r="Q2068" t="s">
        <v>8319</v>
      </c>
      <c r="R2068" t="s">
        <v>8349</v>
      </c>
      <c r="S2068" s="10">
        <f t="shared" si="680"/>
        <v>41844.771793981483</v>
      </c>
      <c r="T2068" s="10">
        <f t="shared" si="681"/>
        <v>41874.771793981483</v>
      </c>
      <c r="U2068">
        <f>D2068</f>
        <v>2000</v>
      </c>
      <c r="V2068">
        <f>E2068</f>
        <v>4372</v>
      </c>
    </row>
    <row r="2069" spans="1:22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678"/>
        <v>1.2686868686868686</v>
      </c>
      <c r="P2069">
        <f t="shared" si="679"/>
        <v>62.8</v>
      </c>
      <c r="Q2069" t="s">
        <v>8319</v>
      </c>
      <c r="R2069" t="s">
        <v>8349</v>
      </c>
      <c r="S2069" s="10">
        <f t="shared" si="680"/>
        <v>42115.853888888887</v>
      </c>
      <c r="T2069" s="10">
        <f t="shared" si="681"/>
        <v>42148.853888888887</v>
      </c>
      <c r="U2069">
        <f>D2069*1.39</f>
        <v>688.05</v>
      </c>
      <c r="V2069">
        <f>E2069*1.39</f>
        <v>872.92</v>
      </c>
    </row>
    <row r="2070" spans="1:22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678"/>
        <v>1.0522388</v>
      </c>
      <c r="P2070">
        <f t="shared" si="679"/>
        <v>346.13118421052633</v>
      </c>
      <c r="Q2070" t="s">
        <v>8319</v>
      </c>
      <c r="R2070" t="s">
        <v>8349</v>
      </c>
      <c r="S2070" s="10">
        <f t="shared" si="680"/>
        <v>42633.841608796298</v>
      </c>
      <c r="T2070" s="10">
        <f t="shared" si="681"/>
        <v>42663.841608796298</v>
      </c>
      <c r="U2070">
        <f t="shared" ref="U2070:U2071" si="690">D2070</f>
        <v>25000</v>
      </c>
      <c r="V2070">
        <f t="shared" ref="V2070:V2071" si="691">E2070</f>
        <v>26305.97</v>
      </c>
    </row>
    <row r="2071" spans="1:22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678"/>
        <v>1.2840666000000001</v>
      </c>
      <c r="P2071">
        <f t="shared" si="679"/>
        <v>244.11912547528519</v>
      </c>
      <c r="Q2071" t="s">
        <v>8319</v>
      </c>
      <c r="R2071" t="s">
        <v>8349</v>
      </c>
      <c r="S2071" s="10">
        <f t="shared" si="680"/>
        <v>42340.972118055557</v>
      </c>
      <c r="T2071" s="10">
        <f t="shared" si="681"/>
        <v>42371.972118055557</v>
      </c>
      <c r="U2071">
        <f t="shared" si="690"/>
        <v>50000</v>
      </c>
      <c r="V2071">
        <f t="shared" si="691"/>
        <v>64203.33</v>
      </c>
    </row>
    <row r="2072" spans="1:22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678"/>
        <v>3.1732719999999999</v>
      </c>
      <c r="P2072">
        <f t="shared" si="679"/>
        <v>259.25424836601309</v>
      </c>
      <c r="Q2072" t="s">
        <v>8319</v>
      </c>
      <c r="R2072" t="s">
        <v>8349</v>
      </c>
      <c r="S2072" s="10">
        <f t="shared" si="680"/>
        <v>42519.6565162037</v>
      </c>
      <c r="T2072" s="10">
        <f t="shared" si="681"/>
        <v>42549.6565162037</v>
      </c>
      <c r="U2072">
        <f>D2072*1.19</f>
        <v>148750</v>
      </c>
      <c r="V2072">
        <f>E2072*1.19</f>
        <v>472024.20999999996</v>
      </c>
    </row>
    <row r="2073" spans="1:22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678"/>
        <v>2.8073000000000001</v>
      </c>
      <c r="P2073">
        <f t="shared" si="679"/>
        <v>201.96402877697841</v>
      </c>
      <c r="Q2073" t="s">
        <v>8319</v>
      </c>
      <c r="R2073" t="s">
        <v>8349</v>
      </c>
      <c r="S2073" s="10">
        <f t="shared" si="680"/>
        <v>42600.278749999998</v>
      </c>
      <c r="T2073" s="10">
        <f t="shared" si="681"/>
        <v>42645.278749999998</v>
      </c>
      <c r="U2073">
        <f t="shared" ref="U2073:U2077" si="692">D2073</f>
        <v>20000</v>
      </c>
      <c r="V2073">
        <f t="shared" ref="V2073:V2077" si="693">E2073</f>
        <v>56146</v>
      </c>
    </row>
    <row r="2074" spans="1:22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678"/>
        <v>1.1073146853146854</v>
      </c>
      <c r="P2074">
        <f t="shared" si="679"/>
        <v>226.20857142857142</v>
      </c>
      <c r="Q2074" t="s">
        <v>8319</v>
      </c>
      <c r="R2074" t="s">
        <v>8349</v>
      </c>
      <c r="S2074" s="10">
        <f t="shared" si="680"/>
        <v>42467.581388888888</v>
      </c>
      <c r="T2074" s="10">
        <f t="shared" si="681"/>
        <v>42497.581388888888</v>
      </c>
      <c r="U2074">
        <f t="shared" si="692"/>
        <v>71500</v>
      </c>
      <c r="V2074">
        <f t="shared" si="693"/>
        <v>79173</v>
      </c>
    </row>
    <row r="2075" spans="1:22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678"/>
        <v>1.5260429999999998</v>
      </c>
      <c r="P2075">
        <f t="shared" si="679"/>
        <v>324.69</v>
      </c>
      <c r="Q2075" t="s">
        <v>8319</v>
      </c>
      <c r="R2075" t="s">
        <v>8349</v>
      </c>
      <c r="S2075" s="10">
        <f t="shared" si="680"/>
        <v>42087.668032407411</v>
      </c>
      <c r="T2075" s="10">
        <f t="shared" si="681"/>
        <v>42132.668032407411</v>
      </c>
      <c r="U2075">
        <f t="shared" si="692"/>
        <v>100000</v>
      </c>
      <c r="V2075">
        <f t="shared" si="693"/>
        <v>152604.29999999999</v>
      </c>
    </row>
    <row r="2076" spans="1:22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678"/>
        <v>1.0249999999999999</v>
      </c>
      <c r="P2076">
        <f t="shared" si="679"/>
        <v>205</v>
      </c>
      <c r="Q2076" t="s">
        <v>8319</v>
      </c>
      <c r="R2076" t="s">
        <v>8349</v>
      </c>
      <c r="S2076" s="10">
        <f t="shared" si="680"/>
        <v>42466.826180555552</v>
      </c>
      <c r="T2076" s="10">
        <f t="shared" si="681"/>
        <v>42496.826180555552</v>
      </c>
      <c r="U2076">
        <f t="shared" si="692"/>
        <v>600</v>
      </c>
      <c r="V2076">
        <f t="shared" si="693"/>
        <v>615</v>
      </c>
    </row>
    <row r="2077" spans="1:22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678"/>
        <v>16.783738373837384</v>
      </c>
      <c r="P2077">
        <f t="shared" si="679"/>
        <v>20.465926829268295</v>
      </c>
      <c r="Q2077" t="s">
        <v>8319</v>
      </c>
      <c r="R2077" t="s">
        <v>8349</v>
      </c>
      <c r="S2077" s="10">
        <f t="shared" si="680"/>
        <v>41450.681574074071</v>
      </c>
      <c r="T2077" s="10">
        <f t="shared" si="681"/>
        <v>41480.681574074071</v>
      </c>
      <c r="U2077">
        <f t="shared" si="692"/>
        <v>9999</v>
      </c>
      <c r="V2077">
        <f t="shared" si="693"/>
        <v>167820.6</v>
      </c>
    </row>
    <row r="2078" spans="1:22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678"/>
        <v>5.4334915642458101</v>
      </c>
      <c r="P2078">
        <f t="shared" si="679"/>
        <v>116.35303146309367</v>
      </c>
      <c r="Q2078" t="s">
        <v>8319</v>
      </c>
      <c r="R2078" t="s">
        <v>8349</v>
      </c>
      <c r="S2078" s="10">
        <f t="shared" si="680"/>
        <v>41803.880659722221</v>
      </c>
      <c r="T2078" s="10">
        <f t="shared" si="681"/>
        <v>41843.880659722221</v>
      </c>
      <c r="U2078">
        <f>D2078*1.39</f>
        <v>248809.99999999997</v>
      </c>
      <c r="V2078">
        <f>E2078*1.39</f>
        <v>1351907.0360999999</v>
      </c>
    </row>
    <row r="2079" spans="1:22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678"/>
        <v>1.1550800000000001</v>
      </c>
      <c r="P2079">
        <f t="shared" si="679"/>
        <v>307.20212765957444</v>
      </c>
      <c r="Q2079" t="s">
        <v>8319</v>
      </c>
      <c r="R2079" t="s">
        <v>8349</v>
      </c>
      <c r="S2079" s="10">
        <f t="shared" si="680"/>
        <v>42103.042546296296</v>
      </c>
      <c r="T2079" s="10">
        <f t="shared" si="681"/>
        <v>42160.875</v>
      </c>
      <c r="U2079">
        <f>D2079</f>
        <v>50000</v>
      </c>
      <c r="V2079">
        <f>E2079</f>
        <v>57754</v>
      </c>
    </row>
    <row r="2080" spans="1:22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678"/>
        <v>1.3120499999999999</v>
      </c>
      <c r="P2080">
        <f t="shared" si="679"/>
        <v>546.6875</v>
      </c>
      <c r="Q2080" t="s">
        <v>8319</v>
      </c>
      <c r="R2080" t="s">
        <v>8349</v>
      </c>
      <c r="S2080" s="10">
        <f t="shared" si="680"/>
        <v>42692.771493055552</v>
      </c>
      <c r="T2080" s="10">
        <f t="shared" si="681"/>
        <v>42722.771493055552</v>
      </c>
      <c r="U2080">
        <f>D2080*1.19</f>
        <v>23800</v>
      </c>
      <c r="V2080">
        <f>E2080*1.19</f>
        <v>31226.789999999997</v>
      </c>
    </row>
    <row r="2081" spans="1:22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678"/>
        <v>2.8816999999999999</v>
      </c>
      <c r="P2081">
        <f t="shared" si="679"/>
        <v>47.474464579901152</v>
      </c>
      <c r="Q2081" t="s">
        <v>8319</v>
      </c>
      <c r="R2081" t="s">
        <v>8349</v>
      </c>
      <c r="S2081" s="10">
        <f t="shared" si="680"/>
        <v>42150.71056712963</v>
      </c>
      <c r="T2081" s="10">
        <f t="shared" si="681"/>
        <v>42180.791666666672</v>
      </c>
      <c r="U2081">
        <f>D2081*1.39</f>
        <v>13899.999999999998</v>
      </c>
      <c r="V2081">
        <f>E2081*1.39</f>
        <v>40055.629999999997</v>
      </c>
    </row>
    <row r="2082" spans="1:22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678"/>
        <v>5.0780000000000003</v>
      </c>
      <c r="P2082">
        <f t="shared" si="679"/>
        <v>101.56</v>
      </c>
      <c r="Q2082" t="s">
        <v>8319</v>
      </c>
      <c r="R2082" t="s">
        <v>8349</v>
      </c>
      <c r="S2082" s="10">
        <f t="shared" si="680"/>
        <v>42289.957175925927</v>
      </c>
      <c r="T2082" s="10">
        <f t="shared" si="681"/>
        <v>42319.998842592591</v>
      </c>
      <c r="U2082">
        <f t="shared" ref="U2082:U2122" si="694">D2082</f>
        <v>1000</v>
      </c>
      <c r="V2082">
        <f t="shared" ref="V2082:V2122" si="695">E2082</f>
        <v>5078</v>
      </c>
    </row>
    <row r="2083" spans="1:22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678"/>
        <v>1.1457142857142857</v>
      </c>
      <c r="P2083">
        <f t="shared" si="679"/>
        <v>72.909090909090907</v>
      </c>
      <c r="Q2083" t="s">
        <v>8325</v>
      </c>
      <c r="R2083" t="s">
        <v>8329</v>
      </c>
      <c r="S2083" s="10">
        <f t="shared" si="680"/>
        <v>41004.156886574077</v>
      </c>
      <c r="T2083" s="10">
        <f t="shared" si="681"/>
        <v>41045.207638888889</v>
      </c>
      <c r="U2083">
        <f t="shared" si="694"/>
        <v>3500</v>
      </c>
      <c r="V2083">
        <f t="shared" si="695"/>
        <v>4010</v>
      </c>
    </row>
    <row r="2084" spans="1:22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678"/>
        <v>1.1073333333333333</v>
      </c>
      <c r="P2084">
        <f t="shared" si="679"/>
        <v>43.710526315789473</v>
      </c>
      <c r="Q2084" t="s">
        <v>8325</v>
      </c>
      <c r="R2084" t="s">
        <v>8329</v>
      </c>
      <c r="S2084" s="10">
        <f t="shared" si="680"/>
        <v>40811.120324074072</v>
      </c>
      <c r="T2084" s="10">
        <f t="shared" si="681"/>
        <v>40871.161990740737</v>
      </c>
      <c r="U2084">
        <f t="shared" si="694"/>
        <v>1500</v>
      </c>
      <c r="V2084">
        <f t="shared" si="695"/>
        <v>1661</v>
      </c>
    </row>
    <row r="2085" spans="1:22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678"/>
        <v>1.1333333333333333</v>
      </c>
      <c r="P2085">
        <f t="shared" si="679"/>
        <v>34</v>
      </c>
      <c r="Q2085" t="s">
        <v>8325</v>
      </c>
      <c r="R2085" t="s">
        <v>8329</v>
      </c>
      <c r="S2085" s="10">
        <f t="shared" si="680"/>
        <v>41034.72216435185</v>
      </c>
      <c r="T2085" s="10">
        <f t="shared" si="681"/>
        <v>41064.72216435185</v>
      </c>
      <c r="U2085">
        <f t="shared" si="694"/>
        <v>750</v>
      </c>
      <c r="V2085">
        <f t="shared" si="695"/>
        <v>850</v>
      </c>
    </row>
    <row r="2086" spans="1:22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678"/>
        <v>1.0833333333333333</v>
      </c>
      <c r="P2086">
        <f t="shared" si="679"/>
        <v>70.652173913043484</v>
      </c>
      <c r="Q2086" t="s">
        <v>8325</v>
      </c>
      <c r="R2086" t="s">
        <v>8329</v>
      </c>
      <c r="S2086" s="10">
        <f t="shared" si="680"/>
        <v>41731.833124999997</v>
      </c>
      <c r="T2086" s="10">
        <f t="shared" si="681"/>
        <v>41763.290972222225</v>
      </c>
      <c r="U2086">
        <f t="shared" si="694"/>
        <v>3000</v>
      </c>
      <c r="V2086">
        <f t="shared" si="695"/>
        <v>3250</v>
      </c>
    </row>
    <row r="2087" spans="1:22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678"/>
        <v>1.2353333333333334</v>
      </c>
      <c r="P2087">
        <f t="shared" si="679"/>
        <v>89.301204819277103</v>
      </c>
      <c r="Q2087" t="s">
        <v>8325</v>
      </c>
      <c r="R2087" t="s">
        <v>8329</v>
      </c>
      <c r="S2087" s="10">
        <f t="shared" si="680"/>
        <v>41075.835497685184</v>
      </c>
      <c r="T2087" s="10">
        <f t="shared" si="681"/>
        <v>41105.835497685184</v>
      </c>
      <c r="U2087">
        <f t="shared" si="694"/>
        <v>6000</v>
      </c>
      <c r="V2087">
        <f t="shared" si="695"/>
        <v>7412</v>
      </c>
    </row>
    <row r="2088" spans="1:22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678"/>
        <v>1.0069999999999999</v>
      </c>
      <c r="P2088">
        <f t="shared" si="679"/>
        <v>115.08571428571429</v>
      </c>
      <c r="Q2088" t="s">
        <v>8325</v>
      </c>
      <c r="R2088" t="s">
        <v>8329</v>
      </c>
      <c r="S2088" s="10">
        <f t="shared" si="680"/>
        <v>40860.67050925926</v>
      </c>
      <c r="T2088" s="10">
        <f t="shared" si="681"/>
        <v>40891.207638888889</v>
      </c>
      <c r="U2088">
        <f t="shared" si="694"/>
        <v>4000</v>
      </c>
      <c r="V2088">
        <f t="shared" si="695"/>
        <v>4028</v>
      </c>
    </row>
    <row r="2089" spans="1:22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678"/>
        <v>1.0353333333333334</v>
      </c>
      <c r="P2089">
        <f t="shared" si="679"/>
        <v>62.12</v>
      </c>
      <c r="Q2089" t="s">
        <v>8325</v>
      </c>
      <c r="R2089" t="s">
        <v>8329</v>
      </c>
      <c r="S2089" s="10">
        <f t="shared" si="680"/>
        <v>40764.204375000001</v>
      </c>
      <c r="T2089" s="10">
        <f t="shared" si="681"/>
        <v>40794.204375000001</v>
      </c>
      <c r="U2089">
        <f t="shared" si="694"/>
        <v>1500</v>
      </c>
      <c r="V2089">
        <f t="shared" si="695"/>
        <v>1553</v>
      </c>
    </row>
    <row r="2090" spans="1:22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678"/>
        <v>1.1551066666666667</v>
      </c>
      <c r="P2090">
        <f t="shared" si="679"/>
        <v>46.204266666666669</v>
      </c>
      <c r="Q2090" t="s">
        <v>8325</v>
      </c>
      <c r="R2090" t="s">
        <v>8329</v>
      </c>
      <c r="S2090" s="10">
        <f t="shared" si="680"/>
        <v>40395.714722222219</v>
      </c>
      <c r="T2090" s="10">
        <f t="shared" si="681"/>
        <v>40432.165972222225</v>
      </c>
      <c r="U2090">
        <f t="shared" si="694"/>
        <v>3000</v>
      </c>
      <c r="V2090">
        <f t="shared" si="695"/>
        <v>3465.32</v>
      </c>
    </row>
    <row r="2091" spans="1:22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678"/>
        <v>1.2040040000000001</v>
      </c>
      <c r="P2091">
        <f t="shared" si="679"/>
        <v>48.54854838709678</v>
      </c>
      <c r="Q2091" t="s">
        <v>8325</v>
      </c>
      <c r="R2091" t="s">
        <v>8329</v>
      </c>
      <c r="S2091" s="10">
        <f t="shared" si="680"/>
        <v>41453.076319444444</v>
      </c>
      <c r="T2091" s="10">
        <f t="shared" si="681"/>
        <v>41488.076319444444</v>
      </c>
      <c r="U2091">
        <f t="shared" si="694"/>
        <v>2500</v>
      </c>
      <c r="V2091">
        <f t="shared" si="695"/>
        <v>3010.01</v>
      </c>
    </row>
    <row r="2092" spans="1:22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678"/>
        <v>1.1504037499999999</v>
      </c>
      <c r="P2092">
        <f t="shared" si="679"/>
        <v>57.520187499999999</v>
      </c>
      <c r="Q2092" t="s">
        <v>8325</v>
      </c>
      <c r="R2092" t="s">
        <v>8329</v>
      </c>
      <c r="S2092" s="10">
        <f t="shared" si="680"/>
        <v>41299.381423611114</v>
      </c>
      <c r="T2092" s="10">
        <f t="shared" si="681"/>
        <v>41329.381423611114</v>
      </c>
      <c r="U2092">
        <f t="shared" si="694"/>
        <v>8000</v>
      </c>
      <c r="V2092">
        <f t="shared" si="695"/>
        <v>9203.23</v>
      </c>
    </row>
    <row r="2093" spans="1:22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678"/>
        <v>1.2046777777777777</v>
      </c>
      <c r="P2093">
        <f t="shared" si="679"/>
        <v>88.147154471544724</v>
      </c>
      <c r="Q2093" t="s">
        <v>8325</v>
      </c>
      <c r="R2093" t="s">
        <v>8329</v>
      </c>
      <c r="S2093" s="10">
        <f t="shared" si="680"/>
        <v>40555.322662037033</v>
      </c>
      <c r="T2093" s="10">
        <f t="shared" si="681"/>
        <v>40603.833333333336</v>
      </c>
      <c r="U2093">
        <f t="shared" si="694"/>
        <v>18000</v>
      </c>
      <c r="V2093">
        <f t="shared" si="695"/>
        <v>21684.2</v>
      </c>
    </row>
    <row r="2094" spans="1:22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678"/>
        <v>1.0128333333333333</v>
      </c>
      <c r="P2094">
        <f t="shared" si="679"/>
        <v>110.49090909090908</v>
      </c>
      <c r="Q2094" t="s">
        <v>8325</v>
      </c>
      <c r="R2094" t="s">
        <v>8329</v>
      </c>
      <c r="S2094" s="10">
        <f t="shared" si="680"/>
        <v>40763.707546296297</v>
      </c>
      <c r="T2094" s="10">
        <f t="shared" si="681"/>
        <v>40823.707546296297</v>
      </c>
      <c r="U2094">
        <f t="shared" si="694"/>
        <v>6000</v>
      </c>
      <c r="V2094">
        <f t="shared" si="695"/>
        <v>6077</v>
      </c>
    </row>
    <row r="2095" spans="1:22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678"/>
        <v>1.0246666666666666</v>
      </c>
      <c r="P2095">
        <f t="shared" si="679"/>
        <v>66.826086956521735</v>
      </c>
      <c r="Q2095" t="s">
        <v>8325</v>
      </c>
      <c r="R2095" t="s">
        <v>8329</v>
      </c>
      <c r="S2095" s="10">
        <f t="shared" si="680"/>
        <v>41205.854537037041</v>
      </c>
      <c r="T2095" s="10">
        <f t="shared" si="681"/>
        <v>41265.896203703705</v>
      </c>
      <c r="U2095">
        <f t="shared" si="694"/>
        <v>1500</v>
      </c>
      <c r="V2095">
        <f t="shared" si="695"/>
        <v>1537</v>
      </c>
    </row>
    <row r="2096" spans="1:22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678"/>
        <v>1.2054285714285715</v>
      </c>
      <c r="P2096">
        <f t="shared" si="679"/>
        <v>58.597222222222221</v>
      </c>
      <c r="Q2096" t="s">
        <v>8325</v>
      </c>
      <c r="R2096" t="s">
        <v>8329</v>
      </c>
      <c r="S2096" s="10">
        <f t="shared" si="680"/>
        <v>40939.02002314815</v>
      </c>
      <c r="T2096" s="10">
        <f t="shared" si="681"/>
        <v>40973.125</v>
      </c>
      <c r="U2096">
        <f t="shared" si="694"/>
        <v>3500</v>
      </c>
      <c r="V2096">
        <f t="shared" si="695"/>
        <v>4219</v>
      </c>
    </row>
    <row r="2097" spans="1:22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678"/>
        <v>1</v>
      </c>
      <c r="P2097">
        <f t="shared" si="679"/>
        <v>113.63636363636364</v>
      </c>
      <c r="Q2097" t="s">
        <v>8325</v>
      </c>
      <c r="R2097" t="s">
        <v>8329</v>
      </c>
      <c r="S2097" s="10">
        <f t="shared" si="680"/>
        <v>40758.733483796292</v>
      </c>
      <c r="T2097" s="10">
        <f t="shared" si="681"/>
        <v>40818.733483796292</v>
      </c>
      <c r="U2097">
        <f t="shared" si="694"/>
        <v>2500</v>
      </c>
      <c r="V2097">
        <f t="shared" si="695"/>
        <v>2500</v>
      </c>
    </row>
    <row r="2098" spans="1:22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678"/>
        <v>1.0166666666666666</v>
      </c>
      <c r="P2098">
        <f t="shared" si="679"/>
        <v>43.571428571428569</v>
      </c>
      <c r="Q2098" t="s">
        <v>8325</v>
      </c>
      <c r="R2098" t="s">
        <v>8329</v>
      </c>
      <c r="S2098" s="10">
        <f t="shared" si="680"/>
        <v>41192.758506944447</v>
      </c>
      <c r="T2098" s="10">
        <f t="shared" si="681"/>
        <v>41208.165972222225</v>
      </c>
      <c r="U2098">
        <f t="shared" si="694"/>
        <v>600</v>
      </c>
      <c r="V2098">
        <f t="shared" si="695"/>
        <v>610</v>
      </c>
    </row>
    <row r="2099" spans="1:22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678"/>
        <v>1</v>
      </c>
      <c r="P2099">
        <f t="shared" si="679"/>
        <v>78.94736842105263</v>
      </c>
      <c r="Q2099" t="s">
        <v>8325</v>
      </c>
      <c r="R2099" t="s">
        <v>8329</v>
      </c>
      <c r="S2099" s="10">
        <f t="shared" si="680"/>
        <v>40818.58489583333</v>
      </c>
      <c r="T2099" s="10">
        <f t="shared" si="681"/>
        <v>40878.626562500001</v>
      </c>
      <c r="U2099">
        <f t="shared" si="694"/>
        <v>3000</v>
      </c>
      <c r="V2099">
        <f t="shared" si="695"/>
        <v>3000</v>
      </c>
    </row>
    <row r="2100" spans="1:22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678"/>
        <v>1.0033333333333334</v>
      </c>
      <c r="P2100">
        <f t="shared" si="679"/>
        <v>188.125</v>
      </c>
      <c r="Q2100" t="s">
        <v>8325</v>
      </c>
      <c r="R2100" t="s">
        <v>8329</v>
      </c>
      <c r="S2100" s="10">
        <f t="shared" si="680"/>
        <v>40946.11383101852</v>
      </c>
      <c r="T2100" s="10">
        <f t="shared" si="681"/>
        <v>40976.11383101852</v>
      </c>
      <c r="U2100">
        <f t="shared" si="694"/>
        <v>6000</v>
      </c>
      <c r="V2100">
        <f t="shared" si="695"/>
        <v>6020</v>
      </c>
    </row>
    <row r="2101" spans="1:22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678"/>
        <v>1.3236666666666668</v>
      </c>
      <c r="P2101">
        <f t="shared" si="679"/>
        <v>63.031746031746032</v>
      </c>
      <c r="Q2101" t="s">
        <v>8325</v>
      </c>
      <c r="R2101" t="s">
        <v>8329</v>
      </c>
      <c r="S2101" s="10">
        <f t="shared" si="680"/>
        <v>42173.746342592596</v>
      </c>
      <c r="T2101" s="10">
        <f t="shared" si="681"/>
        <v>42187.152777777781</v>
      </c>
      <c r="U2101">
        <f t="shared" si="694"/>
        <v>3000</v>
      </c>
      <c r="V2101">
        <f t="shared" si="695"/>
        <v>3971</v>
      </c>
    </row>
    <row r="2102" spans="1:22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678"/>
        <v>1.3666666666666667</v>
      </c>
      <c r="P2102">
        <f t="shared" si="679"/>
        <v>30.37037037037037</v>
      </c>
      <c r="Q2102" t="s">
        <v>8325</v>
      </c>
      <c r="R2102" t="s">
        <v>8329</v>
      </c>
      <c r="S2102" s="10">
        <f t="shared" si="680"/>
        <v>41074.834965277776</v>
      </c>
      <c r="T2102" s="10">
        <f t="shared" si="681"/>
        <v>41090.165972222225</v>
      </c>
      <c r="U2102">
        <f t="shared" si="694"/>
        <v>600</v>
      </c>
      <c r="V2102">
        <f t="shared" si="695"/>
        <v>820</v>
      </c>
    </row>
    <row r="2103" spans="1:22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678"/>
        <v>1.1325000000000001</v>
      </c>
      <c r="P2103">
        <f t="shared" si="679"/>
        <v>51.477272727272727</v>
      </c>
      <c r="Q2103" t="s">
        <v>8325</v>
      </c>
      <c r="R2103" t="s">
        <v>8329</v>
      </c>
      <c r="S2103" s="10">
        <f t="shared" si="680"/>
        <v>40892.149467592593</v>
      </c>
      <c r="T2103" s="10">
        <f t="shared" si="681"/>
        <v>40952.149467592593</v>
      </c>
      <c r="U2103">
        <f t="shared" si="694"/>
        <v>2000</v>
      </c>
      <c r="V2103">
        <f t="shared" si="695"/>
        <v>2265</v>
      </c>
    </row>
    <row r="2104" spans="1:22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678"/>
        <v>1.36</v>
      </c>
      <c r="P2104">
        <f t="shared" si="679"/>
        <v>35.789473684210527</v>
      </c>
      <c r="Q2104" t="s">
        <v>8325</v>
      </c>
      <c r="R2104" t="s">
        <v>8329</v>
      </c>
      <c r="S2104" s="10">
        <f t="shared" si="680"/>
        <v>40638.868611111109</v>
      </c>
      <c r="T2104" s="10">
        <f t="shared" si="681"/>
        <v>40668.868611111109</v>
      </c>
      <c r="U2104">
        <f t="shared" si="694"/>
        <v>1000</v>
      </c>
      <c r="V2104">
        <f t="shared" si="695"/>
        <v>1360</v>
      </c>
    </row>
    <row r="2105" spans="1:22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678"/>
        <v>1.4612318374694613</v>
      </c>
      <c r="P2105">
        <f t="shared" si="679"/>
        <v>98.817391304347822</v>
      </c>
      <c r="Q2105" t="s">
        <v>8325</v>
      </c>
      <c r="R2105" t="s">
        <v>8329</v>
      </c>
      <c r="S2105" s="10">
        <f t="shared" si="680"/>
        <v>41192.754942129628</v>
      </c>
      <c r="T2105" s="10">
        <f t="shared" si="681"/>
        <v>41222.7966087963</v>
      </c>
      <c r="U2105">
        <f t="shared" si="694"/>
        <v>7777</v>
      </c>
      <c r="V2105">
        <f t="shared" si="695"/>
        <v>11364</v>
      </c>
    </row>
    <row r="2106" spans="1:22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678"/>
        <v>1.2949999999999999</v>
      </c>
      <c r="P2106">
        <f t="shared" si="679"/>
        <v>28</v>
      </c>
      <c r="Q2106" t="s">
        <v>8325</v>
      </c>
      <c r="R2106" t="s">
        <v>8329</v>
      </c>
      <c r="S2106" s="10">
        <f t="shared" si="680"/>
        <v>41394.074467592596</v>
      </c>
      <c r="T2106" s="10">
        <f t="shared" si="681"/>
        <v>41425</v>
      </c>
      <c r="U2106">
        <f t="shared" si="694"/>
        <v>800</v>
      </c>
      <c r="V2106">
        <f t="shared" si="695"/>
        <v>1036</v>
      </c>
    </row>
    <row r="2107" spans="1:22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678"/>
        <v>2.54</v>
      </c>
      <c r="P2107">
        <f t="shared" si="679"/>
        <v>51.313131313131315</v>
      </c>
      <c r="Q2107" t="s">
        <v>8325</v>
      </c>
      <c r="R2107" t="s">
        <v>8329</v>
      </c>
      <c r="S2107" s="10">
        <f t="shared" si="680"/>
        <v>41951.788807870369</v>
      </c>
      <c r="T2107" s="10">
        <f t="shared" si="681"/>
        <v>41964.166666666672</v>
      </c>
      <c r="U2107">
        <f t="shared" si="694"/>
        <v>2000</v>
      </c>
      <c r="V2107">
        <f t="shared" si="695"/>
        <v>5080</v>
      </c>
    </row>
    <row r="2108" spans="1:22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678"/>
        <v>1.0704545454545455</v>
      </c>
      <c r="P2108">
        <f t="shared" si="679"/>
        <v>53.522727272727273</v>
      </c>
      <c r="Q2108" t="s">
        <v>8325</v>
      </c>
      <c r="R2108" t="s">
        <v>8329</v>
      </c>
      <c r="S2108" s="10">
        <f t="shared" si="680"/>
        <v>41270.21497685185</v>
      </c>
      <c r="T2108" s="10">
        <f t="shared" si="681"/>
        <v>41300.21497685185</v>
      </c>
      <c r="U2108">
        <f t="shared" si="694"/>
        <v>2200</v>
      </c>
      <c r="V2108">
        <f t="shared" si="695"/>
        <v>2355</v>
      </c>
    </row>
    <row r="2109" spans="1:22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678"/>
        <v>1.0773299999999999</v>
      </c>
      <c r="P2109">
        <f t="shared" si="679"/>
        <v>37.149310344827583</v>
      </c>
      <c r="Q2109" t="s">
        <v>8325</v>
      </c>
      <c r="R2109" t="s">
        <v>8329</v>
      </c>
      <c r="S2109" s="10">
        <f t="shared" si="680"/>
        <v>41934.71056712963</v>
      </c>
      <c r="T2109" s="10">
        <f t="shared" si="681"/>
        <v>41955.752233796295</v>
      </c>
      <c r="U2109">
        <f t="shared" si="694"/>
        <v>2000</v>
      </c>
      <c r="V2109">
        <f t="shared" si="695"/>
        <v>2154.66</v>
      </c>
    </row>
    <row r="2110" spans="1:22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678"/>
        <v>1.0731250000000001</v>
      </c>
      <c r="P2110">
        <f t="shared" si="679"/>
        <v>89.895287958115176</v>
      </c>
      <c r="Q2110" t="s">
        <v>8325</v>
      </c>
      <c r="R2110" t="s">
        <v>8329</v>
      </c>
      <c r="S2110" s="10">
        <f t="shared" si="680"/>
        <v>41135.175694444442</v>
      </c>
      <c r="T2110" s="10">
        <f t="shared" si="681"/>
        <v>41162.163194444445</v>
      </c>
      <c r="U2110">
        <f t="shared" si="694"/>
        <v>16000</v>
      </c>
      <c r="V2110">
        <f t="shared" si="695"/>
        <v>17170</v>
      </c>
    </row>
    <row r="2111" spans="1:22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678"/>
        <v>1.06525</v>
      </c>
      <c r="P2111">
        <f t="shared" si="679"/>
        <v>106.52500000000001</v>
      </c>
      <c r="Q2111" t="s">
        <v>8325</v>
      </c>
      <c r="R2111" t="s">
        <v>8329</v>
      </c>
      <c r="S2111" s="10">
        <f t="shared" si="680"/>
        <v>42160.708530092597</v>
      </c>
      <c r="T2111" s="10">
        <f t="shared" si="681"/>
        <v>42190.708530092597</v>
      </c>
      <c r="U2111">
        <f t="shared" si="694"/>
        <v>4000</v>
      </c>
      <c r="V2111">
        <f t="shared" si="695"/>
        <v>4261</v>
      </c>
    </row>
    <row r="2112" spans="1:22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678"/>
        <v>1.0035000000000001</v>
      </c>
      <c r="P2112">
        <f t="shared" si="679"/>
        <v>52.815789473684212</v>
      </c>
      <c r="Q2112" t="s">
        <v>8325</v>
      </c>
      <c r="R2112" t="s">
        <v>8329</v>
      </c>
      <c r="S2112" s="10">
        <f t="shared" si="680"/>
        <v>41759.670937499999</v>
      </c>
      <c r="T2112" s="10">
        <f t="shared" si="681"/>
        <v>41787.207638888889</v>
      </c>
      <c r="U2112">
        <f t="shared" si="694"/>
        <v>2000</v>
      </c>
      <c r="V2112">
        <f t="shared" si="695"/>
        <v>2007</v>
      </c>
    </row>
    <row r="2113" spans="1:22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678"/>
        <v>1.0649999999999999</v>
      </c>
      <c r="P2113">
        <f t="shared" si="679"/>
        <v>54.615384615384613</v>
      </c>
      <c r="Q2113" t="s">
        <v>8325</v>
      </c>
      <c r="R2113" t="s">
        <v>8329</v>
      </c>
      <c r="S2113" s="10">
        <f t="shared" si="680"/>
        <v>40703.197048611109</v>
      </c>
      <c r="T2113" s="10">
        <f t="shared" si="681"/>
        <v>40770.041666666664</v>
      </c>
      <c r="U2113">
        <f t="shared" si="694"/>
        <v>2000</v>
      </c>
      <c r="V2113">
        <f t="shared" si="695"/>
        <v>2130</v>
      </c>
    </row>
    <row r="2114" spans="1:22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678"/>
        <v>1</v>
      </c>
      <c r="P2114">
        <f t="shared" si="679"/>
        <v>27.272727272727273</v>
      </c>
      <c r="Q2114" t="s">
        <v>8325</v>
      </c>
      <c r="R2114" t="s">
        <v>8329</v>
      </c>
      <c r="S2114" s="10">
        <f t="shared" si="680"/>
        <v>41365.928159722222</v>
      </c>
      <c r="T2114" s="10">
        <f t="shared" si="681"/>
        <v>41379.928159722222</v>
      </c>
      <c r="U2114">
        <f t="shared" si="694"/>
        <v>300</v>
      </c>
      <c r="V2114">
        <f t="shared" si="695"/>
        <v>300</v>
      </c>
    </row>
    <row r="2115" spans="1:22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696">SUM(E2115/D2115)</f>
        <v>1.0485714285714285</v>
      </c>
      <c r="P2115">
        <f t="shared" ref="P2115:P2178" si="697">SUM(E2115/L2115)</f>
        <v>68.598130841121488</v>
      </c>
      <c r="Q2115" t="s">
        <v>8325</v>
      </c>
      <c r="R2115" t="s">
        <v>8329</v>
      </c>
      <c r="S2115" s="10">
        <f t="shared" ref="S2115:S2178" si="698">(((J2115/60)/60)/24)+DATE(1970,1,1)</f>
        <v>41870.86546296296</v>
      </c>
      <c r="T2115" s="10">
        <f t="shared" ref="T2115:T2178" si="699">(((I2115/60)/60)/24)+DATE(1970,1,1)</f>
        <v>41905.86546296296</v>
      </c>
      <c r="U2115">
        <f t="shared" si="694"/>
        <v>7000</v>
      </c>
      <c r="V2115">
        <f t="shared" si="695"/>
        <v>7340</v>
      </c>
    </row>
    <row r="2116" spans="1:22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696"/>
        <v>1.0469999999999999</v>
      </c>
      <c r="P2116">
        <f t="shared" si="697"/>
        <v>35.612244897959187</v>
      </c>
      <c r="Q2116" t="s">
        <v>8325</v>
      </c>
      <c r="R2116" t="s">
        <v>8329</v>
      </c>
      <c r="S2116" s="10">
        <f t="shared" si="698"/>
        <v>40458.815625000003</v>
      </c>
      <c r="T2116" s="10">
        <f t="shared" si="699"/>
        <v>40521.207638888889</v>
      </c>
      <c r="U2116">
        <f t="shared" si="694"/>
        <v>5000</v>
      </c>
      <c r="V2116">
        <f t="shared" si="695"/>
        <v>5235</v>
      </c>
    </row>
    <row r="2117" spans="1:22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696"/>
        <v>2.2566666666666668</v>
      </c>
      <c r="P2117">
        <f t="shared" si="697"/>
        <v>94.027777777777771</v>
      </c>
      <c r="Q2117" t="s">
        <v>8325</v>
      </c>
      <c r="R2117" t="s">
        <v>8329</v>
      </c>
      <c r="S2117" s="10">
        <f t="shared" si="698"/>
        <v>40564.081030092595</v>
      </c>
      <c r="T2117" s="10">
        <f t="shared" si="699"/>
        <v>40594.081030092595</v>
      </c>
      <c r="U2117">
        <f t="shared" si="694"/>
        <v>1500</v>
      </c>
      <c r="V2117">
        <f t="shared" si="695"/>
        <v>3385</v>
      </c>
    </row>
    <row r="2118" spans="1:22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696"/>
        <v>1.0090416666666666</v>
      </c>
      <c r="P2118">
        <f t="shared" si="697"/>
        <v>526.45652173913038</v>
      </c>
      <c r="Q2118" t="s">
        <v>8325</v>
      </c>
      <c r="R2118" t="s">
        <v>8329</v>
      </c>
      <c r="S2118" s="10">
        <f t="shared" si="698"/>
        <v>41136.777812500004</v>
      </c>
      <c r="T2118" s="10">
        <f t="shared" si="699"/>
        <v>41184.777812500004</v>
      </c>
      <c r="U2118">
        <f t="shared" si="694"/>
        <v>48000</v>
      </c>
      <c r="V2118">
        <f t="shared" si="695"/>
        <v>48434</v>
      </c>
    </row>
    <row r="2119" spans="1:22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696"/>
        <v>1.4775</v>
      </c>
      <c r="P2119">
        <f t="shared" si="697"/>
        <v>50.657142857142858</v>
      </c>
      <c r="Q2119" t="s">
        <v>8325</v>
      </c>
      <c r="R2119" t="s">
        <v>8329</v>
      </c>
      <c r="S2119" s="10">
        <f t="shared" si="698"/>
        <v>42290.059594907405</v>
      </c>
      <c r="T2119" s="10">
        <f t="shared" si="699"/>
        <v>42304.207638888889</v>
      </c>
      <c r="U2119">
        <f t="shared" si="694"/>
        <v>1200</v>
      </c>
      <c r="V2119">
        <f t="shared" si="695"/>
        <v>1773</v>
      </c>
    </row>
    <row r="2120" spans="1:22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696"/>
        <v>1.3461099999999999</v>
      </c>
      <c r="P2120">
        <f t="shared" si="697"/>
        <v>79.182941176470578</v>
      </c>
      <c r="Q2120" t="s">
        <v>8325</v>
      </c>
      <c r="R2120" t="s">
        <v>8329</v>
      </c>
      <c r="S2120" s="10">
        <f t="shared" si="698"/>
        <v>40718.839537037034</v>
      </c>
      <c r="T2120" s="10">
        <f t="shared" si="699"/>
        <v>40748.839537037034</v>
      </c>
      <c r="U2120">
        <f t="shared" si="694"/>
        <v>1000</v>
      </c>
      <c r="V2120">
        <f t="shared" si="695"/>
        <v>1346.11</v>
      </c>
    </row>
    <row r="2121" spans="1:22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696"/>
        <v>1.0075000000000001</v>
      </c>
      <c r="P2121">
        <f t="shared" si="697"/>
        <v>91.590909090909093</v>
      </c>
      <c r="Q2121" t="s">
        <v>8325</v>
      </c>
      <c r="R2121" t="s">
        <v>8329</v>
      </c>
      <c r="S2121" s="10">
        <f t="shared" si="698"/>
        <v>41107.130150462966</v>
      </c>
      <c r="T2121" s="10">
        <f t="shared" si="699"/>
        <v>41137.130150462966</v>
      </c>
      <c r="U2121">
        <f t="shared" si="694"/>
        <v>2000</v>
      </c>
      <c r="V2121">
        <f t="shared" si="695"/>
        <v>2015</v>
      </c>
    </row>
    <row r="2122" spans="1:22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696"/>
        <v>1.00880375</v>
      </c>
      <c r="P2122">
        <f t="shared" si="697"/>
        <v>116.96275362318841</v>
      </c>
      <c r="Q2122" t="s">
        <v>8325</v>
      </c>
      <c r="R2122" t="s">
        <v>8329</v>
      </c>
      <c r="S2122" s="10">
        <f t="shared" si="698"/>
        <v>41591.964537037034</v>
      </c>
      <c r="T2122" s="10">
        <f t="shared" si="699"/>
        <v>41640.964537037034</v>
      </c>
      <c r="U2122">
        <f t="shared" si="694"/>
        <v>8000</v>
      </c>
      <c r="V2122">
        <f t="shared" si="695"/>
        <v>8070.43</v>
      </c>
    </row>
    <row r="2123" spans="1:22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696"/>
        <v>5.6800000000000002E-3</v>
      </c>
      <c r="P2123">
        <f t="shared" si="697"/>
        <v>28.4</v>
      </c>
      <c r="Q2123" t="s">
        <v>8333</v>
      </c>
      <c r="R2123" t="s">
        <v>8334</v>
      </c>
      <c r="S2123" s="10">
        <f t="shared" si="698"/>
        <v>42716.7424537037</v>
      </c>
      <c r="T2123" s="10">
        <f t="shared" si="699"/>
        <v>42746.7424537037</v>
      </c>
      <c r="U2123">
        <f>D2123*1.09</f>
        <v>54500.000000000007</v>
      </c>
      <c r="V2123">
        <f>E2123*1.09</f>
        <v>309.56</v>
      </c>
    </row>
    <row r="2124" spans="1:22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696"/>
        <v>3.875E-3</v>
      </c>
      <c r="P2124">
        <f t="shared" si="697"/>
        <v>103.33333333333333</v>
      </c>
      <c r="Q2124" t="s">
        <v>8333</v>
      </c>
      <c r="R2124" t="s">
        <v>8334</v>
      </c>
      <c r="S2124" s="10">
        <f t="shared" si="698"/>
        <v>42712.300567129627</v>
      </c>
      <c r="T2124" s="10">
        <f t="shared" si="699"/>
        <v>42742.300567129627</v>
      </c>
      <c r="U2124">
        <f>D2124*0.048</f>
        <v>3840</v>
      </c>
      <c r="V2124">
        <f>E2124*0.048</f>
        <v>14.88</v>
      </c>
    </row>
    <row r="2125" spans="1:22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696"/>
        <v>0.1</v>
      </c>
      <c r="P2125">
        <f t="shared" si="697"/>
        <v>10</v>
      </c>
      <c r="Q2125" t="s">
        <v>8333</v>
      </c>
      <c r="R2125" t="s">
        <v>8334</v>
      </c>
      <c r="S2125" s="10">
        <f t="shared" si="698"/>
        <v>40198.424849537041</v>
      </c>
      <c r="T2125" s="10">
        <f t="shared" si="699"/>
        <v>40252.290972222225</v>
      </c>
      <c r="U2125">
        <f t="shared" ref="U2125:U2128" si="700">D2125</f>
        <v>500</v>
      </c>
      <c r="V2125">
        <f t="shared" ref="V2125:V2128" si="701">E2125</f>
        <v>50</v>
      </c>
    </row>
    <row r="2126" spans="1:22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696"/>
        <v>0.10454545454545454</v>
      </c>
      <c r="P2126">
        <f t="shared" si="697"/>
        <v>23</v>
      </c>
      <c r="Q2126" t="s">
        <v>8333</v>
      </c>
      <c r="R2126" t="s">
        <v>8334</v>
      </c>
      <c r="S2126" s="10">
        <f t="shared" si="698"/>
        <v>40464.028182870366</v>
      </c>
      <c r="T2126" s="10">
        <f t="shared" si="699"/>
        <v>40512.208333333336</v>
      </c>
      <c r="U2126">
        <f t="shared" si="700"/>
        <v>1100</v>
      </c>
      <c r="V2126">
        <f t="shared" si="701"/>
        <v>115</v>
      </c>
    </row>
    <row r="2127" spans="1:22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696"/>
        <v>1.4200000000000001E-2</v>
      </c>
      <c r="P2127">
        <f t="shared" si="697"/>
        <v>31.555555555555557</v>
      </c>
      <c r="Q2127" t="s">
        <v>8333</v>
      </c>
      <c r="R2127" t="s">
        <v>8334</v>
      </c>
      <c r="S2127" s="10">
        <f t="shared" si="698"/>
        <v>42191.023530092592</v>
      </c>
      <c r="T2127" s="10">
        <f t="shared" si="699"/>
        <v>42221.023530092592</v>
      </c>
      <c r="U2127">
        <f t="shared" si="700"/>
        <v>60000</v>
      </c>
      <c r="V2127">
        <f t="shared" si="701"/>
        <v>852</v>
      </c>
    </row>
    <row r="2128" spans="1:22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696"/>
        <v>5.0000000000000001E-4</v>
      </c>
      <c r="P2128">
        <f t="shared" si="697"/>
        <v>5</v>
      </c>
      <c r="Q2128" t="s">
        <v>8333</v>
      </c>
      <c r="R2128" t="s">
        <v>8334</v>
      </c>
      <c r="S2128" s="10">
        <f t="shared" si="698"/>
        <v>41951.973229166666</v>
      </c>
      <c r="T2128" s="10">
        <f t="shared" si="699"/>
        <v>41981.973229166666</v>
      </c>
      <c r="U2128">
        <f t="shared" si="700"/>
        <v>20000</v>
      </c>
      <c r="V2128">
        <f t="shared" si="701"/>
        <v>10</v>
      </c>
    </row>
    <row r="2129" spans="1:22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696"/>
        <v>0.28842857142857142</v>
      </c>
      <c r="P2129">
        <f t="shared" si="697"/>
        <v>34.220338983050844</v>
      </c>
      <c r="Q2129" t="s">
        <v>8333</v>
      </c>
      <c r="R2129" t="s">
        <v>8334</v>
      </c>
      <c r="S2129" s="10">
        <f t="shared" si="698"/>
        <v>42045.50535879629</v>
      </c>
      <c r="T2129" s="10">
        <f t="shared" si="699"/>
        <v>42075.463692129633</v>
      </c>
      <c r="U2129">
        <f>D2129*1.39</f>
        <v>38920</v>
      </c>
      <c r="V2129">
        <f>E2129*1.39</f>
        <v>11225.64</v>
      </c>
    </row>
    <row r="2130" spans="1:22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696"/>
        <v>1.6666666666666668E-3</v>
      </c>
      <c r="P2130">
        <f t="shared" si="697"/>
        <v>25</v>
      </c>
      <c r="Q2130" t="s">
        <v>8333</v>
      </c>
      <c r="R2130" t="s">
        <v>8334</v>
      </c>
      <c r="S2130" s="10">
        <f t="shared" si="698"/>
        <v>41843.772789351853</v>
      </c>
      <c r="T2130" s="10">
        <f t="shared" si="699"/>
        <v>41903.772789351853</v>
      </c>
      <c r="U2130">
        <f>D2130*0.81</f>
        <v>12150</v>
      </c>
      <c r="V2130">
        <f>E2130*0.81</f>
        <v>20.25</v>
      </c>
    </row>
    <row r="2131" spans="1:22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696"/>
        <v>0.11799999999999999</v>
      </c>
      <c r="P2131">
        <f t="shared" si="697"/>
        <v>19.666666666666668</v>
      </c>
      <c r="Q2131" t="s">
        <v>8333</v>
      </c>
      <c r="R2131" t="s">
        <v>8334</v>
      </c>
      <c r="S2131" s="10">
        <f t="shared" si="698"/>
        <v>42409.024305555555</v>
      </c>
      <c r="T2131" s="10">
        <f t="shared" si="699"/>
        <v>42439.024305555555</v>
      </c>
      <c r="U2131">
        <f t="shared" ref="U2131:U2138" si="702">D2131</f>
        <v>2000</v>
      </c>
      <c r="V2131">
        <f t="shared" ref="V2131:V2138" si="703">E2131</f>
        <v>236</v>
      </c>
    </row>
    <row r="2132" spans="1:22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696"/>
        <v>2.0238095238095236E-3</v>
      </c>
      <c r="P2132">
        <f t="shared" si="697"/>
        <v>21.25</v>
      </c>
      <c r="Q2132" t="s">
        <v>8333</v>
      </c>
      <c r="R2132" t="s">
        <v>8334</v>
      </c>
      <c r="S2132" s="10">
        <f t="shared" si="698"/>
        <v>41832.086377314816</v>
      </c>
      <c r="T2132" s="10">
        <f t="shared" si="699"/>
        <v>41867.086377314816</v>
      </c>
      <c r="U2132">
        <f t="shared" si="702"/>
        <v>42000</v>
      </c>
      <c r="V2132">
        <f t="shared" si="703"/>
        <v>85</v>
      </c>
    </row>
    <row r="2133" spans="1:22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696"/>
        <v>0.05</v>
      </c>
      <c r="P2133">
        <f t="shared" si="697"/>
        <v>8.3333333333333339</v>
      </c>
      <c r="Q2133" t="s">
        <v>8333</v>
      </c>
      <c r="R2133" t="s">
        <v>8334</v>
      </c>
      <c r="S2133" s="10">
        <f t="shared" si="698"/>
        <v>42167.207071759258</v>
      </c>
      <c r="T2133" s="10">
        <f t="shared" si="699"/>
        <v>42197.207071759258</v>
      </c>
      <c r="U2133">
        <f t="shared" si="702"/>
        <v>500</v>
      </c>
      <c r="V2133">
        <f t="shared" si="703"/>
        <v>25</v>
      </c>
    </row>
    <row r="2134" spans="1:22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696"/>
        <v>2.1129899999999997E-2</v>
      </c>
      <c r="P2134">
        <f t="shared" si="697"/>
        <v>21.34333333333333</v>
      </c>
      <c r="Q2134" t="s">
        <v>8333</v>
      </c>
      <c r="R2134" t="s">
        <v>8334</v>
      </c>
      <c r="S2134" s="10">
        <f t="shared" si="698"/>
        <v>41643.487175925926</v>
      </c>
      <c r="T2134" s="10">
        <f t="shared" si="699"/>
        <v>41673.487175925926</v>
      </c>
      <c r="U2134">
        <f t="shared" si="702"/>
        <v>100000</v>
      </c>
      <c r="V2134">
        <f t="shared" si="703"/>
        <v>2112.9899999999998</v>
      </c>
    </row>
    <row r="2135" spans="1:22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696"/>
        <v>1.6E-2</v>
      </c>
      <c r="P2135">
        <f t="shared" si="697"/>
        <v>5.333333333333333</v>
      </c>
      <c r="Q2135" t="s">
        <v>8333</v>
      </c>
      <c r="R2135" t="s">
        <v>8334</v>
      </c>
      <c r="S2135" s="10">
        <f t="shared" si="698"/>
        <v>40619.097210648149</v>
      </c>
      <c r="T2135" s="10">
        <f t="shared" si="699"/>
        <v>40657.290972222225</v>
      </c>
      <c r="U2135">
        <f t="shared" si="702"/>
        <v>1000</v>
      </c>
      <c r="V2135">
        <f t="shared" si="703"/>
        <v>16</v>
      </c>
    </row>
    <row r="2136" spans="1:22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696"/>
        <v>1.7333333333333333E-2</v>
      </c>
      <c r="P2136">
        <f t="shared" si="697"/>
        <v>34.666666666666664</v>
      </c>
      <c r="Q2136" t="s">
        <v>8333</v>
      </c>
      <c r="R2136" t="s">
        <v>8334</v>
      </c>
      <c r="S2136" s="10">
        <f t="shared" si="698"/>
        <v>41361.886469907404</v>
      </c>
      <c r="T2136" s="10">
        <f t="shared" si="699"/>
        <v>41391.886469907404</v>
      </c>
      <c r="U2136">
        <f t="shared" si="702"/>
        <v>6000</v>
      </c>
      <c r="V2136">
        <f t="shared" si="703"/>
        <v>104</v>
      </c>
    </row>
    <row r="2137" spans="1:22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696"/>
        <v>9.5600000000000004E-2</v>
      </c>
      <c r="P2137">
        <f t="shared" si="697"/>
        <v>21.727272727272727</v>
      </c>
      <c r="Q2137" t="s">
        <v>8333</v>
      </c>
      <c r="R2137" t="s">
        <v>8334</v>
      </c>
      <c r="S2137" s="10">
        <f t="shared" si="698"/>
        <v>41156.963344907403</v>
      </c>
      <c r="T2137" s="10">
        <f t="shared" si="699"/>
        <v>41186.963344907403</v>
      </c>
      <c r="U2137">
        <f t="shared" si="702"/>
        <v>5000</v>
      </c>
      <c r="V2137">
        <f t="shared" si="703"/>
        <v>478</v>
      </c>
    </row>
    <row r="2138" spans="1:22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696"/>
        <v>5.9612499999999998E-4</v>
      </c>
      <c r="P2138">
        <f t="shared" si="697"/>
        <v>11.922499999999999</v>
      </c>
      <c r="Q2138" t="s">
        <v>8333</v>
      </c>
      <c r="R2138" t="s">
        <v>8334</v>
      </c>
      <c r="S2138" s="10">
        <f t="shared" si="698"/>
        <v>41536.509097222224</v>
      </c>
      <c r="T2138" s="10">
        <f t="shared" si="699"/>
        <v>41566.509097222224</v>
      </c>
      <c r="U2138">
        <f t="shared" si="702"/>
        <v>80000</v>
      </c>
      <c r="V2138">
        <f t="shared" si="703"/>
        <v>47.69</v>
      </c>
    </row>
    <row r="2139" spans="1:22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696"/>
        <v>0.28405999999999998</v>
      </c>
      <c r="P2139">
        <f t="shared" si="697"/>
        <v>26.59737827715356</v>
      </c>
      <c r="Q2139" t="s">
        <v>8333</v>
      </c>
      <c r="R2139" t="s">
        <v>8334</v>
      </c>
      <c r="S2139" s="10">
        <f t="shared" si="698"/>
        <v>41948.771168981482</v>
      </c>
      <c r="T2139" s="10">
        <f t="shared" si="699"/>
        <v>41978.771168981482</v>
      </c>
      <c r="U2139">
        <f>D2139*0.81</f>
        <v>40500</v>
      </c>
      <c r="V2139">
        <f>E2139*0.81</f>
        <v>11504.43</v>
      </c>
    </row>
    <row r="2140" spans="1:22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696"/>
        <v>0.128</v>
      </c>
      <c r="P2140">
        <f t="shared" si="697"/>
        <v>10.666666666666666</v>
      </c>
      <c r="Q2140" t="s">
        <v>8333</v>
      </c>
      <c r="R2140" t="s">
        <v>8334</v>
      </c>
      <c r="S2140" s="10">
        <f t="shared" si="698"/>
        <v>41557.013182870374</v>
      </c>
      <c r="T2140" s="10">
        <f t="shared" si="699"/>
        <v>41587.054849537039</v>
      </c>
      <c r="U2140">
        <f>D2140*1.39</f>
        <v>1390</v>
      </c>
      <c r="V2140">
        <f>E2140*1.39</f>
        <v>177.92</v>
      </c>
    </row>
    <row r="2141" spans="1:22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696"/>
        <v>5.4199999999999998E-2</v>
      </c>
      <c r="P2141">
        <f t="shared" si="697"/>
        <v>29.035714285714285</v>
      </c>
      <c r="Q2141" t="s">
        <v>8333</v>
      </c>
      <c r="R2141" t="s">
        <v>8334</v>
      </c>
      <c r="S2141" s="10">
        <f t="shared" si="698"/>
        <v>42647.750092592592</v>
      </c>
      <c r="T2141" s="10">
        <f t="shared" si="699"/>
        <v>42677.750092592592</v>
      </c>
      <c r="U2141">
        <f t="shared" ref="U2141:U2143" si="704">D2141</f>
        <v>30000</v>
      </c>
      <c r="V2141">
        <f t="shared" ref="V2141:V2143" si="705">E2141</f>
        <v>1626</v>
      </c>
    </row>
    <row r="2142" spans="1:22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696"/>
        <v>1.1199999999999999E-3</v>
      </c>
      <c r="P2142">
        <f t="shared" si="697"/>
        <v>50.909090909090907</v>
      </c>
      <c r="Q2142" t="s">
        <v>8333</v>
      </c>
      <c r="R2142" t="s">
        <v>8334</v>
      </c>
      <c r="S2142" s="10">
        <f t="shared" si="698"/>
        <v>41255.833611111113</v>
      </c>
      <c r="T2142" s="10">
        <f t="shared" si="699"/>
        <v>41285.833611111113</v>
      </c>
      <c r="U2142">
        <f t="shared" si="704"/>
        <v>500000</v>
      </c>
      <c r="V2142">
        <f t="shared" si="705"/>
        <v>560</v>
      </c>
    </row>
    <row r="2143" spans="1:22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696"/>
        <v>0</v>
      </c>
      <c r="P2143" t="e">
        <f t="shared" si="697"/>
        <v>#DIV/0!</v>
      </c>
      <c r="Q2143" t="s">
        <v>8333</v>
      </c>
      <c r="R2143" t="s">
        <v>8334</v>
      </c>
      <c r="S2143" s="10">
        <f t="shared" si="698"/>
        <v>41927.235636574071</v>
      </c>
      <c r="T2143" s="10">
        <f t="shared" si="699"/>
        <v>41957.277303240742</v>
      </c>
      <c r="U2143">
        <f t="shared" si="704"/>
        <v>15000</v>
      </c>
      <c r="V2143">
        <f t="shared" si="705"/>
        <v>0</v>
      </c>
    </row>
    <row r="2144" spans="1:22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696"/>
        <v>5.7238095238095241E-2</v>
      </c>
      <c r="P2144">
        <f t="shared" si="697"/>
        <v>50.083333333333336</v>
      </c>
      <c r="Q2144" t="s">
        <v>8333</v>
      </c>
      <c r="R2144" t="s">
        <v>8334</v>
      </c>
      <c r="S2144" s="10">
        <f t="shared" si="698"/>
        <v>42340.701504629629</v>
      </c>
      <c r="T2144" s="10">
        <f t="shared" si="699"/>
        <v>42368.701504629629</v>
      </c>
      <c r="U2144">
        <f>D2144*1.19</f>
        <v>12495</v>
      </c>
      <c r="V2144">
        <f>E2144*1.19</f>
        <v>715.18999999999994</v>
      </c>
    </row>
    <row r="2145" spans="1:22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696"/>
        <v>0.1125</v>
      </c>
      <c r="P2145">
        <f t="shared" si="697"/>
        <v>45</v>
      </c>
      <c r="Q2145" t="s">
        <v>8333</v>
      </c>
      <c r="R2145" t="s">
        <v>8334</v>
      </c>
      <c r="S2145" s="10">
        <f t="shared" si="698"/>
        <v>40332.886712962965</v>
      </c>
      <c r="T2145" s="10">
        <f t="shared" si="699"/>
        <v>40380.791666666664</v>
      </c>
      <c r="U2145">
        <f t="shared" ref="U2145:U2149" si="706">D2145</f>
        <v>2000</v>
      </c>
      <c r="V2145">
        <f t="shared" ref="V2145:V2149" si="707">E2145</f>
        <v>225</v>
      </c>
    </row>
    <row r="2146" spans="1:22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696"/>
        <v>1.7098591549295775E-2</v>
      </c>
      <c r="P2146">
        <f t="shared" si="697"/>
        <v>25.291666666666668</v>
      </c>
      <c r="Q2146" t="s">
        <v>8333</v>
      </c>
      <c r="R2146" t="s">
        <v>8334</v>
      </c>
      <c r="S2146" s="10">
        <f t="shared" si="698"/>
        <v>41499.546759259261</v>
      </c>
      <c r="T2146" s="10">
        <f t="shared" si="699"/>
        <v>41531.546759259261</v>
      </c>
      <c r="U2146">
        <f t="shared" si="706"/>
        <v>35500</v>
      </c>
      <c r="V2146">
        <f t="shared" si="707"/>
        <v>607</v>
      </c>
    </row>
    <row r="2147" spans="1:22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696"/>
        <v>0.30433333333333334</v>
      </c>
      <c r="P2147">
        <f t="shared" si="697"/>
        <v>51.292134831460672</v>
      </c>
      <c r="Q2147" t="s">
        <v>8333</v>
      </c>
      <c r="R2147" t="s">
        <v>8334</v>
      </c>
      <c r="S2147" s="10">
        <f t="shared" si="698"/>
        <v>41575.237430555557</v>
      </c>
      <c r="T2147" s="10">
        <f t="shared" si="699"/>
        <v>41605.279097222221</v>
      </c>
      <c r="U2147">
        <f t="shared" si="706"/>
        <v>15000</v>
      </c>
      <c r="V2147">
        <f t="shared" si="707"/>
        <v>4565</v>
      </c>
    </row>
    <row r="2148" spans="1:22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696"/>
        <v>2.0000000000000001E-4</v>
      </c>
      <c r="P2148">
        <f t="shared" si="697"/>
        <v>1</v>
      </c>
      <c r="Q2148" t="s">
        <v>8333</v>
      </c>
      <c r="R2148" t="s">
        <v>8334</v>
      </c>
      <c r="S2148" s="10">
        <f t="shared" si="698"/>
        <v>42397.679513888885</v>
      </c>
      <c r="T2148" s="10">
        <f t="shared" si="699"/>
        <v>42411.679513888885</v>
      </c>
      <c r="U2148">
        <f t="shared" si="706"/>
        <v>5000</v>
      </c>
      <c r="V2148">
        <f t="shared" si="707"/>
        <v>1</v>
      </c>
    </row>
    <row r="2149" spans="1:22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696"/>
        <v>6.9641025641025639E-3</v>
      </c>
      <c r="P2149">
        <f t="shared" si="697"/>
        <v>49.381818181818183</v>
      </c>
      <c r="Q2149" t="s">
        <v>8333</v>
      </c>
      <c r="R2149" t="s">
        <v>8334</v>
      </c>
      <c r="S2149" s="10">
        <f t="shared" si="698"/>
        <v>41927.295694444445</v>
      </c>
      <c r="T2149" s="10">
        <f t="shared" si="699"/>
        <v>41959.337361111116</v>
      </c>
      <c r="U2149">
        <f t="shared" si="706"/>
        <v>390000</v>
      </c>
      <c r="V2149">
        <f t="shared" si="707"/>
        <v>2716</v>
      </c>
    </row>
    <row r="2150" spans="1:22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696"/>
        <v>0.02</v>
      </c>
      <c r="P2150">
        <f t="shared" si="697"/>
        <v>1</v>
      </c>
      <c r="Q2150" t="s">
        <v>8333</v>
      </c>
      <c r="R2150" t="s">
        <v>8334</v>
      </c>
      <c r="S2150" s="10">
        <f t="shared" si="698"/>
        <v>42066.733587962968</v>
      </c>
      <c r="T2150" s="10">
        <f t="shared" si="699"/>
        <v>42096.691921296297</v>
      </c>
      <c r="U2150">
        <f>D2150*1.39</f>
        <v>139</v>
      </c>
      <c r="V2150">
        <f>E2150*1.39</f>
        <v>2.78</v>
      </c>
    </row>
    <row r="2151" spans="1:22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696"/>
        <v>0</v>
      </c>
      <c r="P2151" t="e">
        <f t="shared" si="697"/>
        <v>#DIV/0!</v>
      </c>
      <c r="Q2151" t="s">
        <v>8333</v>
      </c>
      <c r="R2151" t="s">
        <v>8334</v>
      </c>
      <c r="S2151" s="10">
        <f t="shared" si="698"/>
        <v>40355.024953703702</v>
      </c>
      <c r="T2151" s="10">
        <f t="shared" si="699"/>
        <v>40390</v>
      </c>
      <c r="U2151">
        <f>D2151</f>
        <v>2000</v>
      </c>
      <c r="V2151">
        <f>E2151</f>
        <v>0</v>
      </c>
    </row>
    <row r="2152" spans="1:22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696"/>
        <v>8.0999999999999996E-3</v>
      </c>
      <c r="P2152">
        <f t="shared" si="697"/>
        <v>101.25</v>
      </c>
      <c r="Q2152" t="s">
        <v>8333</v>
      </c>
      <c r="R2152" t="s">
        <v>8334</v>
      </c>
      <c r="S2152" s="10">
        <f t="shared" si="698"/>
        <v>42534.284710648149</v>
      </c>
      <c r="T2152" s="10">
        <f t="shared" si="699"/>
        <v>42564.284710648149</v>
      </c>
      <c r="U2152">
        <f>D2152*0.12</f>
        <v>6000</v>
      </c>
      <c r="V2152">
        <f>E2152*0.12</f>
        <v>48.6</v>
      </c>
    </row>
    <row r="2153" spans="1:22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696"/>
        <v>2.6222222222222224E-3</v>
      </c>
      <c r="P2153">
        <f t="shared" si="697"/>
        <v>19.666666666666668</v>
      </c>
      <c r="Q2153" t="s">
        <v>8333</v>
      </c>
      <c r="R2153" t="s">
        <v>8334</v>
      </c>
      <c r="S2153" s="10">
        <f t="shared" si="698"/>
        <v>42520.847384259265</v>
      </c>
      <c r="T2153" s="10">
        <f t="shared" si="699"/>
        <v>42550.847384259265</v>
      </c>
      <c r="U2153">
        <f t="shared" ref="U2153:U2156" si="708">D2153</f>
        <v>45000</v>
      </c>
      <c r="V2153">
        <f t="shared" ref="V2153:V2156" si="709">E2153</f>
        <v>118</v>
      </c>
    </row>
    <row r="2154" spans="1:22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696"/>
        <v>1.6666666666666668E-3</v>
      </c>
      <c r="P2154">
        <f t="shared" si="697"/>
        <v>12.5</v>
      </c>
      <c r="Q2154" t="s">
        <v>8333</v>
      </c>
      <c r="R2154" t="s">
        <v>8334</v>
      </c>
      <c r="S2154" s="10">
        <f t="shared" si="698"/>
        <v>41683.832280092596</v>
      </c>
      <c r="T2154" s="10">
        <f t="shared" si="699"/>
        <v>41713.790613425925</v>
      </c>
      <c r="U2154">
        <f t="shared" si="708"/>
        <v>30000</v>
      </c>
      <c r="V2154">
        <f t="shared" si="709"/>
        <v>50</v>
      </c>
    </row>
    <row r="2155" spans="1:22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696"/>
        <v>9.1244548809124457E-5</v>
      </c>
      <c r="P2155">
        <f t="shared" si="697"/>
        <v>8.5</v>
      </c>
      <c r="Q2155" t="s">
        <v>8333</v>
      </c>
      <c r="R2155" t="s">
        <v>8334</v>
      </c>
      <c r="S2155" s="10">
        <f t="shared" si="698"/>
        <v>41974.911087962959</v>
      </c>
      <c r="T2155" s="10">
        <f t="shared" si="699"/>
        <v>42014.332638888889</v>
      </c>
      <c r="U2155">
        <f t="shared" si="708"/>
        <v>372625</v>
      </c>
      <c r="V2155">
        <f t="shared" si="709"/>
        <v>34</v>
      </c>
    </row>
    <row r="2156" spans="1:22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696"/>
        <v>8.0000000000000002E-3</v>
      </c>
      <c r="P2156">
        <f t="shared" si="697"/>
        <v>1</v>
      </c>
      <c r="Q2156" t="s">
        <v>8333</v>
      </c>
      <c r="R2156" t="s">
        <v>8334</v>
      </c>
      <c r="S2156" s="10">
        <f t="shared" si="698"/>
        <v>41647.632256944446</v>
      </c>
      <c r="T2156" s="10">
        <f t="shared" si="699"/>
        <v>41667.632256944446</v>
      </c>
      <c r="U2156">
        <f t="shared" si="708"/>
        <v>250</v>
      </c>
      <c r="V2156">
        <f t="shared" si="709"/>
        <v>2</v>
      </c>
    </row>
    <row r="2157" spans="1:22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696"/>
        <v>2.3E-2</v>
      </c>
      <c r="P2157">
        <f t="shared" si="697"/>
        <v>23</v>
      </c>
      <c r="Q2157" t="s">
        <v>8333</v>
      </c>
      <c r="R2157" t="s">
        <v>8334</v>
      </c>
      <c r="S2157" s="10">
        <f t="shared" si="698"/>
        <v>42430.747511574074</v>
      </c>
      <c r="T2157" s="10">
        <f t="shared" si="699"/>
        <v>42460.70584490741</v>
      </c>
      <c r="U2157">
        <f>D2157*1.39</f>
        <v>6949.9999999999991</v>
      </c>
      <c r="V2157">
        <f>E2157*1.39</f>
        <v>159.85</v>
      </c>
    </row>
    <row r="2158" spans="1:22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696"/>
        <v>2.6660714285714284E-2</v>
      </c>
      <c r="P2158">
        <f t="shared" si="697"/>
        <v>17.987951807228917</v>
      </c>
      <c r="Q2158" t="s">
        <v>8333</v>
      </c>
      <c r="R2158" t="s">
        <v>8334</v>
      </c>
      <c r="S2158" s="10">
        <f t="shared" si="698"/>
        <v>41488.85423611111</v>
      </c>
      <c r="T2158" s="10">
        <f t="shared" si="699"/>
        <v>41533.85423611111</v>
      </c>
      <c r="U2158">
        <f t="shared" ref="U2158:U2166" si="710">D2158</f>
        <v>56000</v>
      </c>
      <c r="V2158">
        <f t="shared" ref="V2158:V2166" si="711">E2158</f>
        <v>1493</v>
      </c>
    </row>
    <row r="2159" spans="1:22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696"/>
        <v>0.28192</v>
      </c>
      <c r="P2159">
        <f t="shared" si="697"/>
        <v>370.94736842105266</v>
      </c>
      <c r="Q2159" t="s">
        <v>8333</v>
      </c>
      <c r="R2159" t="s">
        <v>8334</v>
      </c>
      <c r="S2159" s="10">
        <f t="shared" si="698"/>
        <v>42694.98128472222</v>
      </c>
      <c r="T2159" s="10">
        <f t="shared" si="699"/>
        <v>42727.332638888889</v>
      </c>
      <c r="U2159">
        <f t="shared" si="710"/>
        <v>75000</v>
      </c>
      <c r="V2159">
        <f t="shared" si="711"/>
        <v>21144</v>
      </c>
    </row>
    <row r="2160" spans="1:22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696"/>
        <v>6.5900366666666668E-2</v>
      </c>
      <c r="P2160">
        <f t="shared" si="697"/>
        <v>63.569485530546629</v>
      </c>
      <c r="Q2160" t="s">
        <v>8333</v>
      </c>
      <c r="R2160" t="s">
        <v>8334</v>
      </c>
      <c r="S2160" s="10">
        <f t="shared" si="698"/>
        <v>41264.853865740741</v>
      </c>
      <c r="T2160" s="10">
        <f t="shared" si="699"/>
        <v>41309.853865740741</v>
      </c>
      <c r="U2160">
        <f t="shared" si="710"/>
        <v>300000</v>
      </c>
      <c r="V2160">
        <f t="shared" si="711"/>
        <v>19770.11</v>
      </c>
    </row>
    <row r="2161" spans="1:22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696"/>
        <v>7.2222222222222219E-3</v>
      </c>
      <c r="P2161">
        <f t="shared" si="697"/>
        <v>13</v>
      </c>
      <c r="Q2161" t="s">
        <v>8333</v>
      </c>
      <c r="R2161" t="s">
        <v>8334</v>
      </c>
      <c r="S2161" s="10">
        <f t="shared" si="698"/>
        <v>40710.731180555551</v>
      </c>
      <c r="T2161" s="10">
        <f t="shared" si="699"/>
        <v>40740.731180555551</v>
      </c>
      <c r="U2161">
        <f t="shared" si="710"/>
        <v>3600</v>
      </c>
      <c r="V2161">
        <f t="shared" si="711"/>
        <v>26</v>
      </c>
    </row>
    <row r="2162" spans="1:22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696"/>
        <v>8.5000000000000006E-3</v>
      </c>
      <c r="P2162">
        <f t="shared" si="697"/>
        <v>5.3125</v>
      </c>
      <c r="Q2162" t="s">
        <v>8333</v>
      </c>
      <c r="R2162" t="s">
        <v>8334</v>
      </c>
      <c r="S2162" s="10">
        <f t="shared" si="698"/>
        <v>41018.711863425924</v>
      </c>
      <c r="T2162" s="10">
        <f t="shared" si="699"/>
        <v>41048.711863425924</v>
      </c>
      <c r="U2162">
        <f t="shared" si="710"/>
        <v>10000</v>
      </c>
      <c r="V2162">
        <f t="shared" si="711"/>
        <v>85</v>
      </c>
    </row>
    <row r="2163" spans="1:22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696"/>
        <v>1.1575</v>
      </c>
      <c r="P2163">
        <f t="shared" si="697"/>
        <v>35.615384615384613</v>
      </c>
      <c r="Q2163" t="s">
        <v>8325</v>
      </c>
      <c r="R2163" t="s">
        <v>8326</v>
      </c>
      <c r="S2163" s="10">
        <f t="shared" si="698"/>
        <v>42240.852534722217</v>
      </c>
      <c r="T2163" s="10">
        <f t="shared" si="699"/>
        <v>42270.852534722217</v>
      </c>
      <c r="U2163">
        <f t="shared" si="710"/>
        <v>400</v>
      </c>
      <c r="V2163">
        <f t="shared" si="711"/>
        <v>463</v>
      </c>
    </row>
    <row r="2164" spans="1:22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696"/>
        <v>1.1226666666666667</v>
      </c>
      <c r="P2164">
        <f t="shared" si="697"/>
        <v>87.103448275862064</v>
      </c>
      <c r="Q2164" t="s">
        <v>8325</v>
      </c>
      <c r="R2164" t="s">
        <v>8326</v>
      </c>
      <c r="S2164" s="10">
        <f t="shared" si="698"/>
        <v>41813.766099537039</v>
      </c>
      <c r="T2164" s="10">
        <f t="shared" si="699"/>
        <v>41844.766099537039</v>
      </c>
      <c r="U2164">
        <f t="shared" si="710"/>
        <v>4500</v>
      </c>
      <c r="V2164">
        <f t="shared" si="711"/>
        <v>5052</v>
      </c>
    </row>
    <row r="2165" spans="1:22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696"/>
        <v>1.3220000000000001</v>
      </c>
      <c r="P2165">
        <f t="shared" si="697"/>
        <v>75.11363636363636</v>
      </c>
      <c r="Q2165" t="s">
        <v>8325</v>
      </c>
      <c r="R2165" t="s">
        <v>8326</v>
      </c>
      <c r="S2165" s="10">
        <f t="shared" si="698"/>
        <v>42111.899537037039</v>
      </c>
      <c r="T2165" s="10">
        <f t="shared" si="699"/>
        <v>42163.159722222219</v>
      </c>
      <c r="U2165">
        <f t="shared" si="710"/>
        <v>2500</v>
      </c>
      <c r="V2165">
        <f t="shared" si="711"/>
        <v>3305</v>
      </c>
    </row>
    <row r="2166" spans="1:22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696"/>
        <v>1.0263636363636364</v>
      </c>
      <c r="P2166">
        <f t="shared" si="697"/>
        <v>68.01204819277109</v>
      </c>
      <c r="Q2166" t="s">
        <v>8325</v>
      </c>
      <c r="R2166" t="s">
        <v>8326</v>
      </c>
      <c r="S2166" s="10">
        <f t="shared" si="698"/>
        <v>42515.71775462963</v>
      </c>
      <c r="T2166" s="10">
        <f t="shared" si="699"/>
        <v>42546.165972222225</v>
      </c>
      <c r="U2166">
        <f t="shared" si="710"/>
        <v>5500</v>
      </c>
      <c r="V2166">
        <f t="shared" si="711"/>
        <v>5645</v>
      </c>
    </row>
    <row r="2167" spans="1:22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696"/>
        <v>1.3864000000000001</v>
      </c>
      <c r="P2167">
        <f t="shared" si="697"/>
        <v>29.623931623931625</v>
      </c>
      <c r="Q2167" t="s">
        <v>8325</v>
      </c>
      <c r="R2167" t="s">
        <v>8326</v>
      </c>
      <c r="S2167" s="10">
        <f t="shared" si="698"/>
        <v>42438.667071759264</v>
      </c>
      <c r="T2167" s="10">
        <f t="shared" si="699"/>
        <v>42468.625405092593</v>
      </c>
      <c r="U2167">
        <f>D2167*1.19</f>
        <v>2975</v>
      </c>
      <c r="V2167">
        <f>E2167*1.19</f>
        <v>4124.54</v>
      </c>
    </row>
    <row r="2168" spans="1:22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696"/>
        <v>1.466</v>
      </c>
      <c r="P2168">
        <f t="shared" si="697"/>
        <v>91.625</v>
      </c>
      <c r="Q2168" t="s">
        <v>8325</v>
      </c>
      <c r="R2168" t="s">
        <v>8326</v>
      </c>
      <c r="S2168" s="10">
        <f t="shared" si="698"/>
        <v>41933.838171296295</v>
      </c>
      <c r="T2168" s="10">
        <f t="shared" si="699"/>
        <v>41978.879837962959</v>
      </c>
      <c r="U2168">
        <f t="shared" ref="U2168:U2175" si="712">D2168</f>
        <v>2000</v>
      </c>
      <c r="V2168">
        <f t="shared" ref="V2168:V2175" si="713">E2168</f>
        <v>2932</v>
      </c>
    </row>
    <row r="2169" spans="1:22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696"/>
        <v>1.2</v>
      </c>
      <c r="P2169">
        <f t="shared" si="697"/>
        <v>22.5</v>
      </c>
      <c r="Q2169" t="s">
        <v>8325</v>
      </c>
      <c r="R2169" t="s">
        <v>8326</v>
      </c>
      <c r="S2169" s="10">
        <f t="shared" si="698"/>
        <v>41153.066400462965</v>
      </c>
      <c r="T2169" s="10">
        <f t="shared" si="699"/>
        <v>41167.066400462965</v>
      </c>
      <c r="U2169">
        <f t="shared" si="712"/>
        <v>150</v>
      </c>
      <c r="V2169">
        <f t="shared" si="713"/>
        <v>180</v>
      </c>
    </row>
    <row r="2170" spans="1:22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696"/>
        <v>1.215816111111111</v>
      </c>
      <c r="P2170">
        <f t="shared" si="697"/>
        <v>64.366735294117646</v>
      </c>
      <c r="Q2170" t="s">
        <v>8325</v>
      </c>
      <c r="R2170" t="s">
        <v>8326</v>
      </c>
      <c r="S2170" s="10">
        <f t="shared" si="698"/>
        <v>42745.600243055553</v>
      </c>
      <c r="T2170" s="10">
        <f t="shared" si="699"/>
        <v>42776.208333333328</v>
      </c>
      <c r="U2170">
        <f t="shared" si="712"/>
        <v>18000</v>
      </c>
      <c r="V2170">
        <f t="shared" si="713"/>
        <v>21884.69</v>
      </c>
    </row>
    <row r="2171" spans="1:22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696"/>
        <v>1</v>
      </c>
      <c r="P2171">
        <f t="shared" si="697"/>
        <v>21.857142857142858</v>
      </c>
      <c r="Q2171" t="s">
        <v>8325</v>
      </c>
      <c r="R2171" t="s">
        <v>8326</v>
      </c>
      <c r="S2171" s="10">
        <f t="shared" si="698"/>
        <v>42793.700821759259</v>
      </c>
      <c r="T2171" s="10">
        <f t="shared" si="699"/>
        <v>42796.700821759259</v>
      </c>
      <c r="U2171">
        <f t="shared" si="712"/>
        <v>153</v>
      </c>
      <c r="V2171">
        <f t="shared" si="713"/>
        <v>153</v>
      </c>
    </row>
    <row r="2172" spans="1:22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696"/>
        <v>1.8085714285714285</v>
      </c>
      <c r="P2172">
        <f t="shared" si="697"/>
        <v>33.315789473684212</v>
      </c>
      <c r="Q2172" t="s">
        <v>8325</v>
      </c>
      <c r="R2172" t="s">
        <v>8326</v>
      </c>
      <c r="S2172" s="10">
        <f t="shared" si="698"/>
        <v>42198.750254629631</v>
      </c>
      <c r="T2172" s="10">
        <f t="shared" si="699"/>
        <v>42238.750254629631</v>
      </c>
      <c r="U2172">
        <f t="shared" si="712"/>
        <v>350</v>
      </c>
      <c r="V2172">
        <f t="shared" si="713"/>
        <v>633</v>
      </c>
    </row>
    <row r="2173" spans="1:22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696"/>
        <v>1.0607500000000001</v>
      </c>
      <c r="P2173">
        <f t="shared" si="697"/>
        <v>90.276595744680847</v>
      </c>
      <c r="Q2173" t="s">
        <v>8325</v>
      </c>
      <c r="R2173" t="s">
        <v>8326</v>
      </c>
      <c r="S2173" s="10">
        <f t="shared" si="698"/>
        <v>42141.95711805555</v>
      </c>
      <c r="T2173" s="10">
        <f t="shared" si="699"/>
        <v>42177.208333333328</v>
      </c>
      <c r="U2173">
        <f t="shared" si="712"/>
        <v>4000</v>
      </c>
      <c r="V2173">
        <f t="shared" si="713"/>
        <v>4243</v>
      </c>
    </row>
    <row r="2174" spans="1:22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696"/>
        <v>1</v>
      </c>
      <c r="P2174">
        <f t="shared" si="697"/>
        <v>76.92307692307692</v>
      </c>
      <c r="Q2174" t="s">
        <v>8325</v>
      </c>
      <c r="R2174" t="s">
        <v>8326</v>
      </c>
      <c r="S2174" s="10">
        <f t="shared" si="698"/>
        <v>42082.580092592587</v>
      </c>
      <c r="T2174" s="10">
        <f t="shared" si="699"/>
        <v>42112.580092592587</v>
      </c>
      <c r="U2174">
        <f t="shared" si="712"/>
        <v>1000</v>
      </c>
      <c r="V2174">
        <f t="shared" si="713"/>
        <v>1000</v>
      </c>
    </row>
    <row r="2175" spans="1:22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696"/>
        <v>1.2692857142857144</v>
      </c>
      <c r="P2175">
        <f t="shared" si="697"/>
        <v>59.233333333333334</v>
      </c>
      <c r="Q2175" t="s">
        <v>8325</v>
      </c>
      <c r="R2175" t="s">
        <v>8326</v>
      </c>
      <c r="S2175" s="10">
        <f t="shared" si="698"/>
        <v>41495.692627314813</v>
      </c>
      <c r="T2175" s="10">
        <f t="shared" si="699"/>
        <v>41527.165972222225</v>
      </c>
      <c r="U2175">
        <f t="shared" si="712"/>
        <v>4200</v>
      </c>
      <c r="V2175">
        <f t="shared" si="713"/>
        <v>5331</v>
      </c>
    </row>
    <row r="2176" spans="1:22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696"/>
        <v>1.0297499999999999</v>
      </c>
      <c r="P2176">
        <f t="shared" si="697"/>
        <v>65.38095238095238</v>
      </c>
      <c r="Q2176" t="s">
        <v>8325</v>
      </c>
      <c r="R2176" t="s">
        <v>8326</v>
      </c>
      <c r="S2176" s="10">
        <f t="shared" si="698"/>
        <v>42465.542905092589</v>
      </c>
      <c r="T2176" s="10">
        <f t="shared" si="699"/>
        <v>42495.542905092589</v>
      </c>
      <c r="U2176">
        <f>D2176*1.39</f>
        <v>5560</v>
      </c>
      <c r="V2176">
        <f>E2176*1.39</f>
        <v>5725.41</v>
      </c>
    </row>
    <row r="2177" spans="1:22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696"/>
        <v>2.5</v>
      </c>
      <c r="P2177">
        <f t="shared" si="697"/>
        <v>67.307692307692307</v>
      </c>
      <c r="Q2177" t="s">
        <v>8325</v>
      </c>
      <c r="R2177" t="s">
        <v>8326</v>
      </c>
      <c r="S2177" s="10">
        <f t="shared" si="698"/>
        <v>42565.009097222224</v>
      </c>
      <c r="T2177" s="10">
        <f t="shared" si="699"/>
        <v>42572.009097222224</v>
      </c>
      <c r="U2177">
        <f t="shared" ref="U2177:U2183" si="714">D2177</f>
        <v>700</v>
      </c>
      <c r="V2177">
        <f t="shared" ref="V2177:V2183" si="715">E2177</f>
        <v>1750</v>
      </c>
    </row>
    <row r="2178" spans="1:22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696"/>
        <v>1.2602</v>
      </c>
      <c r="P2178">
        <f t="shared" si="697"/>
        <v>88.74647887323944</v>
      </c>
      <c r="Q2178" t="s">
        <v>8325</v>
      </c>
      <c r="R2178" t="s">
        <v>8326</v>
      </c>
      <c r="S2178" s="10">
        <f t="shared" si="698"/>
        <v>42096.633206018523</v>
      </c>
      <c r="T2178" s="10">
        <f t="shared" si="699"/>
        <v>42126.633206018523</v>
      </c>
      <c r="U2178">
        <f t="shared" si="714"/>
        <v>5000</v>
      </c>
      <c r="V2178">
        <f t="shared" si="715"/>
        <v>6301</v>
      </c>
    </row>
    <row r="2179" spans="1:22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716">SUM(E2179/D2179)</f>
        <v>1.0012000000000001</v>
      </c>
      <c r="P2179">
        <f t="shared" ref="P2179:P2242" si="717">SUM(E2179/L2179)</f>
        <v>65.868421052631575</v>
      </c>
      <c r="Q2179" t="s">
        <v>8325</v>
      </c>
      <c r="R2179" t="s">
        <v>8326</v>
      </c>
      <c r="S2179" s="10">
        <f t="shared" ref="S2179:S2242" si="718">(((J2179/60)/60)/24)+DATE(1970,1,1)</f>
        <v>42502.250775462962</v>
      </c>
      <c r="T2179" s="10">
        <f t="shared" ref="T2179:T2242" si="719">(((I2179/60)/60)/24)+DATE(1970,1,1)</f>
        <v>42527.250775462962</v>
      </c>
      <c r="U2179">
        <f t="shared" si="714"/>
        <v>2500</v>
      </c>
      <c r="V2179">
        <f t="shared" si="715"/>
        <v>2503</v>
      </c>
    </row>
    <row r="2180" spans="1:22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716"/>
        <v>1.3864000000000001</v>
      </c>
      <c r="P2180">
        <f t="shared" si="717"/>
        <v>40.349243306169967</v>
      </c>
      <c r="Q2180" t="s">
        <v>8325</v>
      </c>
      <c r="R2180" t="s">
        <v>8326</v>
      </c>
      <c r="S2180" s="10">
        <f t="shared" si="718"/>
        <v>42723.63653935185</v>
      </c>
      <c r="T2180" s="10">
        <f t="shared" si="719"/>
        <v>42753.63653935185</v>
      </c>
      <c r="U2180">
        <f t="shared" si="714"/>
        <v>25000</v>
      </c>
      <c r="V2180">
        <f t="shared" si="715"/>
        <v>34660</v>
      </c>
    </row>
    <row r="2181" spans="1:22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716"/>
        <v>1.6140000000000001</v>
      </c>
      <c r="P2181">
        <f t="shared" si="717"/>
        <v>76.857142857142861</v>
      </c>
      <c r="Q2181" t="s">
        <v>8325</v>
      </c>
      <c r="R2181" t="s">
        <v>8326</v>
      </c>
      <c r="S2181" s="10">
        <f t="shared" si="718"/>
        <v>42075.171203703707</v>
      </c>
      <c r="T2181" s="10">
        <f t="shared" si="719"/>
        <v>42105.171203703707</v>
      </c>
      <c r="U2181">
        <f t="shared" si="714"/>
        <v>1000</v>
      </c>
      <c r="V2181">
        <f t="shared" si="715"/>
        <v>1614</v>
      </c>
    </row>
    <row r="2182" spans="1:22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716"/>
        <v>1.071842</v>
      </c>
      <c r="P2182">
        <f t="shared" si="717"/>
        <v>68.707820512820518</v>
      </c>
      <c r="Q2182" t="s">
        <v>8325</v>
      </c>
      <c r="R2182" t="s">
        <v>8326</v>
      </c>
      <c r="S2182" s="10">
        <f t="shared" si="718"/>
        <v>42279.669768518521</v>
      </c>
      <c r="T2182" s="10">
        <f t="shared" si="719"/>
        <v>42321.711435185185</v>
      </c>
      <c r="U2182">
        <f t="shared" si="714"/>
        <v>5000</v>
      </c>
      <c r="V2182">
        <f t="shared" si="715"/>
        <v>5359.21</v>
      </c>
    </row>
    <row r="2183" spans="1:22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716"/>
        <v>1.5309999999999999</v>
      </c>
      <c r="P2183">
        <f t="shared" si="717"/>
        <v>57.773584905660378</v>
      </c>
      <c r="Q2183" t="s">
        <v>8333</v>
      </c>
      <c r="R2183" t="s">
        <v>8351</v>
      </c>
      <c r="S2183" s="10">
        <f t="shared" si="718"/>
        <v>42773.005243055552</v>
      </c>
      <c r="T2183" s="10">
        <f t="shared" si="719"/>
        <v>42787.005243055552</v>
      </c>
      <c r="U2183">
        <f t="shared" si="714"/>
        <v>2000</v>
      </c>
      <c r="V2183">
        <f t="shared" si="715"/>
        <v>3062</v>
      </c>
    </row>
    <row r="2184" spans="1:22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716"/>
        <v>5.2416666666666663</v>
      </c>
      <c r="P2184">
        <f t="shared" si="717"/>
        <v>44.171348314606739</v>
      </c>
      <c r="Q2184" t="s">
        <v>8333</v>
      </c>
      <c r="R2184" t="s">
        <v>8351</v>
      </c>
      <c r="S2184" s="10">
        <f t="shared" si="718"/>
        <v>41879.900752314818</v>
      </c>
      <c r="T2184" s="10">
        <f t="shared" si="719"/>
        <v>41914.900752314818</v>
      </c>
      <c r="U2184">
        <f>D2184*0.81</f>
        <v>2430</v>
      </c>
      <c r="V2184">
        <f>E2184*0.81</f>
        <v>12737.25</v>
      </c>
    </row>
    <row r="2185" spans="1:22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716"/>
        <v>4.8927777777777779</v>
      </c>
      <c r="P2185">
        <f t="shared" si="717"/>
        <v>31.566308243727597</v>
      </c>
      <c r="Q2185" t="s">
        <v>8333</v>
      </c>
      <c r="R2185" t="s">
        <v>8351</v>
      </c>
      <c r="S2185" s="10">
        <f t="shared" si="718"/>
        <v>42745.365474537044</v>
      </c>
      <c r="T2185" s="10">
        <f t="shared" si="719"/>
        <v>42775.208333333328</v>
      </c>
      <c r="U2185">
        <f t="shared" ref="U2185:U2186" si="720">D2185</f>
        <v>1800</v>
      </c>
      <c r="V2185">
        <f t="shared" ref="V2185:V2186" si="721">E2185</f>
        <v>8807</v>
      </c>
    </row>
    <row r="2186" spans="1:22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716"/>
        <v>2.8473999999999999</v>
      </c>
      <c r="P2186">
        <f t="shared" si="717"/>
        <v>107.04511278195488</v>
      </c>
      <c r="Q2186" t="s">
        <v>8333</v>
      </c>
      <c r="R2186" t="s">
        <v>8351</v>
      </c>
      <c r="S2186" s="10">
        <f t="shared" si="718"/>
        <v>42380.690289351856</v>
      </c>
      <c r="T2186" s="10">
        <f t="shared" si="719"/>
        <v>42394.666666666672</v>
      </c>
      <c r="U2186">
        <f t="shared" si="720"/>
        <v>10000</v>
      </c>
      <c r="V2186">
        <f t="shared" si="721"/>
        <v>28474</v>
      </c>
    </row>
    <row r="2187" spans="1:22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716"/>
        <v>18.569700000000001</v>
      </c>
      <c r="P2187">
        <f t="shared" si="717"/>
        <v>149.03451043338683</v>
      </c>
      <c r="Q2187" t="s">
        <v>8333</v>
      </c>
      <c r="R2187" t="s">
        <v>8351</v>
      </c>
      <c r="S2187" s="10">
        <f t="shared" si="718"/>
        <v>41319.349988425929</v>
      </c>
      <c r="T2187" s="10">
        <f t="shared" si="719"/>
        <v>41359.349988425929</v>
      </c>
      <c r="U2187">
        <f>D2187*1.39</f>
        <v>6949.9999999999991</v>
      </c>
      <c r="V2187">
        <f>E2187*1.39</f>
        <v>129059.41499999999</v>
      </c>
    </row>
    <row r="2188" spans="1:22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716"/>
        <v>1.0967499999999999</v>
      </c>
      <c r="P2188">
        <f t="shared" si="717"/>
        <v>55.956632653061227</v>
      </c>
      <c r="Q2188" t="s">
        <v>8333</v>
      </c>
      <c r="R2188" t="s">
        <v>8351</v>
      </c>
      <c r="S2188" s="10">
        <f t="shared" si="718"/>
        <v>42583.615081018521</v>
      </c>
      <c r="T2188" s="10">
        <f t="shared" si="719"/>
        <v>42620.083333333328</v>
      </c>
      <c r="U2188">
        <f t="shared" ref="U2188:U2189" si="722">D2188</f>
        <v>20000</v>
      </c>
      <c r="V2188">
        <f t="shared" ref="V2188:V2189" si="723">E2188</f>
        <v>21935</v>
      </c>
    </row>
    <row r="2189" spans="1:22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716"/>
        <v>10.146425000000001</v>
      </c>
      <c r="P2189">
        <f t="shared" si="717"/>
        <v>56.970381807973048</v>
      </c>
      <c r="Q2189" t="s">
        <v>8333</v>
      </c>
      <c r="R2189" t="s">
        <v>8351</v>
      </c>
      <c r="S2189" s="10">
        <f t="shared" si="718"/>
        <v>42068.209097222221</v>
      </c>
      <c r="T2189" s="10">
        <f t="shared" si="719"/>
        <v>42097.165972222225</v>
      </c>
      <c r="U2189">
        <f t="shared" si="722"/>
        <v>20000</v>
      </c>
      <c r="V2189">
        <f t="shared" si="723"/>
        <v>202928.5</v>
      </c>
    </row>
    <row r="2190" spans="1:22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716"/>
        <v>4.1217692027666546</v>
      </c>
      <c r="P2190">
        <f t="shared" si="717"/>
        <v>44.056420233463037</v>
      </c>
      <c r="Q2190" t="s">
        <v>8333</v>
      </c>
      <c r="R2190" t="s">
        <v>8351</v>
      </c>
      <c r="S2190" s="10">
        <f t="shared" si="718"/>
        <v>42633.586122685185</v>
      </c>
      <c r="T2190" s="10">
        <f t="shared" si="719"/>
        <v>42668.708333333328</v>
      </c>
      <c r="U2190">
        <f>D2190*0.75</f>
        <v>4120.5</v>
      </c>
      <c r="V2190">
        <f>E2190*0.75</f>
        <v>16983.75</v>
      </c>
    </row>
    <row r="2191" spans="1:22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716"/>
        <v>5.0324999999999998</v>
      </c>
      <c r="P2191">
        <f t="shared" si="717"/>
        <v>68.625</v>
      </c>
      <c r="Q2191" t="s">
        <v>8333</v>
      </c>
      <c r="R2191" t="s">
        <v>8351</v>
      </c>
      <c r="S2191" s="10">
        <f t="shared" si="718"/>
        <v>42467.788194444445</v>
      </c>
      <c r="T2191" s="10">
        <f t="shared" si="719"/>
        <v>42481.916666666672</v>
      </c>
      <c r="U2191">
        <f>D2191*1.39</f>
        <v>1667.9999999999998</v>
      </c>
      <c r="V2191">
        <f>E2191*1.39</f>
        <v>8394.2099999999991</v>
      </c>
    </row>
    <row r="2192" spans="1:22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716"/>
        <v>1.8461052631578947</v>
      </c>
      <c r="P2192">
        <f t="shared" si="717"/>
        <v>65.318435754189949</v>
      </c>
      <c r="Q2192" t="s">
        <v>8333</v>
      </c>
      <c r="R2192" t="s">
        <v>8351</v>
      </c>
      <c r="S2192" s="10">
        <f t="shared" si="718"/>
        <v>42417.625046296293</v>
      </c>
      <c r="T2192" s="10">
        <f t="shared" si="719"/>
        <v>42452.290972222225</v>
      </c>
      <c r="U2192">
        <f>D2192</f>
        <v>19000</v>
      </c>
      <c r="V2192">
        <f>E2192</f>
        <v>35076</v>
      </c>
    </row>
    <row r="2193" spans="1:22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716"/>
        <v>1.1973333333333334</v>
      </c>
      <c r="P2193">
        <f t="shared" si="717"/>
        <v>35.92</v>
      </c>
      <c r="Q2193" t="s">
        <v>8333</v>
      </c>
      <c r="R2193" t="s">
        <v>8351</v>
      </c>
      <c r="S2193" s="10">
        <f t="shared" si="718"/>
        <v>42768.833645833336</v>
      </c>
      <c r="T2193" s="10">
        <f t="shared" si="719"/>
        <v>42780.833645833336</v>
      </c>
      <c r="U2193">
        <f t="shared" ref="U2193:U2194" si="724">D2193*1.39</f>
        <v>1042.5</v>
      </c>
      <c r="V2193">
        <f t="shared" ref="V2193:V2194" si="725">E2193*1.39</f>
        <v>1248.2199999999998</v>
      </c>
    </row>
    <row r="2194" spans="1:22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716"/>
        <v>10.812401666666668</v>
      </c>
      <c r="P2194">
        <f t="shared" si="717"/>
        <v>40.070667078443485</v>
      </c>
      <c r="Q2194" t="s">
        <v>8333</v>
      </c>
      <c r="R2194" t="s">
        <v>8351</v>
      </c>
      <c r="S2194" s="10">
        <f t="shared" si="718"/>
        <v>42691.8512037037</v>
      </c>
      <c r="T2194" s="10">
        <f t="shared" si="719"/>
        <v>42719.958333333328</v>
      </c>
      <c r="U2194">
        <f t="shared" si="724"/>
        <v>16680</v>
      </c>
      <c r="V2194">
        <f t="shared" si="725"/>
        <v>180350.85980000001</v>
      </c>
    </row>
    <row r="2195" spans="1:22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716"/>
        <v>4.5237333333333334</v>
      </c>
      <c r="P2195">
        <f t="shared" si="717"/>
        <v>75.647714604236342</v>
      </c>
      <c r="Q2195" t="s">
        <v>8333</v>
      </c>
      <c r="R2195" t="s">
        <v>8351</v>
      </c>
      <c r="S2195" s="10">
        <f t="shared" si="718"/>
        <v>42664.405925925923</v>
      </c>
      <c r="T2195" s="10">
        <f t="shared" si="719"/>
        <v>42695.207638888889</v>
      </c>
      <c r="U2195">
        <f t="shared" ref="U2195:U2200" si="726">D2195</f>
        <v>15000</v>
      </c>
      <c r="V2195">
        <f t="shared" ref="V2195:V2200" si="727">E2195</f>
        <v>67856</v>
      </c>
    </row>
    <row r="2196" spans="1:22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716"/>
        <v>5.3737000000000004</v>
      </c>
      <c r="P2196">
        <f t="shared" si="717"/>
        <v>61.203872437357631</v>
      </c>
      <c r="Q2196" t="s">
        <v>8333</v>
      </c>
      <c r="R2196" t="s">
        <v>8351</v>
      </c>
      <c r="S2196" s="10">
        <f t="shared" si="718"/>
        <v>42425.757986111115</v>
      </c>
      <c r="T2196" s="10">
        <f t="shared" si="719"/>
        <v>42455.716319444444</v>
      </c>
      <c r="U2196">
        <f t="shared" si="726"/>
        <v>10000</v>
      </c>
      <c r="V2196">
        <f t="shared" si="727"/>
        <v>53737</v>
      </c>
    </row>
    <row r="2197" spans="1:22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716"/>
        <v>1.2032608695652174</v>
      </c>
      <c r="P2197">
        <f t="shared" si="717"/>
        <v>48.130434782608695</v>
      </c>
      <c r="Q2197" t="s">
        <v>8333</v>
      </c>
      <c r="R2197" t="s">
        <v>8351</v>
      </c>
      <c r="S2197" s="10">
        <f t="shared" si="718"/>
        <v>42197.771990740745</v>
      </c>
      <c r="T2197" s="10">
        <f t="shared" si="719"/>
        <v>42227.771990740745</v>
      </c>
      <c r="U2197">
        <f t="shared" si="726"/>
        <v>4600</v>
      </c>
      <c r="V2197">
        <f t="shared" si="727"/>
        <v>5535</v>
      </c>
    </row>
    <row r="2198" spans="1:22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716"/>
        <v>1.1383571428571428</v>
      </c>
      <c r="P2198">
        <f t="shared" si="717"/>
        <v>68.106837606837601</v>
      </c>
      <c r="Q2198" t="s">
        <v>8333</v>
      </c>
      <c r="R2198" t="s">
        <v>8351</v>
      </c>
      <c r="S2198" s="10">
        <f t="shared" si="718"/>
        <v>42675.487291666665</v>
      </c>
      <c r="T2198" s="10">
        <f t="shared" si="719"/>
        <v>42706.291666666672</v>
      </c>
      <c r="U2198">
        <f t="shared" si="726"/>
        <v>14000</v>
      </c>
      <c r="V2198">
        <f t="shared" si="727"/>
        <v>15937</v>
      </c>
    </row>
    <row r="2199" spans="1:22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716"/>
        <v>9.5103109999999997</v>
      </c>
      <c r="P2199">
        <f t="shared" si="717"/>
        <v>65.891300230946882</v>
      </c>
      <c r="Q2199" t="s">
        <v>8333</v>
      </c>
      <c r="R2199" t="s">
        <v>8351</v>
      </c>
      <c r="S2199" s="10">
        <f t="shared" si="718"/>
        <v>42033.584016203706</v>
      </c>
      <c r="T2199" s="10">
        <f t="shared" si="719"/>
        <v>42063.584016203706</v>
      </c>
      <c r="U2199">
        <f t="shared" si="726"/>
        <v>30000</v>
      </c>
      <c r="V2199">
        <f t="shared" si="727"/>
        <v>285309.33</v>
      </c>
    </row>
    <row r="2200" spans="1:22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716"/>
        <v>1.3289249999999999</v>
      </c>
      <c r="P2200">
        <f t="shared" si="717"/>
        <v>81.654377880184327</v>
      </c>
      <c r="Q2200" t="s">
        <v>8333</v>
      </c>
      <c r="R2200" t="s">
        <v>8351</v>
      </c>
      <c r="S2200" s="10">
        <f t="shared" si="718"/>
        <v>42292.513888888891</v>
      </c>
      <c r="T2200" s="10">
        <f t="shared" si="719"/>
        <v>42322.555555555555</v>
      </c>
      <c r="U2200">
        <f t="shared" si="726"/>
        <v>40000</v>
      </c>
      <c r="V2200">
        <f t="shared" si="727"/>
        <v>53157</v>
      </c>
    </row>
    <row r="2201" spans="1:22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716"/>
        <v>1.4697777777777778</v>
      </c>
      <c r="P2201">
        <f t="shared" si="717"/>
        <v>52.701195219123505</v>
      </c>
      <c r="Q2201" t="s">
        <v>8333</v>
      </c>
      <c r="R2201" t="s">
        <v>8351</v>
      </c>
      <c r="S2201" s="10">
        <f t="shared" si="718"/>
        <v>42262.416643518518</v>
      </c>
      <c r="T2201" s="10">
        <f t="shared" si="719"/>
        <v>42292.416643518518</v>
      </c>
      <c r="U2201">
        <f>D2201*1.19</f>
        <v>10710</v>
      </c>
      <c r="V2201">
        <f>E2201*1.19</f>
        <v>15741.32</v>
      </c>
    </row>
    <row r="2202" spans="1:22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716"/>
        <v>5.4215</v>
      </c>
      <c r="P2202">
        <f t="shared" si="717"/>
        <v>41.228136882129277</v>
      </c>
      <c r="Q2202" t="s">
        <v>8333</v>
      </c>
      <c r="R2202" t="s">
        <v>8351</v>
      </c>
      <c r="S2202" s="10">
        <f t="shared" si="718"/>
        <v>42163.625787037032</v>
      </c>
      <c r="T2202" s="10">
        <f t="shared" si="719"/>
        <v>42191.125</v>
      </c>
      <c r="U2202">
        <f t="shared" ref="U2202:U2203" si="728">D2202*1.39</f>
        <v>2780</v>
      </c>
      <c r="V2202">
        <f t="shared" ref="V2202:V2203" si="729">E2202*1.39</f>
        <v>15071.769999999999</v>
      </c>
    </row>
    <row r="2203" spans="1:22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716"/>
        <v>3.8271818181818182</v>
      </c>
      <c r="P2203">
        <f t="shared" si="717"/>
        <v>15.035357142857142</v>
      </c>
      <c r="Q2203" t="s">
        <v>8325</v>
      </c>
      <c r="R2203" t="s">
        <v>8330</v>
      </c>
      <c r="S2203" s="10">
        <f t="shared" si="718"/>
        <v>41276.846817129634</v>
      </c>
      <c r="T2203" s="10">
        <f t="shared" si="719"/>
        <v>41290.846817129634</v>
      </c>
      <c r="U2203">
        <f t="shared" si="728"/>
        <v>152.89999999999998</v>
      </c>
      <c r="V2203">
        <f t="shared" si="729"/>
        <v>585.17610000000002</v>
      </c>
    </row>
    <row r="2204" spans="1:22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716"/>
        <v>7.0418124999999998</v>
      </c>
      <c r="P2204">
        <f t="shared" si="717"/>
        <v>39.066920943134534</v>
      </c>
      <c r="Q2204" t="s">
        <v>8325</v>
      </c>
      <c r="R2204" t="s">
        <v>8330</v>
      </c>
      <c r="S2204" s="10">
        <f t="shared" si="718"/>
        <v>41184.849166666667</v>
      </c>
      <c r="T2204" s="10">
        <f t="shared" si="719"/>
        <v>41214.849166666667</v>
      </c>
      <c r="U2204">
        <f>D2204</f>
        <v>4000</v>
      </c>
      <c r="V2204">
        <f>E2204</f>
        <v>28167.25</v>
      </c>
    </row>
    <row r="2205" spans="1:22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716"/>
        <v>1.0954999999999999</v>
      </c>
      <c r="P2205">
        <f t="shared" si="717"/>
        <v>43.82</v>
      </c>
      <c r="Q2205" t="s">
        <v>8325</v>
      </c>
      <c r="R2205" t="s">
        <v>8330</v>
      </c>
      <c r="S2205" s="10">
        <f t="shared" si="718"/>
        <v>42241.85974537037</v>
      </c>
      <c r="T2205" s="10">
        <f t="shared" si="719"/>
        <v>42271.85974537037</v>
      </c>
      <c r="U2205">
        <f>D2205*0.81</f>
        <v>1620</v>
      </c>
      <c r="V2205">
        <f>E2205*0.81</f>
        <v>1774.71</v>
      </c>
    </row>
    <row r="2206" spans="1:22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716"/>
        <v>1.3286666666666667</v>
      </c>
      <c r="P2206">
        <f t="shared" si="717"/>
        <v>27.301369863013697</v>
      </c>
      <c r="Q2206" t="s">
        <v>8325</v>
      </c>
      <c r="R2206" t="s">
        <v>8330</v>
      </c>
      <c r="S2206" s="10">
        <f t="shared" si="718"/>
        <v>41312.311562499999</v>
      </c>
      <c r="T2206" s="10">
        <f t="shared" si="719"/>
        <v>41342.311562499999</v>
      </c>
      <c r="U2206">
        <f t="shared" ref="U2206:U2210" si="730">D2206</f>
        <v>1500</v>
      </c>
      <c r="V2206">
        <f t="shared" ref="V2206:V2210" si="731">E2206</f>
        <v>1993</v>
      </c>
    </row>
    <row r="2207" spans="1:22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716"/>
        <v>1.52</v>
      </c>
      <c r="P2207">
        <f t="shared" si="717"/>
        <v>42.222222222222221</v>
      </c>
      <c r="Q2207" t="s">
        <v>8325</v>
      </c>
      <c r="R2207" t="s">
        <v>8330</v>
      </c>
      <c r="S2207" s="10">
        <f t="shared" si="718"/>
        <v>41031.82163194444</v>
      </c>
      <c r="T2207" s="10">
        <f t="shared" si="719"/>
        <v>41061.82163194444</v>
      </c>
      <c r="U2207">
        <f t="shared" si="730"/>
        <v>750</v>
      </c>
      <c r="V2207">
        <f t="shared" si="731"/>
        <v>1140</v>
      </c>
    </row>
    <row r="2208" spans="1:22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716"/>
        <v>1.0272727272727273</v>
      </c>
      <c r="P2208">
        <f t="shared" si="717"/>
        <v>33.235294117647058</v>
      </c>
      <c r="Q2208" t="s">
        <v>8325</v>
      </c>
      <c r="R2208" t="s">
        <v>8330</v>
      </c>
      <c r="S2208" s="10">
        <f t="shared" si="718"/>
        <v>40997.257222222222</v>
      </c>
      <c r="T2208" s="10">
        <f t="shared" si="719"/>
        <v>41015.257222222222</v>
      </c>
      <c r="U2208">
        <f t="shared" si="730"/>
        <v>1100</v>
      </c>
      <c r="V2208">
        <f t="shared" si="731"/>
        <v>1130</v>
      </c>
    </row>
    <row r="2209" spans="1:22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716"/>
        <v>1</v>
      </c>
      <c r="P2209">
        <f t="shared" si="717"/>
        <v>285.71428571428572</v>
      </c>
      <c r="Q2209" t="s">
        <v>8325</v>
      </c>
      <c r="R2209" t="s">
        <v>8330</v>
      </c>
      <c r="S2209" s="10">
        <f t="shared" si="718"/>
        <v>41564.194131944445</v>
      </c>
      <c r="T2209" s="10">
        <f t="shared" si="719"/>
        <v>41594.235798611109</v>
      </c>
      <c r="U2209">
        <f t="shared" si="730"/>
        <v>2000</v>
      </c>
      <c r="V2209">
        <f t="shared" si="731"/>
        <v>2000</v>
      </c>
    </row>
    <row r="2210" spans="1:22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716"/>
        <v>1.016</v>
      </c>
      <c r="P2210">
        <f t="shared" si="717"/>
        <v>42.333333333333336</v>
      </c>
      <c r="Q2210" t="s">
        <v>8325</v>
      </c>
      <c r="R2210" t="s">
        <v>8330</v>
      </c>
      <c r="S2210" s="10">
        <f t="shared" si="718"/>
        <v>40946.882245370369</v>
      </c>
      <c r="T2210" s="10">
        <f t="shared" si="719"/>
        <v>41006.166666666664</v>
      </c>
      <c r="U2210">
        <f t="shared" si="730"/>
        <v>1000</v>
      </c>
      <c r="V2210">
        <f t="shared" si="731"/>
        <v>1016</v>
      </c>
    </row>
    <row r="2211" spans="1:22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716"/>
        <v>1.508</v>
      </c>
      <c r="P2211">
        <f t="shared" si="717"/>
        <v>50.266666666666666</v>
      </c>
      <c r="Q2211" t="s">
        <v>8325</v>
      </c>
      <c r="R2211" t="s">
        <v>8330</v>
      </c>
      <c r="S2211" s="10">
        <f t="shared" si="718"/>
        <v>41732.479675925926</v>
      </c>
      <c r="T2211" s="10">
        <f t="shared" si="719"/>
        <v>41743.958333333336</v>
      </c>
      <c r="U2211">
        <f>D2211*1.39</f>
        <v>695</v>
      </c>
      <c r="V2211">
        <f>E2211*1.39</f>
        <v>1048.06</v>
      </c>
    </row>
    <row r="2212" spans="1:22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716"/>
        <v>1.11425</v>
      </c>
      <c r="P2212">
        <f t="shared" si="717"/>
        <v>61.902777777777779</v>
      </c>
      <c r="Q2212" t="s">
        <v>8325</v>
      </c>
      <c r="R2212" t="s">
        <v>8330</v>
      </c>
      <c r="S2212" s="10">
        <f t="shared" si="718"/>
        <v>40956.066087962965</v>
      </c>
      <c r="T2212" s="10">
        <f t="shared" si="719"/>
        <v>41013.73333333333</v>
      </c>
      <c r="U2212">
        <f t="shared" ref="U2212:U2224" si="732">D2212</f>
        <v>4000</v>
      </c>
      <c r="V2212">
        <f t="shared" ref="V2212:V2224" si="733">E2212</f>
        <v>4457</v>
      </c>
    </row>
    <row r="2213" spans="1:22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716"/>
        <v>1.956</v>
      </c>
      <c r="P2213">
        <f t="shared" si="717"/>
        <v>40.75</v>
      </c>
      <c r="Q2213" t="s">
        <v>8325</v>
      </c>
      <c r="R2213" t="s">
        <v>8330</v>
      </c>
      <c r="S2213" s="10">
        <f t="shared" si="718"/>
        <v>41716.785011574073</v>
      </c>
      <c r="T2213" s="10">
        <f t="shared" si="719"/>
        <v>41739.290972222225</v>
      </c>
      <c r="U2213">
        <f t="shared" si="732"/>
        <v>2500</v>
      </c>
      <c r="V2213">
        <f t="shared" si="733"/>
        <v>4890</v>
      </c>
    </row>
    <row r="2214" spans="1:22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716"/>
        <v>1.1438333333333333</v>
      </c>
      <c r="P2214">
        <f t="shared" si="717"/>
        <v>55.796747967479675</v>
      </c>
      <c r="Q2214" t="s">
        <v>8325</v>
      </c>
      <c r="R2214" t="s">
        <v>8330</v>
      </c>
      <c r="S2214" s="10">
        <f t="shared" si="718"/>
        <v>41548.747418981482</v>
      </c>
      <c r="T2214" s="10">
        <f t="shared" si="719"/>
        <v>41582.041666666664</v>
      </c>
      <c r="U2214">
        <f t="shared" si="732"/>
        <v>6000</v>
      </c>
      <c r="V2214">
        <f t="shared" si="733"/>
        <v>6863</v>
      </c>
    </row>
    <row r="2215" spans="1:22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716"/>
        <v>2</v>
      </c>
      <c r="P2215">
        <f t="shared" si="717"/>
        <v>10</v>
      </c>
      <c r="Q2215" t="s">
        <v>8325</v>
      </c>
      <c r="R2215" t="s">
        <v>8330</v>
      </c>
      <c r="S2215" s="10">
        <f t="shared" si="718"/>
        <v>42109.826145833329</v>
      </c>
      <c r="T2215" s="10">
        <f t="shared" si="719"/>
        <v>42139.826145833329</v>
      </c>
      <c r="U2215">
        <f t="shared" si="732"/>
        <v>5</v>
      </c>
      <c r="V2215">
        <f t="shared" si="733"/>
        <v>10</v>
      </c>
    </row>
    <row r="2216" spans="1:22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716"/>
        <v>2.9250166666666666</v>
      </c>
      <c r="P2216">
        <f t="shared" si="717"/>
        <v>73.125416666666666</v>
      </c>
      <c r="Q2216" t="s">
        <v>8325</v>
      </c>
      <c r="R2216" t="s">
        <v>8330</v>
      </c>
      <c r="S2216" s="10">
        <f t="shared" si="718"/>
        <v>41646.792222222226</v>
      </c>
      <c r="T2216" s="10">
        <f t="shared" si="719"/>
        <v>41676.792222222226</v>
      </c>
      <c r="U2216">
        <f t="shared" si="732"/>
        <v>600</v>
      </c>
      <c r="V2216">
        <f t="shared" si="733"/>
        <v>1755.01</v>
      </c>
    </row>
    <row r="2217" spans="1:22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716"/>
        <v>1.5636363636363637</v>
      </c>
      <c r="P2217">
        <f t="shared" si="717"/>
        <v>26.060606060606062</v>
      </c>
      <c r="Q2217" t="s">
        <v>8325</v>
      </c>
      <c r="R2217" t="s">
        <v>8330</v>
      </c>
      <c r="S2217" s="10">
        <f t="shared" si="718"/>
        <v>40958.717268518521</v>
      </c>
      <c r="T2217" s="10">
        <f t="shared" si="719"/>
        <v>40981.290972222225</v>
      </c>
      <c r="U2217">
        <f t="shared" si="732"/>
        <v>550</v>
      </c>
      <c r="V2217">
        <f t="shared" si="733"/>
        <v>860</v>
      </c>
    </row>
    <row r="2218" spans="1:22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716"/>
        <v>1.0566666666666666</v>
      </c>
      <c r="P2218">
        <f t="shared" si="717"/>
        <v>22.642857142857142</v>
      </c>
      <c r="Q2218" t="s">
        <v>8325</v>
      </c>
      <c r="R2218" t="s">
        <v>8330</v>
      </c>
      <c r="S2218" s="10">
        <f t="shared" si="718"/>
        <v>42194.751678240747</v>
      </c>
      <c r="T2218" s="10">
        <f t="shared" si="719"/>
        <v>42208.751678240747</v>
      </c>
      <c r="U2218">
        <f t="shared" si="732"/>
        <v>300</v>
      </c>
      <c r="V2218">
        <f t="shared" si="733"/>
        <v>317</v>
      </c>
    </row>
    <row r="2219" spans="1:22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716"/>
        <v>1.0119047619047619</v>
      </c>
      <c r="P2219">
        <f t="shared" si="717"/>
        <v>47.222222222222221</v>
      </c>
      <c r="Q2219" t="s">
        <v>8325</v>
      </c>
      <c r="R2219" t="s">
        <v>8330</v>
      </c>
      <c r="S2219" s="10">
        <f t="shared" si="718"/>
        <v>42299.776770833334</v>
      </c>
      <c r="T2219" s="10">
        <f t="shared" si="719"/>
        <v>42310.333333333328</v>
      </c>
      <c r="U2219">
        <f t="shared" si="732"/>
        <v>420</v>
      </c>
      <c r="V2219">
        <f t="shared" si="733"/>
        <v>425</v>
      </c>
    </row>
    <row r="2220" spans="1:22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716"/>
        <v>1.2283299999999999</v>
      </c>
      <c r="P2220">
        <f t="shared" si="717"/>
        <v>32.324473684210524</v>
      </c>
      <c r="Q2220" t="s">
        <v>8325</v>
      </c>
      <c r="R2220" t="s">
        <v>8330</v>
      </c>
      <c r="S2220" s="10">
        <f t="shared" si="718"/>
        <v>41127.812303240738</v>
      </c>
      <c r="T2220" s="10">
        <f t="shared" si="719"/>
        <v>41150</v>
      </c>
      <c r="U2220">
        <f t="shared" si="732"/>
        <v>2000</v>
      </c>
      <c r="V2220">
        <f t="shared" si="733"/>
        <v>2456.66</v>
      </c>
    </row>
    <row r="2221" spans="1:22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716"/>
        <v>1.0149999999999999</v>
      </c>
      <c r="P2221">
        <f t="shared" si="717"/>
        <v>53.421052631578945</v>
      </c>
      <c r="Q2221" t="s">
        <v>8325</v>
      </c>
      <c r="R2221" t="s">
        <v>8330</v>
      </c>
      <c r="S2221" s="10">
        <f t="shared" si="718"/>
        <v>42205.718888888892</v>
      </c>
      <c r="T2221" s="10">
        <f t="shared" si="719"/>
        <v>42235.718888888892</v>
      </c>
      <c r="U2221">
        <f t="shared" si="732"/>
        <v>1000</v>
      </c>
      <c r="V2221">
        <f t="shared" si="733"/>
        <v>1015</v>
      </c>
    </row>
    <row r="2222" spans="1:22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716"/>
        <v>1.0114285714285713</v>
      </c>
      <c r="P2222">
        <f t="shared" si="717"/>
        <v>51.304347826086953</v>
      </c>
      <c r="Q2222" t="s">
        <v>8325</v>
      </c>
      <c r="R2222" t="s">
        <v>8330</v>
      </c>
      <c r="S2222" s="10">
        <f t="shared" si="718"/>
        <v>41452.060601851852</v>
      </c>
      <c r="T2222" s="10">
        <f t="shared" si="719"/>
        <v>41482.060601851852</v>
      </c>
      <c r="U2222">
        <f t="shared" si="732"/>
        <v>3500</v>
      </c>
      <c r="V2222">
        <f t="shared" si="733"/>
        <v>3540</v>
      </c>
    </row>
    <row r="2223" spans="1:22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716"/>
        <v>1.0811999999999999</v>
      </c>
      <c r="P2223">
        <f t="shared" si="717"/>
        <v>37.197247706422019</v>
      </c>
      <c r="Q2223" t="s">
        <v>8333</v>
      </c>
      <c r="R2223" t="s">
        <v>8351</v>
      </c>
      <c r="S2223" s="10">
        <f t="shared" si="718"/>
        <v>42452.666770833333</v>
      </c>
      <c r="T2223" s="10">
        <f t="shared" si="719"/>
        <v>42483</v>
      </c>
      <c r="U2223">
        <f t="shared" si="732"/>
        <v>7500</v>
      </c>
      <c r="V2223">
        <f t="shared" si="733"/>
        <v>8109</v>
      </c>
    </row>
    <row r="2224" spans="1:22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716"/>
        <v>1.6259999999999999</v>
      </c>
      <c r="P2224">
        <f t="shared" si="717"/>
        <v>27.1</v>
      </c>
      <c r="Q2224" t="s">
        <v>8333</v>
      </c>
      <c r="R2224" t="s">
        <v>8351</v>
      </c>
      <c r="S2224" s="10">
        <f t="shared" si="718"/>
        <v>40906.787581018521</v>
      </c>
      <c r="T2224" s="10">
        <f t="shared" si="719"/>
        <v>40936.787581018521</v>
      </c>
      <c r="U2224">
        <f t="shared" si="732"/>
        <v>500</v>
      </c>
      <c r="V2224">
        <f t="shared" si="733"/>
        <v>813</v>
      </c>
    </row>
    <row r="2225" spans="1:22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716"/>
        <v>1.0580000000000001</v>
      </c>
      <c r="P2225">
        <f t="shared" si="717"/>
        <v>206.31</v>
      </c>
      <c r="Q2225" t="s">
        <v>8333</v>
      </c>
      <c r="R2225" t="s">
        <v>8351</v>
      </c>
      <c r="S2225" s="10">
        <f t="shared" si="718"/>
        <v>42152.640833333338</v>
      </c>
      <c r="T2225" s="10">
        <f t="shared" si="719"/>
        <v>42182.640833333338</v>
      </c>
      <c r="U2225">
        <f>D2225*0.81</f>
        <v>15795.000000000002</v>
      </c>
      <c r="V2225">
        <f>E2225*0.81</f>
        <v>16711.11</v>
      </c>
    </row>
    <row r="2226" spans="1:22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716"/>
        <v>2.4315000000000002</v>
      </c>
      <c r="P2226">
        <f t="shared" si="717"/>
        <v>82.145270270270274</v>
      </c>
      <c r="Q2226" t="s">
        <v>8333</v>
      </c>
      <c r="R2226" t="s">
        <v>8351</v>
      </c>
      <c r="S2226" s="10">
        <f t="shared" si="718"/>
        <v>42644.667534722219</v>
      </c>
      <c r="T2226" s="10">
        <f t="shared" si="719"/>
        <v>42672.791666666672</v>
      </c>
      <c r="U2226">
        <f>D2226</f>
        <v>10000</v>
      </c>
      <c r="V2226">
        <f>E2226</f>
        <v>24315</v>
      </c>
    </row>
    <row r="2227" spans="1:22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716"/>
        <v>9.4483338095238096</v>
      </c>
      <c r="P2227">
        <f t="shared" si="717"/>
        <v>164.79651993355483</v>
      </c>
      <c r="Q2227" t="s">
        <v>8333</v>
      </c>
      <c r="R2227" t="s">
        <v>8351</v>
      </c>
      <c r="S2227" s="10">
        <f t="shared" si="718"/>
        <v>41873.79184027778</v>
      </c>
      <c r="T2227" s="10">
        <f t="shared" si="719"/>
        <v>41903.79184027778</v>
      </c>
      <c r="U2227">
        <f>D2227*1.39</f>
        <v>29189.999999999996</v>
      </c>
      <c r="V2227">
        <f>E2227*1.39</f>
        <v>275796.8639</v>
      </c>
    </row>
    <row r="2228" spans="1:22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716"/>
        <v>1.0846283333333333</v>
      </c>
      <c r="P2228">
        <f t="shared" si="717"/>
        <v>60.820280373831778</v>
      </c>
      <c r="Q2228" t="s">
        <v>8333</v>
      </c>
      <c r="R2228" t="s">
        <v>8351</v>
      </c>
      <c r="S2228" s="10">
        <f t="shared" si="718"/>
        <v>42381.79886574074</v>
      </c>
      <c r="T2228" s="10">
        <f t="shared" si="719"/>
        <v>42412.207638888889</v>
      </c>
      <c r="U2228">
        <f>D2228</f>
        <v>18000</v>
      </c>
      <c r="V2228">
        <f>E2228</f>
        <v>19523.310000000001</v>
      </c>
    </row>
    <row r="2229" spans="1:22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716"/>
        <v>1.5737692307692308</v>
      </c>
      <c r="P2229">
        <f t="shared" si="717"/>
        <v>67.970099667774093</v>
      </c>
      <c r="Q2229" t="s">
        <v>8333</v>
      </c>
      <c r="R2229" t="s">
        <v>8351</v>
      </c>
      <c r="S2229" s="10">
        <f t="shared" si="718"/>
        <v>41561.807349537034</v>
      </c>
      <c r="T2229" s="10">
        <f t="shared" si="719"/>
        <v>41591.849016203705</v>
      </c>
      <c r="U2229">
        <f>D2229*1.39</f>
        <v>18070</v>
      </c>
      <c r="V2229">
        <f>E2229*1.39</f>
        <v>28438.01</v>
      </c>
    </row>
    <row r="2230" spans="1:22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716"/>
        <v>11.744899999999999</v>
      </c>
      <c r="P2230">
        <f t="shared" si="717"/>
        <v>81.561805555555551</v>
      </c>
      <c r="Q2230" t="s">
        <v>8333</v>
      </c>
      <c r="R2230" t="s">
        <v>8351</v>
      </c>
      <c r="S2230" s="10">
        <f t="shared" si="718"/>
        <v>42202.278194444443</v>
      </c>
      <c r="T2230" s="10">
        <f t="shared" si="719"/>
        <v>42232.278194444443</v>
      </c>
      <c r="U2230">
        <f>D2230*1.19</f>
        <v>1190</v>
      </c>
      <c r="V2230">
        <f>E2230*1.19</f>
        <v>13976.430999999999</v>
      </c>
    </row>
    <row r="2231" spans="1:22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716"/>
        <v>1.7104755366949576</v>
      </c>
      <c r="P2231">
        <f t="shared" si="717"/>
        <v>25.42547309833024</v>
      </c>
      <c r="Q2231" t="s">
        <v>8333</v>
      </c>
      <c r="R2231" t="s">
        <v>8351</v>
      </c>
      <c r="S2231" s="10">
        <f t="shared" si="718"/>
        <v>41484.664247685185</v>
      </c>
      <c r="T2231" s="10">
        <f t="shared" si="719"/>
        <v>41520.166666666664</v>
      </c>
      <c r="U2231">
        <f t="shared" ref="U2231:U2234" si="734">D2231</f>
        <v>8012</v>
      </c>
      <c r="V2231">
        <f t="shared" ref="V2231:V2234" si="735">E2231</f>
        <v>13704.33</v>
      </c>
    </row>
    <row r="2232" spans="1:22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716"/>
        <v>1.2595294117647058</v>
      </c>
      <c r="P2232">
        <f t="shared" si="717"/>
        <v>21.497991967871485</v>
      </c>
      <c r="Q2232" t="s">
        <v>8333</v>
      </c>
      <c r="R2232" t="s">
        <v>8351</v>
      </c>
      <c r="S2232" s="10">
        <f t="shared" si="718"/>
        <v>41724.881099537037</v>
      </c>
      <c r="T2232" s="10">
        <f t="shared" si="719"/>
        <v>41754.881099537037</v>
      </c>
      <c r="U2232">
        <f t="shared" si="734"/>
        <v>8500</v>
      </c>
      <c r="V2232">
        <f t="shared" si="735"/>
        <v>10706</v>
      </c>
    </row>
    <row r="2233" spans="1:22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716"/>
        <v>12.121296000000001</v>
      </c>
      <c r="P2233">
        <f t="shared" si="717"/>
        <v>27.226630727762803</v>
      </c>
      <c r="Q2233" t="s">
        <v>8333</v>
      </c>
      <c r="R2233" t="s">
        <v>8351</v>
      </c>
      <c r="S2233" s="10">
        <f t="shared" si="718"/>
        <v>41423.910891203705</v>
      </c>
      <c r="T2233" s="10">
        <f t="shared" si="719"/>
        <v>41450.208333333336</v>
      </c>
      <c r="U2233">
        <f t="shared" si="734"/>
        <v>2500</v>
      </c>
      <c r="V2233">
        <f t="shared" si="735"/>
        <v>30303.24</v>
      </c>
    </row>
    <row r="2234" spans="1:22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716"/>
        <v>4.9580000000000002</v>
      </c>
      <c r="P2234">
        <f t="shared" si="717"/>
        <v>25.091093117408906</v>
      </c>
      <c r="Q2234" t="s">
        <v>8333</v>
      </c>
      <c r="R2234" t="s">
        <v>8351</v>
      </c>
      <c r="S2234" s="10">
        <f t="shared" si="718"/>
        <v>41806.794074074074</v>
      </c>
      <c r="T2234" s="10">
        <f t="shared" si="719"/>
        <v>41839.125</v>
      </c>
      <c r="U2234">
        <f t="shared" si="734"/>
        <v>5000</v>
      </c>
      <c r="V2234">
        <f t="shared" si="735"/>
        <v>24790</v>
      </c>
    </row>
    <row r="2235" spans="1:22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716"/>
        <v>3.3203999999999998</v>
      </c>
      <c r="P2235">
        <f t="shared" si="717"/>
        <v>21.230179028132991</v>
      </c>
      <c r="Q2235" t="s">
        <v>8333</v>
      </c>
      <c r="R2235" t="s">
        <v>8351</v>
      </c>
      <c r="S2235" s="10">
        <f t="shared" si="718"/>
        <v>42331.378923611104</v>
      </c>
      <c r="T2235" s="10">
        <f t="shared" si="719"/>
        <v>42352</v>
      </c>
      <c r="U2235">
        <f>D2235*1.39</f>
        <v>3474.9999999999995</v>
      </c>
      <c r="V2235">
        <f>E2235*1.39</f>
        <v>11538.39</v>
      </c>
    </row>
    <row r="2236" spans="1:22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716"/>
        <v>11.65</v>
      </c>
      <c r="P2236">
        <f t="shared" si="717"/>
        <v>41.607142857142854</v>
      </c>
      <c r="Q2236" t="s">
        <v>8333</v>
      </c>
      <c r="R2236" t="s">
        <v>8351</v>
      </c>
      <c r="S2236" s="10">
        <f t="shared" si="718"/>
        <v>42710.824618055558</v>
      </c>
      <c r="T2236" s="10">
        <f t="shared" si="719"/>
        <v>42740.824618055558</v>
      </c>
      <c r="U2236">
        <f>D2236</f>
        <v>100</v>
      </c>
      <c r="V2236">
        <f>E2236</f>
        <v>1165</v>
      </c>
    </row>
    <row r="2237" spans="1:22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716"/>
        <v>1.5331538461538461</v>
      </c>
      <c r="P2237">
        <f t="shared" si="717"/>
        <v>135.58503401360545</v>
      </c>
      <c r="Q2237" t="s">
        <v>8333</v>
      </c>
      <c r="R2237" t="s">
        <v>8351</v>
      </c>
      <c r="S2237" s="10">
        <f t="shared" si="718"/>
        <v>42062.022118055553</v>
      </c>
      <c r="T2237" s="10">
        <f t="shared" si="719"/>
        <v>42091.980451388896</v>
      </c>
      <c r="U2237">
        <f>D2237*0.81</f>
        <v>10530</v>
      </c>
      <c r="V2237">
        <f>E2237*0.81</f>
        <v>16144.11</v>
      </c>
    </row>
    <row r="2238" spans="1:22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716"/>
        <v>5.3710714285714287</v>
      </c>
      <c r="P2238">
        <f t="shared" si="717"/>
        <v>22.116176470588236</v>
      </c>
      <c r="Q2238" t="s">
        <v>8333</v>
      </c>
      <c r="R2238" t="s">
        <v>8351</v>
      </c>
      <c r="S2238" s="10">
        <f t="shared" si="718"/>
        <v>42371.617164351846</v>
      </c>
      <c r="T2238" s="10">
        <f t="shared" si="719"/>
        <v>42401.617164351846</v>
      </c>
      <c r="U2238">
        <f t="shared" ref="U2238:U2239" si="736">D2238</f>
        <v>2800</v>
      </c>
      <c r="V2238">
        <f t="shared" ref="V2238:V2239" si="737">E2238</f>
        <v>15039</v>
      </c>
    </row>
    <row r="2239" spans="1:22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716"/>
        <v>3.5292777777777777</v>
      </c>
      <c r="P2239">
        <f t="shared" si="717"/>
        <v>64.625635808748726</v>
      </c>
      <c r="Q2239" t="s">
        <v>8333</v>
      </c>
      <c r="R2239" t="s">
        <v>8351</v>
      </c>
      <c r="S2239" s="10">
        <f t="shared" si="718"/>
        <v>41915.003275462965</v>
      </c>
      <c r="T2239" s="10">
        <f t="shared" si="719"/>
        <v>41955.332638888889</v>
      </c>
      <c r="U2239">
        <f t="shared" si="736"/>
        <v>18000</v>
      </c>
      <c r="V2239">
        <f t="shared" si="737"/>
        <v>63527</v>
      </c>
    </row>
    <row r="2240" spans="1:22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716"/>
        <v>1.3740000000000001</v>
      </c>
      <c r="P2240">
        <f t="shared" si="717"/>
        <v>69.569620253164558</v>
      </c>
      <c r="Q2240" t="s">
        <v>8333</v>
      </c>
      <c r="R2240" t="s">
        <v>8351</v>
      </c>
      <c r="S2240" s="10">
        <f t="shared" si="718"/>
        <v>42774.621712962966</v>
      </c>
      <c r="T2240" s="10">
        <f t="shared" si="719"/>
        <v>42804.621712962966</v>
      </c>
      <c r="U2240">
        <f>D2240*1.19</f>
        <v>4760</v>
      </c>
      <c r="V2240">
        <f>E2240*1.19</f>
        <v>6540.24</v>
      </c>
    </row>
    <row r="2241" spans="1:22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716"/>
        <v>1.2802667999999999</v>
      </c>
      <c r="P2241">
        <f t="shared" si="717"/>
        <v>75.133028169014082</v>
      </c>
      <c r="Q2241" t="s">
        <v>8333</v>
      </c>
      <c r="R2241" t="s">
        <v>8351</v>
      </c>
      <c r="S2241" s="10">
        <f t="shared" si="718"/>
        <v>41572.958495370374</v>
      </c>
      <c r="T2241" s="10">
        <f t="shared" si="719"/>
        <v>41609.168055555558</v>
      </c>
      <c r="U2241">
        <f t="shared" ref="U2241:U2242" si="738">D2241</f>
        <v>25000</v>
      </c>
      <c r="V2241">
        <f t="shared" ref="V2241:V2242" si="739">E2241</f>
        <v>32006.67</v>
      </c>
    </row>
    <row r="2242" spans="1:22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716"/>
        <v>2.7067999999999999</v>
      </c>
      <c r="P2242">
        <f t="shared" si="717"/>
        <v>140.97916666666666</v>
      </c>
      <c r="Q2242" t="s">
        <v>8333</v>
      </c>
      <c r="R2242" t="s">
        <v>8351</v>
      </c>
      <c r="S2242" s="10">
        <f t="shared" si="718"/>
        <v>42452.825740740736</v>
      </c>
      <c r="T2242" s="10">
        <f t="shared" si="719"/>
        <v>42482.825740740736</v>
      </c>
      <c r="U2242">
        <f t="shared" si="738"/>
        <v>5000</v>
      </c>
      <c r="V2242">
        <f t="shared" si="739"/>
        <v>13534</v>
      </c>
    </row>
    <row r="2243" spans="1:22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740">SUM(E2243/D2243)</f>
        <v>8.0640000000000001</v>
      </c>
      <c r="P2243">
        <f t="shared" ref="P2243:P2306" si="741">SUM(E2243/L2243)</f>
        <v>49.472392638036808</v>
      </c>
      <c r="Q2243" t="s">
        <v>8333</v>
      </c>
      <c r="R2243" t="s">
        <v>8351</v>
      </c>
      <c r="S2243" s="10">
        <f t="shared" ref="S2243:S2306" si="742">(((J2243/60)/60)/24)+DATE(1970,1,1)</f>
        <v>42766.827546296292</v>
      </c>
      <c r="T2243" s="10">
        <f t="shared" ref="T2243:T2306" si="743">(((I2243/60)/60)/24)+DATE(1970,1,1)</f>
        <v>42796.827546296292</v>
      </c>
      <c r="U2243">
        <f>D2243*1.39</f>
        <v>1390</v>
      </c>
      <c r="V2243">
        <f>E2243*1.39</f>
        <v>11208.96</v>
      </c>
    </row>
    <row r="2244" spans="1:22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740"/>
        <v>13.600976000000001</v>
      </c>
      <c r="P2244">
        <f t="shared" si="741"/>
        <v>53.865251485148519</v>
      </c>
      <c r="Q2244" t="s">
        <v>8333</v>
      </c>
      <c r="R2244" t="s">
        <v>8351</v>
      </c>
      <c r="S2244" s="10">
        <f t="shared" si="742"/>
        <v>41569.575613425928</v>
      </c>
      <c r="T2244" s="10">
        <f t="shared" si="743"/>
        <v>41605.126388888886</v>
      </c>
      <c r="U2244">
        <f t="shared" ref="U2244:U2247" si="744">D2244</f>
        <v>10000</v>
      </c>
      <c r="V2244">
        <f t="shared" ref="V2244:V2247" si="745">E2244</f>
        <v>136009.76</v>
      </c>
    </row>
    <row r="2245" spans="1:22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740"/>
        <v>9302.5</v>
      </c>
      <c r="P2245">
        <f t="shared" si="741"/>
        <v>4.5712530712530715</v>
      </c>
      <c r="Q2245" t="s">
        <v>8333</v>
      </c>
      <c r="R2245" t="s">
        <v>8351</v>
      </c>
      <c r="S2245" s="10">
        <f t="shared" si="742"/>
        <v>42800.751041666663</v>
      </c>
      <c r="T2245" s="10">
        <f t="shared" si="743"/>
        <v>42807.125</v>
      </c>
      <c r="U2245">
        <f t="shared" si="744"/>
        <v>1</v>
      </c>
      <c r="V2245">
        <f t="shared" si="745"/>
        <v>9302.5</v>
      </c>
    </row>
    <row r="2246" spans="1:22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740"/>
        <v>3.7702</v>
      </c>
      <c r="P2246">
        <f t="shared" si="741"/>
        <v>65.00344827586207</v>
      </c>
      <c r="Q2246" t="s">
        <v>8333</v>
      </c>
      <c r="R2246" t="s">
        <v>8351</v>
      </c>
      <c r="S2246" s="10">
        <f t="shared" si="742"/>
        <v>42647.818819444445</v>
      </c>
      <c r="T2246" s="10">
        <f t="shared" si="743"/>
        <v>42659.854166666672</v>
      </c>
      <c r="U2246">
        <f t="shared" si="744"/>
        <v>5000</v>
      </c>
      <c r="V2246">
        <f t="shared" si="745"/>
        <v>18851</v>
      </c>
    </row>
    <row r="2247" spans="1:22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740"/>
        <v>26.47025</v>
      </c>
      <c r="P2247">
        <f t="shared" si="741"/>
        <v>53.475252525252522</v>
      </c>
      <c r="Q2247" t="s">
        <v>8333</v>
      </c>
      <c r="R2247" t="s">
        <v>8351</v>
      </c>
      <c r="S2247" s="10">
        <f t="shared" si="742"/>
        <v>41660.708530092597</v>
      </c>
      <c r="T2247" s="10">
        <f t="shared" si="743"/>
        <v>41691.75</v>
      </c>
      <c r="U2247">
        <f t="shared" si="744"/>
        <v>4000</v>
      </c>
      <c r="V2247">
        <f t="shared" si="745"/>
        <v>105881</v>
      </c>
    </row>
    <row r="2248" spans="1:22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740"/>
        <v>1.0012000000000001</v>
      </c>
      <c r="P2248">
        <f t="shared" si="741"/>
        <v>43.912280701754383</v>
      </c>
      <c r="Q2248" t="s">
        <v>8333</v>
      </c>
      <c r="R2248" t="s">
        <v>8351</v>
      </c>
      <c r="S2248" s="10">
        <f t="shared" si="742"/>
        <v>42221.79178240741</v>
      </c>
      <c r="T2248" s="10">
        <f t="shared" si="743"/>
        <v>42251.79178240741</v>
      </c>
      <c r="U2248">
        <f>D2248*1.39</f>
        <v>3474.9999999999995</v>
      </c>
      <c r="V2248">
        <f>E2248*1.39</f>
        <v>3479.1699999999996</v>
      </c>
    </row>
    <row r="2249" spans="1:22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740"/>
        <v>1.0445405405405406</v>
      </c>
      <c r="P2249">
        <f t="shared" si="741"/>
        <v>50.852631578947367</v>
      </c>
      <c r="Q2249" t="s">
        <v>8333</v>
      </c>
      <c r="R2249" t="s">
        <v>8351</v>
      </c>
      <c r="S2249" s="10">
        <f t="shared" si="742"/>
        <v>42200.666261574079</v>
      </c>
      <c r="T2249" s="10">
        <f t="shared" si="743"/>
        <v>42214.666261574079</v>
      </c>
      <c r="U2249">
        <f>D2249</f>
        <v>18500</v>
      </c>
      <c r="V2249">
        <f>E2249</f>
        <v>19324</v>
      </c>
    </row>
    <row r="2250" spans="1:22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740"/>
        <v>1.0721428571428571</v>
      </c>
      <c r="P2250">
        <f t="shared" si="741"/>
        <v>58.6328125</v>
      </c>
      <c r="Q2250" t="s">
        <v>8333</v>
      </c>
      <c r="R2250" t="s">
        <v>8351</v>
      </c>
      <c r="S2250" s="10">
        <f t="shared" si="742"/>
        <v>42688.875902777778</v>
      </c>
      <c r="T2250" s="10">
        <f t="shared" si="743"/>
        <v>42718.875902777778</v>
      </c>
      <c r="U2250">
        <f>D2250*1.39</f>
        <v>9730</v>
      </c>
      <c r="V2250">
        <f>E2250*1.39</f>
        <v>10431.949999999999</v>
      </c>
    </row>
    <row r="2251" spans="1:22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740"/>
        <v>1.6877142857142857</v>
      </c>
      <c r="P2251">
        <f t="shared" si="741"/>
        <v>32.81666666666667</v>
      </c>
      <c r="Q2251" t="s">
        <v>8333</v>
      </c>
      <c r="R2251" t="s">
        <v>8351</v>
      </c>
      <c r="S2251" s="10">
        <f t="shared" si="742"/>
        <v>41336.703298611108</v>
      </c>
      <c r="T2251" s="10">
        <f t="shared" si="743"/>
        <v>41366.661631944444</v>
      </c>
      <c r="U2251">
        <f t="shared" ref="U2251:U2253" si="746">D2251</f>
        <v>3500</v>
      </c>
      <c r="V2251">
        <f t="shared" ref="V2251:V2253" si="747">E2251</f>
        <v>5907</v>
      </c>
    </row>
    <row r="2252" spans="1:22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740"/>
        <v>9.7511200000000002</v>
      </c>
      <c r="P2252">
        <f t="shared" si="741"/>
        <v>426.93169877408059</v>
      </c>
      <c r="Q2252" t="s">
        <v>8333</v>
      </c>
      <c r="R2252" t="s">
        <v>8351</v>
      </c>
      <c r="S2252" s="10">
        <f t="shared" si="742"/>
        <v>42677.005474537036</v>
      </c>
      <c r="T2252" s="10">
        <f t="shared" si="743"/>
        <v>42707.0471412037</v>
      </c>
      <c r="U2252">
        <f t="shared" si="746"/>
        <v>25000</v>
      </c>
      <c r="V2252">
        <f t="shared" si="747"/>
        <v>243778</v>
      </c>
    </row>
    <row r="2253" spans="1:22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740"/>
        <v>1.3444929411764706</v>
      </c>
      <c r="P2253">
        <f t="shared" si="741"/>
        <v>23.808729166666669</v>
      </c>
      <c r="Q2253" t="s">
        <v>8333</v>
      </c>
      <c r="R2253" t="s">
        <v>8351</v>
      </c>
      <c r="S2253" s="10">
        <f t="shared" si="742"/>
        <v>41846.34579861111</v>
      </c>
      <c r="T2253" s="10">
        <f t="shared" si="743"/>
        <v>41867.34579861111</v>
      </c>
      <c r="U2253">
        <f t="shared" si="746"/>
        <v>8500</v>
      </c>
      <c r="V2253">
        <f t="shared" si="747"/>
        <v>11428.19</v>
      </c>
    </row>
    <row r="2254" spans="1:22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740"/>
        <v>2.722777777777778</v>
      </c>
      <c r="P2254">
        <f t="shared" si="741"/>
        <v>98.413654618473899</v>
      </c>
      <c r="Q2254" t="s">
        <v>8333</v>
      </c>
      <c r="R2254" t="s">
        <v>8351</v>
      </c>
      <c r="S2254" s="10">
        <f t="shared" si="742"/>
        <v>42573.327986111108</v>
      </c>
      <c r="T2254" s="10">
        <f t="shared" si="743"/>
        <v>42588.327986111108</v>
      </c>
      <c r="U2254">
        <f>D2254*1.19</f>
        <v>10710</v>
      </c>
      <c r="V2254">
        <f>E2254*1.19</f>
        <v>29160.949999999997</v>
      </c>
    </row>
    <row r="2255" spans="1:22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740"/>
        <v>1.1268750000000001</v>
      </c>
      <c r="P2255">
        <f t="shared" si="741"/>
        <v>107.32142857142857</v>
      </c>
      <c r="Q2255" t="s">
        <v>8333</v>
      </c>
      <c r="R2255" t="s">
        <v>8351</v>
      </c>
      <c r="S2255" s="10">
        <f t="shared" si="742"/>
        <v>42296.631331018521</v>
      </c>
      <c r="T2255" s="10">
        <f t="shared" si="743"/>
        <v>42326.672997685186</v>
      </c>
      <c r="U2255">
        <f t="shared" ref="U2255:U2257" si="748">D2255</f>
        <v>8000</v>
      </c>
      <c r="V2255">
        <f t="shared" ref="V2255:V2257" si="749">E2255</f>
        <v>9015</v>
      </c>
    </row>
    <row r="2256" spans="1:22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740"/>
        <v>4.5979999999999999</v>
      </c>
      <c r="P2256">
        <f t="shared" si="741"/>
        <v>11.67005076142132</v>
      </c>
      <c r="Q2256" t="s">
        <v>8333</v>
      </c>
      <c r="R2256" t="s">
        <v>8351</v>
      </c>
      <c r="S2256" s="10">
        <f t="shared" si="742"/>
        <v>42752.647777777776</v>
      </c>
      <c r="T2256" s="10">
        <f t="shared" si="743"/>
        <v>42759.647777777776</v>
      </c>
      <c r="U2256">
        <f t="shared" si="748"/>
        <v>500</v>
      </c>
      <c r="V2256">
        <f t="shared" si="749"/>
        <v>2299</v>
      </c>
    </row>
    <row r="2257" spans="1:22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740"/>
        <v>2.8665822784810127</v>
      </c>
      <c r="P2257">
        <f t="shared" si="741"/>
        <v>41.782287822878232</v>
      </c>
      <c r="Q2257" t="s">
        <v>8333</v>
      </c>
      <c r="R2257" t="s">
        <v>8351</v>
      </c>
      <c r="S2257" s="10">
        <f t="shared" si="742"/>
        <v>42467.951979166668</v>
      </c>
      <c r="T2257" s="10">
        <f t="shared" si="743"/>
        <v>42497.951979166668</v>
      </c>
      <c r="U2257">
        <f t="shared" si="748"/>
        <v>3950</v>
      </c>
      <c r="V2257">
        <f t="shared" si="749"/>
        <v>11323</v>
      </c>
    </row>
    <row r="2258" spans="1:22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740"/>
        <v>2.2270833333333333</v>
      </c>
      <c r="P2258">
        <f t="shared" si="741"/>
        <v>21.38</v>
      </c>
      <c r="Q2258" t="s">
        <v>8333</v>
      </c>
      <c r="R2258" t="s">
        <v>8351</v>
      </c>
      <c r="S2258" s="10">
        <f t="shared" si="742"/>
        <v>42682.451921296291</v>
      </c>
      <c r="T2258" s="10">
        <f t="shared" si="743"/>
        <v>42696.451921296291</v>
      </c>
      <c r="U2258">
        <f t="shared" ref="U2258:U2259" si="750">D2258*1.39</f>
        <v>667.19999999999993</v>
      </c>
      <c r="V2258">
        <f t="shared" ref="V2258:V2259" si="751">E2258*1.39</f>
        <v>1485.9099999999999</v>
      </c>
    </row>
    <row r="2259" spans="1:22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740"/>
        <v>6.3613999999999997</v>
      </c>
      <c r="P2259">
        <f t="shared" si="741"/>
        <v>94.103550295857985</v>
      </c>
      <c r="Q2259" t="s">
        <v>8333</v>
      </c>
      <c r="R2259" t="s">
        <v>8351</v>
      </c>
      <c r="S2259" s="10">
        <f t="shared" si="742"/>
        <v>42505.936678240745</v>
      </c>
      <c r="T2259" s="10">
        <f t="shared" si="743"/>
        <v>42540.958333333328</v>
      </c>
      <c r="U2259">
        <f t="shared" si="750"/>
        <v>3474.9999999999995</v>
      </c>
      <c r="V2259">
        <f t="shared" si="751"/>
        <v>22105.864999999998</v>
      </c>
    </row>
    <row r="2260" spans="1:22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740"/>
        <v>1.4650000000000001</v>
      </c>
      <c r="P2260">
        <f t="shared" si="741"/>
        <v>15.721951219512196</v>
      </c>
      <c r="Q2260" t="s">
        <v>8333</v>
      </c>
      <c r="R2260" t="s">
        <v>8351</v>
      </c>
      <c r="S2260" s="10">
        <f t="shared" si="742"/>
        <v>42136.75100694444</v>
      </c>
      <c r="T2260" s="10">
        <f t="shared" si="743"/>
        <v>42166.75100694444</v>
      </c>
      <c r="U2260">
        <f>D2260</f>
        <v>2200</v>
      </c>
      <c r="V2260">
        <f>E2260</f>
        <v>3223</v>
      </c>
    </row>
    <row r="2261" spans="1:22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740"/>
        <v>18.670999999999999</v>
      </c>
      <c r="P2261">
        <f t="shared" si="741"/>
        <v>90.635922330097088</v>
      </c>
      <c r="Q2261" t="s">
        <v>8333</v>
      </c>
      <c r="R2261" t="s">
        <v>8351</v>
      </c>
      <c r="S2261" s="10">
        <f t="shared" si="742"/>
        <v>42702.804814814815</v>
      </c>
      <c r="T2261" s="10">
        <f t="shared" si="743"/>
        <v>42712.804814814815</v>
      </c>
      <c r="U2261">
        <f>D2261*1.39</f>
        <v>1390</v>
      </c>
      <c r="V2261">
        <f>E2261*1.39</f>
        <v>25952.69</v>
      </c>
    </row>
    <row r="2262" spans="1:22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740"/>
        <v>3.2692000000000001</v>
      </c>
      <c r="P2262">
        <f t="shared" si="741"/>
        <v>97.297619047619051</v>
      </c>
      <c r="Q2262" t="s">
        <v>8333</v>
      </c>
      <c r="R2262" t="s">
        <v>8351</v>
      </c>
      <c r="S2262" s="10">
        <f t="shared" si="742"/>
        <v>41695.016782407409</v>
      </c>
      <c r="T2262" s="10">
        <f t="shared" si="743"/>
        <v>41724.975115740745</v>
      </c>
      <c r="U2262">
        <f>D2262</f>
        <v>2500</v>
      </c>
      <c r="V2262">
        <f>E2262</f>
        <v>8173</v>
      </c>
    </row>
    <row r="2263" spans="1:22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740"/>
        <v>7.7949999999999999</v>
      </c>
      <c r="P2263">
        <f t="shared" si="741"/>
        <v>37.11904761904762</v>
      </c>
      <c r="Q2263" t="s">
        <v>8333</v>
      </c>
      <c r="R2263" t="s">
        <v>8351</v>
      </c>
      <c r="S2263" s="10">
        <f t="shared" si="742"/>
        <v>42759.724768518514</v>
      </c>
      <c r="T2263" s="10">
        <f t="shared" si="743"/>
        <v>42780.724768518514</v>
      </c>
      <c r="U2263">
        <f>D2263*0.75</f>
        <v>750</v>
      </c>
      <c r="V2263">
        <f>E2263*0.75</f>
        <v>5846.25</v>
      </c>
    </row>
    <row r="2264" spans="1:22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740"/>
        <v>1.5415151515151515</v>
      </c>
      <c r="P2264">
        <f t="shared" si="741"/>
        <v>28.104972375690608</v>
      </c>
      <c r="Q2264" t="s">
        <v>8333</v>
      </c>
      <c r="R2264" t="s">
        <v>8351</v>
      </c>
      <c r="S2264" s="10">
        <f t="shared" si="742"/>
        <v>41926.585162037038</v>
      </c>
      <c r="T2264" s="10">
        <f t="shared" si="743"/>
        <v>41961</v>
      </c>
      <c r="U2264">
        <f>D2264</f>
        <v>3300</v>
      </c>
      <c r="V2264">
        <f>E2264</f>
        <v>5087</v>
      </c>
    </row>
    <row r="2265" spans="1:22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740"/>
        <v>1.1554666666666666</v>
      </c>
      <c r="P2265">
        <f t="shared" si="741"/>
        <v>144.43333333333334</v>
      </c>
      <c r="Q2265" t="s">
        <v>8333</v>
      </c>
      <c r="R2265" t="s">
        <v>8351</v>
      </c>
      <c r="S2265" s="10">
        <f t="shared" si="742"/>
        <v>42014.832326388889</v>
      </c>
      <c r="T2265" s="10">
        <f t="shared" si="743"/>
        <v>42035.832326388889</v>
      </c>
      <c r="U2265">
        <f>D2265*0.12</f>
        <v>900</v>
      </c>
      <c r="V2265">
        <f>E2265*0.12</f>
        <v>1039.92</v>
      </c>
    </row>
    <row r="2266" spans="1:22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740"/>
        <v>1.8003333333333333</v>
      </c>
      <c r="P2266">
        <f t="shared" si="741"/>
        <v>24.274157303370785</v>
      </c>
      <c r="Q2266" t="s">
        <v>8333</v>
      </c>
      <c r="R2266" t="s">
        <v>8351</v>
      </c>
      <c r="S2266" s="10">
        <f t="shared" si="742"/>
        <v>42496.582337962958</v>
      </c>
      <c r="T2266" s="10">
        <f t="shared" si="743"/>
        <v>42513.125</v>
      </c>
      <c r="U2266">
        <f>D2266</f>
        <v>6000</v>
      </c>
      <c r="V2266">
        <f>E2266</f>
        <v>10802</v>
      </c>
    </row>
    <row r="2267" spans="1:22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740"/>
        <v>2.9849999999999999</v>
      </c>
      <c r="P2267">
        <f t="shared" si="741"/>
        <v>35.117647058823529</v>
      </c>
      <c r="Q2267" t="s">
        <v>8333</v>
      </c>
      <c r="R2267" t="s">
        <v>8351</v>
      </c>
      <c r="S2267" s="10">
        <f t="shared" si="742"/>
        <v>42689.853090277778</v>
      </c>
      <c r="T2267" s="10">
        <f t="shared" si="743"/>
        <v>42696.853090277778</v>
      </c>
      <c r="U2267">
        <f>D2267*1.39</f>
        <v>278</v>
      </c>
      <c r="V2267">
        <f>E2267*1.39</f>
        <v>829.82999999999993</v>
      </c>
    </row>
    <row r="2268" spans="1:22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740"/>
        <v>3.2026666666666666</v>
      </c>
      <c r="P2268">
        <f t="shared" si="741"/>
        <v>24.762886597938145</v>
      </c>
      <c r="Q2268" t="s">
        <v>8333</v>
      </c>
      <c r="R2268" t="s">
        <v>8351</v>
      </c>
      <c r="S2268" s="10">
        <f t="shared" si="742"/>
        <v>42469.874907407408</v>
      </c>
      <c r="T2268" s="10">
        <f t="shared" si="743"/>
        <v>42487.083333333328</v>
      </c>
      <c r="U2268">
        <f t="shared" ref="U2268:U2274" si="752">D2268</f>
        <v>1500</v>
      </c>
      <c r="V2268">
        <f t="shared" ref="V2268:V2274" si="753">E2268</f>
        <v>4804</v>
      </c>
    </row>
    <row r="2269" spans="1:22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740"/>
        <v>3.80525</v>
      </c>
      <c r="P2269">
        <f t="shared" si="741"/>
        <v>188.37871287128712</v>
      </c>
      <c r="Q2269" t="s">
        <v>8333</v>
      </c>
      <c r="R2269" t="s">
        <v>8351</v>
      </c>
      <c r="S2269" s="10">
        <f t="shared" si="742"/>
        <v>41968.829826388886</v>
      </c>
      <c r="T2269" s="10">
        <f t="shared" si="743"/>
        <v>41994.041666666672</v>
      </c>
      <c r="U2269">
        <f t="shared" si="752"/>
        <v>20000</v>
      </c>
      <c r="V2269">
        <f t="shared" si="753"/>
        <v>76105</v>
      </c>
    </row>
    <row r="2270" spans="1:22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740"/>
        <v>1.026</v>
      </c>
      <c r="P2270">
        <f t="shared" si="741"/>
        <v>148.08247422680412</v>
      </c>
      <c r="Q2270" t="s">
        <v>8333</v>
      </c>
      <c r="R2270" t="s">
        <v>8351</v>
      </c>
      <c r="S2270" s="10">
        <f t="shared" si="742"/>
        <v>42776.082349537035</v>
      </c>
      <c r="T2270" s="10">
        <f t="shared" si="743"/>
        <v>42806.082349537035</v>
      </c>
      <c r="U2270">
        <f t="shared" si="752"/>
        <v>28000</v>
      </c>
      <c r="V2270">
        <f t="shared" si="753"/>
        <v>28728</v>
      </c>
    </row>
    <row r="2271" spans="1:22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740"/>
        <v>18.016400000000001</v>
      </c>
      <c r="P2271">
        <f t="shared" si="741"/>
        <v>49.934589800443462</v>
      </c>
      <c r="Q2271" t="s">
        <v>8333</v>
      </c>
      <c r="R2271" t="s">
        <v>8351</v>
      </c>
      <c r="S2271" s="10">
        <f t="shared" si="742"/>
        <v>42776.704432870371</v>
      </c>
      <c r="T2271" s="10">
        <f t="shared" si="743"/>
        <v>42801.208333333328</v>
      </c>
      <c r="U2271">
        <f t="shared" si="752"/>
        <v>2500</v>
      </c>
      <c r="V2271">
        <f t="shared" si="753"/>
        <v>45041</v>
      </c>
    </row>
    <row r="2272" spans="1:22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740"/>
        <v>7.2024800000000004</v>
      </c>
      <c r="P2272">
        <f t="shared" si="741"/>
        <v>107.82155688622754</v>
      </c>
      <c r="Q2272" t="s">
        <v>8333</v>
      </c>
      <c r="R2272" t="s">
        <v>8351</v>
      </c>
      <c r="S2272" s="10">
        <f t="shared" si="742"/>
        <v>42725.869363425925</v>
      </c>
      <c r="T2272" s="10">
        <f t="shared" si="743"/>
        <v>42745.915972222225</v>
      </c>
      <c r="U2272">
        <f t="shared" si="752"/>
        <v>25000</v>
      </c>
      <c r="V2272">
        <f t="shared" si="753"/>
        <v>180062</v>
      </c>
    </row>
    <row r="2273" spans="1:22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740"/>
        <v>2.8309000000000002</v>
      </c>
      <c r="P2273">
        <f t="shared" si="741"/>
        <v>42.63403614457831</v>
      </c>
      <c r="Q2273" t="s">
        <v>8333</v>
      </c>
      <c r="R2273" t="s">
        <v>8351</v>
      </c>
      <c r="S2273" s="10">
        <f t="shared" si="742"/>
        <v>42684.000046296293</v>
      </c>
      <c r="T2273" s="10">
        <f t="shared" si="743"/>
        <v>42714.000046296293</v>
      </c>
      <c r="U2273">
        <f t="shared" si="752"/>
        <v>20000</v>
      </c>
      <c r="V2273">
        <f t="shared" si="753"/>
        <v>56618</v>
      </c>
    </row>
    <row r="2274" spans="1:22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740"/>
        <v>13.566000000000001</v>
      </c>
      <c r="P2274">
        <f t="shared" si="741"/>
        <v>14.370762711864407</v>
      </c>
      <c r="Q2274" t="s">
        <v>8333</v>
      </c>
      <c r="R2274" t="s">
        <v>8351</v>
      </c>
      <c r="S2274" s="10">
        <f t="shared" si="742"/>
        <v>42315.699490740735</v>
      </c>
      <c r="T2274" s="10">
        <f t="shared" si="743"/>
        <v>42345.699490740735</v>
      </c>
      <c r="U2274">
        <f t="shared" si="752"/>
        <v>1000</v>
      </c>
      <c r="V2274">
        <f t="shared" si="753"/>
        <v>13566</v>
      </c>
    </row>
    <row r="2275" spans="1:22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740"/>
        <v>2.2035999999999998</v>
      </c>
      <c r="P2275">
        <f t="shared" si="741"/>
        <v>37.476190476190474</v>
      </c>
      <c r="Q2275" t="s">
        <v>8333</v>
      </c>
      <c r="R2275" t="s">
        <v>8351</v>
      </c>
      <c r="S2275" s="10">
        <f t="shared" si="742"/>
        <v>42781.549097222218</v>
      </c>
      <c r="T2275" s="10">
        <f t="shared" si="743"/>
        <v>42806.507430555561</v>
      </c>
      <c r="U2275">
        <f>D2275*0.81</f>
        <v>2025.0000000000002</v>
      </c>
      <c r="V2275">
        <f>E2275*0.81</f>
        <v>4462.29</v>
      </c>
    </row>
    <row r="2276" spans="1:22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740"/>
        <v>1.196</v>
      </c>
      <c r="P2276">
        <f t="shared" si="741"/>
        <v>30.202020202020201</v>
      </c>
      <c r="Q2276" t="s">
        <v>8333</v>
      </c>
      <c r="R2276" t="s">
        <v>8351</v>
      </c>
      <c r="S2276" s="10">
        <f t="shared" si="742"/>
        <v>41663.500659722224</v>
      </c>
      <c r="T2276" s="10">
        <f t="shared" si="743"/>
        <v>41693.500659722224</v>
      </c>
      <c r="U2276">
        <f>D2276</f>
        <v>2500</v>
      </c>
      <c r="V2276">
        <f>E2276</f>
        <v>2990</v>
      </c>
    </row>
    <row r="2277" spans="1:22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740"/>
        <v>4.0776923076923079</v>
      </c>
      <c r="P2277">
        <f t="shared" si="741"/>
        <v>33.550632911392405</v>
      </c>
      <c r="Q2277" t="s">
        <v>8333</v>
      </c>
      <c r="R2277" t="s">
        <v>8351</v>
      </c>
      <c r="S2277" s="10">
        <f t="shared" si="742"/>
        <v>41965.616655092599</v>
      </c>
      <c r="T2277" s="10">
        <f t="shared" si="743"/>
        <v>41995.616655092599</v>
      </c>
      <c r="U2277">
        <f>D2277*1.39</f>
        <v>903.49999999999989</v>
      </c>
      <c r="V2277">
        <f>E2277*1.39</f>
        <v>3684.1949999999997</v>
      </c>
    </row>
    <row r="2278" spans="1:22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740"/>
        <v>1.0581826105905425</v>
      </c>
      <c r="P2278">
        <f t="shared" si="741"/>
        <v>64.74666666666667</v>
      </c>
      <c r="Q2278" t="s">
        <v>8333</v>
      </c>
      <c r="R2278" t="s">
        <v>8351</v>
      </c>
      <c r="S2278" s="10">
        <f t="shared" si="742"/>
        <v>41614.651493055557</v>
      </c>
      <c r="T2278" s="10">
        <f t="shared" si="743"/>
        <v>41644.651493055557</v>
      </c>
      <c r="U2278">
        <f t="shared" ref="U2278:U2279" si="754">D2278</f>
        <v>4589</v>
      </c>
      <c r="V2278">
        <f t="shared" ref="V2278:V2279" si="755">E2278</f>
        <v>4856</v>
      </c>
    </row>
    <row r="2279" spans="1:22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740"/>
        <v>1.4108235294117648</v>
      </c>
      <c r="P2279">
        <f t="shared" si="741"/>
        <v>57.932367149758456</v>
      </c>
      <c r="Q2279" t="s">
        <v>8333</v>
      </c>
      <c r="R2279" t="s">
        <v>8351</v>
      </c>
      <c r="S2279" s="10">
        <f t="shared" si="742"/>
        <v>40936.678506944445</v>
      </c>
      <c r="T2279" s="10">
        <f t="shared" si="743"/>
        <v>40966.678506944445</v>
      </c>
      <c r="U2279">
        <f t="shared" si="754"/>
        <v>8500</v>
      </c>
      <c r="V2279">
        <f t="shared" si="755"/>
        <v>11992</v>
      </c>
    </row>
    <row r="2280" spans="1:22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740"/>
        <v>2.7069999999999999</v>
      </c>
      <c r="P2280">
        <f t="shared" si="741"/>
        <v>53.078431372549019</v>
      </c>
      <c r="Q2280" t="s">
        <v>8333</v>
      </c>
      <c r="R2280" t="s">
        <v>8351</v>
      </c>
      <c r="S2280" s="10">
        <f t="shared" si="742"/>
        <v>42338.709108796291</v>
      </c>
      <c r="T2280" s="10">
        <f t="shared" si="743"/>
        <v>42372.957638888889</v>
      </c>
      <c r="U2280">
        <f>D2280*1.19</f>
        <v>2380</v>
      </c>
      <c r="V2280">
        <f>E2280*1.19</f>
        <v>6442.66</v>
      </c>
    </row>
    <row r="2281" spans="1:22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740"/>
        <v>1.538</v>
      </c>
      <c r="P2281">
        <f t="shared" si="741"/>
        <v>48.0625</v>
      </c>
      <c r="Q2281" t="s">
        <v>8333</v>
      </c>
      <c r="R2281" t="s">
        <v>8351</v>
      </c>
      <c r="S2281" s="10">
        <f t="shared" si="742"/>
        <v>42020.806701388887</v>
      </c>
      <c r="T2281" s="10">
        <f t="shared" si="743"/>
        <v>42039.166666666672</v>
      </c>
      <c r="U2281">
        <f t="shared" ref="U2281:U2322" si="756">D2281</f>
        <v>1000</v>
      </c>
      <c r="V2281">
        <f t="shared" ref="V2281:V2322" si="757">E2281</f>
        <v>1538</v>
      </c>
    </row>
    <row r="2282" spans="1:22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740"/>
        <v>4.0357653061224488</v>
      </c>
      <c r="P2282">
        <f t="shared" si="741"/>
        <v>82.396874999999994</v>
      </c>
      <c r="Q2282" t="s">
        <v>8333</v>
      </c>
      <c r="R2282" t="s">
        <v>8351</v>
      </c>
      <c r="S2282" s="10">
        <f t="shared" si="742"/>
        <v>42234.624895833331</v>
      </c>
      <c r="T2282" s="10">
        <f t="shared" si="743"/>
        <v>42264.624895833331</v>
      </c>
      <c r="U2282">
        <f t="shared" si="756"/>
        <v>9800</v>
      </c>
      <c r="V2282">
        <f t="shared" si="757"/>
        <v>39550.5</v>
      </c>
    </row>
    <row r="2283" spans="1:22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740"/>
        <v>1.85</v>
      </c>
      <c r="P2283">
        <f t="shared" si="741"/>
        <v>50.454545454545453</v>
      </c>
      <c r="Q2283" t="s">
        <v>8325</v>
      </c>
      <c r="R2283" t="s">
        <v>8326</v>
      </c>
      <c r="S2283" s="10">
        <f t="shared" si="742"/>
        <v>40687.285844907405</v>
      </c>
      <c r="T2283" s="10">
        <f t="shared" si="743"/>
        <v>40749.284722222219</v>
      </c>
      <c r="U2283">
        <f t="shared" si="756"/>
        <v>300</v>
      </c>
      <c r="V2283">
        <f t="shared" si="757"/>
        <v>555</v>
      </c>
    </row>
    <row r="2284" spans="1:22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740"/>
        <v>1.8533333333333333</v>
      </c>
      <c r="P2284">
        <f t="shared" si="741"/>
        <v>115.83333333333333</v>
      </c>
      <c r="Q2284" t="s">
        <v>8325</v>
      </c>
      <c r="R2284" t="s">
        <v>8326</v>
      </c>
      <c r="S2284" s="10">
        <f t="shared" si="742"/>
        <v>42323.17460648148</v>
      </c>
      <c r="T2284" s="10">
        <f t="shared" si="743"/>
        <v>42383.17460648148</v>
      </c>
      <c r="U2284">
        <f t="shared" si="756"/>
        <v>750</v>
      </c>
      <c r="V2284">
        <f t="shared" si="757"/>
        <v>1390</v>
      </c>
    </row>
    <row r="2285" spans="1:22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740"/>
        <v>1.0085533333333332</v>
      </c>
      <c r="P2285">
        <f t="shared" si="741"/>
        <v>63.03458333333333</v>
      </c>
      <c r="Q2285" t="s">
        <v>8325</v>
      </c>
      <c r="R2285" t="s">
        <v>8326</v>
      </c>
      <c r="S2285" s="10">
        <f t="shared" si="742"/>
        <v>40978.125046296293</v>
      </c>
      <c r="T2285" s="10">
        <f t="shared" si="743"/>
        <v>41038.083379629628</v>
      </c>
      <c r="U2285">
        <f t="shared" si="756"/>
        <v>3000</v>
      </c>
      <c r="V2285">
        <f t="shared" si="757"/>
        <v>3025.66</v>
      </c>
    </row>
    <row r="2286" spans="1:22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740"/>
        <v>1.0622116666666668</v>
      </c>
      <c r="P2286">
        <f t="shared" si="741"/>
        <v>108.02152542372882</v>
      </c>
      <c r="Q2286" t="s">
        <v>8325</v>
      </c>
      <c r="R2286" t="s">
        <v>8326</v>
      </c>
      <c r="S2286" s="10">
        <f t="shared" si="742"/>
        <v>40585.796817129631</v>
      </c>
      <c r="T2286" s="10">
        <f t="shared" si="743"/>
        <v>40614.166666666664</v>
      </c>
      <c r="U2286">
        <f t="shared" si="756"/>
        <v>6000</v>
      </c>
      <c r="V2286">
        <f t="shared" si="757"/>
        <v>6373.27</v>
      </c>
    </row>
    <row r="2287" spans="1:22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740"/>
        <v>1.2136666666666667</v>
      </c>
      <c r="P2287">
        <f t="shared" si="741"/>
        <v>46.088607594936711</v>
      </c>
      <c r="Q2287" t="s">
        <v>8325</v>
      </c>
      <c r="R2287" t="s">
        <v>8326</v>
      </c>
      <c r="S2287" s="10">
        <f t="shared" si="742"/>
        <v>41059.185682870368</v>
      </c>
      <c r="T2287" s="10">
        <f t="shared" si="743"/>
        <v>41089.185682870368</v>
      </c>
      <c r="U2287">
        <f t="shared" si="756"/>
        <v>3000</v>
      </c>
      <c r="V2287">
        <f t="shared" si="757"/>
        <v>3641</v>
      </c>
    </row>
    <row r="2288" spans="1:22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740"/>
        <v>1.0006666666666666</v>
      </c>
      <c r="P2288">
        <f t="shared" si="741"/>
        <v>107.21428571428571</v>
      </c>
      <c r="Q2288" t="s">
        <v>8325</v>
      </c>
      <c r="R2288" t="s">
        <v>8326</v>
      </c>
      <c r="S2288" s="10">
        <f t="shared" si="742"/>
        <v>41494.963587962964</v>
      </c>
      <c r="T2288" s="10">
        <f t="shared" si="743"/>
        <v>41523.165972222225</v>
      </c>
      <c r="U2288">
        <f t="shared" si="756"/>
        <v>1500</v>
      </c>
      <c r="V2288">
        <f t="shared" si="757"/>
        <v>1501</v>
      </c>
    </row>
    <row r="2289" spans="1:22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740"/>
        <v>1.1997755555555556</v>
      </c>
      <c r="P2289">
        <f t="shared" si="741"/>
        <v>50.9338679245283</v>
      </c>
      <c r="Q2289" t="s">
        <v>8325</v>
      </c>
      <c r="R2289" t="s">
        <v>8326</v>
      </c>
      <c r="S2289" s="10">
        <f t="shared" si="742"/>
        <v>41792.667361111111</v>
      </c>
      <c r="T2289" s="10">
        <f t="shared" si="743"/>
        <v>41813.667361111111</v>
      </c>
      <c r="U2289">
        <f t="shared" si="756"/>
        <v>4500</v>
      </c>
      <c r="V2289">
        <f t="shared" si="757"/>
        <v>5398.99</v>
      </c>
    </row>
    <row r="2290" spans="1:22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740"/>
        <v>1.0009999999999999</v>
      </c>
      <c r="P2290">
        <f t="shared" si="741"/>
        <v>40.04</v>
      </c>
      <c r="Q2290" t="s">
        <v>8325</v>
      </c>
      <c r="R2290" t="s">
        <v>8326</v>
      </c>
      <c r="S2290" s="10">
        <f t="shared" si="742"/>
        <v>41067.827418981484</v>
      </c>
      <c r="T2290" s="10">
        <f t="shared" si="743"/>
        <v>41086.75</v>
      </c>
      <c r="U2290">
        <f t="shared" si="756"/>
        <v>1000</v>
      </c>
      <c r="V2290">
        <f t="shared" si="757"/>
        <v>1001</v>
      </c>
    </row>
    <row r="2291" spans="1:22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740"/>
        <v>1.0740000000000001</v>
      </c>
      <c r="P2291">
        <f t="shared" si="741"/>
        <v>64.44</v>
      </c>
      <c r="Q2291" t="s">
        <v>8325</v>
      </c>
      <c r="R2291" t="s">
        <v>8326</v>
      </c>
      <c r="S2291" s="10">
        <f t="shared" si="742"/>
        <v>41571.998379629629</v>
      </c>
      <c r="T2291" s="10">
        <f t="shared" si="743"/>
        <v>41614.973611111112</v>
      </c>
      <c r="U2291">
        <f t="shared" si="756"/>
        <v>1500</v>
      </c>
      <c r="V2291">
        <f t="shared" si="757"/>
        <v>1611</v>
      </c>
    </row>
    <row r="2292" spans="1:22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740"/>
        <v>1.0406666666666666</v>
      </c>
      <c r="P2292">
        <f t="shared" si="741"/>
        <v>53.827586206896555</v>
      </c>
      <c r="Q2292" t="s">
        <v>8325</v>
      </c>
      <c r="R2292" t="s">
        <v>8326</v>
      </c>
      <c r="S2292" s="10">
        <f t="shared" si="742"/>
        <v>40070.253819444442</v>
      </c>
      <c r="T2292" s="10">
        <f t="shared" si="743"/>
        <v>40148.708333333336</v>
      </c>
      <c r="U2292">
        <f t="shared" si="756"/>
        <v>1500</v>
      </c>
      <c r="V2292">
        <f t="shared" si="757"/>
        <v>1561</v>
      </c>
    </row>
    <row r="2293" spans="1:22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740"/>
        <v>1.728</v>
      </c>
      <c r="P2293">
        <f t="shared" si="741"/>
        <v>100.46511627906976</v>
      </c>
      <c r="Q2293" t="s">
        <v>8325</v>
      </c>
      <c r="R2293" t="s">
        <v>8326</v>
      </c>
      <c r="S2293" s="10">
        <f t="shared" si="742"/>
        <v>40987.977060185185</v>
      </c>
      <c r="T2293" s="10">
        <f t="shared" si="743"/>
        <v>41022.166666666664</v>
      </c>
      <c r="U2293">
        <f t="shared" si="756"/>
        <v>2500</v>
      </c>
      <c r="V2293">
        <f t="shared" si="757"/>
        <v>4320</v>
      </c>
    </row>
    <row r="2294" spans="1:22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740"/>
        <v>1.072505</v>
      </c>
      <c r="P2294">
        <f t="shared" si="741"/>
        <v>46.630652173913049</v>
      </c>
      <c r="Q2294" t="s">
        <v>8325</v>
      </c>
      <c r="R2294" t="s">
        <v>8326</v>
      </c>
      <c r="S2294" s="10">
        <f t="shared" si="742"/>
        <v>40987.697638888887</v>
      </c>
      <c r="T2294" s="10">
        <f t="shared" si="743"/>
        <v>41017.697638888887</v>
      </c>
      <c r="U2294">
        <f t="shared" si="756"/>
        <v>2000</v>
      </c>
      <c r="V2294">
        <f t="shared" si="757"/>
        <v>2145.0100000000002</v>
      </c>
    </row>
    <row r="2295" spans="1:22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740"/>
        <v>1.0823529411764705</v>
      </c>
      <c r="P2295">
        <f t="shared" si="741"/>
        <v>34.074074074074076</v>
      </c>
      <c r="Q2295" t="s">
        <v>8325</v>
      </c>
      <c r="R2295" t="s">
        <v>8326</v>
      </c>
      <c r="S2295" s="10">
        <f t="shared" si="742"/>
        <v>41151.708321759259</v>
      </c>
      <c r="T2295" s="10">
        <f t="shared" si="743"/>
        <v>41177.165972222225</v>
      </c>
      <c r="U2295">
        <f t="shared" si="756"/>
        <v>850</v>
      </c>
      <c r="V2295">
        <f t="shared" si="757"/>
        <v>920</v>
      </c>
    </row>
    <row r="2296" spans="1:22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740"/>
        <v>1.4608079999999999</v>
      </c>
      <c r="P2296">
        <f t="shared" si="741"/>
        <v>65.214642857142863</v>
      </c>
      <c r="Q2296" t="s">
        <v>8325</v>
      </c>
      <c r="R2296" t="s">
        <v>8326</v>
      </c>
      <c r="S2296" s="10">
        <f t="shared" si="742"/>
        <v>41264.72314814815</v>
      </c>
      <c r="T2296" s="10">
        <f t="shared" si="743"/>
        <v>41294.72314814815</v>
      </c>
      <c r="U2296">
        <f t="shared" si="756"/>
        <v>5000</v>
      </c>
      <c r="V2296">
        <f t="shared" si="757"/>
        <v>7304.04</v>
      </c>
    </row>
    <row r="2297" spans="1:22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740"/>
        <v>1.2524999999999999</v>
      </c>
      <c r="P2297">
        <f t="shared" si="741"/>
        <v>44.205882352941174</v>
      </c>
      <c r="Q2297" t="s">
        <v>8325</v>
      </c>
      <c r="R2297" t="s">
        <v>8326</v>
      </c>
      <c r="S2297" s="10">
        <f t="shared" si="742"/>
        <v>41270.954351851848</v>
      </c>
      <c r="T2297" s="10">
        <f t="shared" si="743"/>
        <v>41300.954351851848</v>
      </c>
      <c r="U2297">
        <f t="shared" si="756"/>
        <v>1200</v>
      </c>
      <c r="V2297">
        <f t="shared" si="757"/>
        <v>1503</v>
      </c>
    </row>
    <row r="2298" spans="1:22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740"/>
        <v>1.4907142857142857</v>
      </c>
      <c r="P2298">
        <f t="shared" si="741"/>
        <v>71.965517241379317</v>
      </c>
      <c r="Q2298" t="s">
        <v>8325</v>
      </c>
      <c r="R2298" t="s">
        <v>8326</v>
      </c>
      <c r="S2298" s="10">
        <f t="shared" si="742"/>
        <v>40927.731782407405</v>
      </c>
      <c r="T2298" s="10">
        <f t="shared" si="743"/>
        <v>40962.731782407405</v>
      </c>
      <c r="U2298">
        <f t="shared" si="756"/>
        <v>7000</v>
      </c>
      <c r="V2298">
        <f t="shared" si="757"/>
        <v>10435</v>
      </c>
    </row>
    <row r="2299" spans="1:22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740"/>
        <v>1.006</v>
      </c>
      <c r="P2299">
        <f t="shared" si="741"/>
        <v>52.94736842105263</v>
      </c>
      <c r="Q2299" t="s">
        <v>8325</v>
      </c>
      <c r="R2299" t="s">
        <v>8326</v>
      </c>
      <c r="S2299" s="10">
        <f t="shared" si="742"/>
        <v>40948.042233796295</v>
      </c>
      <c r="T2299" s="10">
        <f t="shared" si="743"/>
        <v>40982.165972222225</v>
      </c>
      <c r="U2299">
        <f t="shared" si="756"/>
        <v>1000</v>
      </c>
      <c r="V2299">
        <f t="shared" si="757"/>
        <v>1006</v>
      </c>
    </row>
    <row r="2300" spans="1:22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740"/>
        <v>1.0507333333333333</v>
      </c>
      <c r="P2300">
        <f t="shared" si="741"/>
        <v>109.45138888888889</v>
      </c>
      <c r="Q2300" t="s">
        <v>8325</v>
      </c>
      <c r="R2300" t="s">
        <v>8326</v>
      </c>
      <c r="S2300" s="10">
        <f t="shared" si="742"/>
        <v>41694.84065972222</v>
      </c>
      <c r="T2300" s="10">
        <f t="shared" si="743"/>
        <v>41724.798993055556</v>
      </c>
      <c r="U2300">
        <f t="shared" si="756"/>
        <v>30000</v>
      </c>
      <c r="V2300">
        <f t="shared" si="757"/>
        <v>31522</v>
      </c>
    </row>
    <row r="2301" spans="1:22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740"/>
        <v>3.5016666666666665</v>
      </c>
      <c r="P2301">
        <f t="shared" si="741"/>
        <v>75.035714285714292</v>
      </c>
      <c r="Q2301" t="s">
        <v>8325</v>
      </c>
      <c r="R2301" t="s">
        <v>8326</v>
      </c>
      <c r="S2301" s="10">
        <f t="shared" si="742"/>
        <v>40565.032511574071</v>
      </c>
      <c r="T2301" s="10">
        <f t="shared" si="743"/>
        <v>40580.032511574071</v>
      </c>
      <c r="U2301">
        <f t="shared" si="756"/>
        <v>300</v>
      </c>
      <c r="V2301">
        <f t="shared" si="757"/>
        <v>1050.5</v>
      </c>
    </row>
    <row r="2302" spans="1:22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740"/>
        <v>1.0125</v>
      </c>
      <c r="P2302">
        <f t="shared" si="741"/>
        <v>115.71428571428571</v>
      </c>
      <c r="Q2302" t="s">
        <v>8325</v>
      </c>
      <c r="R2302" t="s">
        <v>8326</v>
      </c>
      <c r="S2302" s="10">
        <f t="shared" si="742"/>
        <v>41074.727037037039</v>
      </c>
      <c r="T2302" s="10">
        <f t="shared" si="743"/>
        <v>41088.727037037039</v>
      </c>
      <c r="U2302">
        <f t="shared" si="756"/>
        <v>800</v>
      </c>
      <c r="V2302">
        <f t="shared" si="757"/>
        <v>810</v>
      </c>
    </row>
    <row r="2303" spans="1:22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740"/>
        <v>1.336044</v>
      </c>
      <c r="P2303">
        <f t="shared" si="741"/>
        <v>31.659810426540286</v>
      </c>
      <c r="Q2303" t="s">
        <v>8325</v>
      </c>
      <c r="R2303" t="s">
        <v>8329</v>
      </c>
      <c r="S2303" s="10">
        <f t="shared" si="742"/>
        <v>41416.146944444445</v>
      </c>
      <c r="T2303" s="10">
        <f t="shared" si="743"/>
        <v>41446.146944444445</v>
      </c>
      <c r="U2303">
        <f t="shared" si="756"/>
        <v>5000</v>
      </c>
      <c r="V2303">
        <f t="shared" si="757"/>
        <v>6680.22</v>
      </c>
    </row>
    <row r="2304" spans="1:22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740"/>
        <v>1.7065217391304348</v>
      </c>
      <c r="P2304">
        <f t="shared" si="741"/>
        <v>46.176470588235297</v>
      </c>
      <c r="Q2304" t="s">
        <v>8325</v>
      </c>
      <c r="R2304" t="s">
        <v>8329</v>
      </c>
      <c r="S2304" s="10">
        <f t="shared" si="742"/>
        <v>41605.868449074071</v>
      </c>
      <c r="T2304" s="10">
        <f t="shared" si="743"/>
        <v>41639.291666666664</v>
      </c>
      <c r="U2304">
        <f t="shared" si="756"/>
        <v>2300</v>
      </c>
      <c r="V2304">
        <f t="shared" si="757"/>
        <v>3925</v>
      </c>
    </row>
    <row r="2305" spans="1:22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740"/>
        <v>1.0935829457364341</v>
      </c>
      <c r="P2305">
        <f t="shared" si="741"/>
        <v>68.481650485436887</v>
      </c>
      <c r="Q2305" t="s">
        <v>8325</v>
      </c>
      <c r="R2305" t="s">
        <v>8329</v>
      </c>
      <c r="S2305" s="10">
        <f t="shared" si="742"/>
        <v>40850.111064814817</v>
      </c>
      <c r="T2305" s="10">
        <f t="shared" si="743"/>
        <v>40890.152731481481</v>
      </c>
      <c r="U2305">
        <f t="shared" si="756"/>
        <v>6450</v>
      </c>
      <c r="V2305">
        <f t="shared" si="757"/>
        <v>7053.61</v>
      </c>
    </row>
    <row r="2306" spans="1:22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740"/>
        <v>1.0070033333333335</v>
      </c>
      <c r="P2306">
        <f t="shared" si="741"/>
        <v>53.469203539823013</v>
      </c>
      <c r="Q2306" t="s">
        <v>8325</v>
      </c>
      <c r="R2306" t="s">
        <v>8329</v>
      </c>
      <c r="S2306" s="10">
        <f t="shared" si="742"/>
        <v>40502.815868055557</v>
      </c>
      <c r="T2306" s="10">
        <f t="shared" si="743"/>
        <v>40544.207638888889</v>
      </c>
      <c r="U2306">
        <f t="shared" si="756"/>
        <v>6000</v>
      </c>
      <c r="V2306">
        <f t="shared" si="757"/>
        <v>6042.02</v>
      </c>
    </row>
    <row r="2307" spans="1:22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758">SUM(E2307/D2307)</f>
        <v>1.0122777777777778</v>
      </c>
      <c r="P2307">
        <f t="shared" ref="P2307:P2370" si="759">SUM(E2307/L2307)</f>
        <v>109.10778443113773</v>
      </c>
      <c r="Q2307" t="s">
        <v>8325</v>
      </c>
      <c r="R2307" t="s">
        <v>8329</v>
      </c>
      <c r="S2307" s="10">
        <f t="shared" ref="S2307:S2370" si="760">(((J2307/60)/60)/24)+DATE(1970,1,1)</f>
        <v>41834.695277777777</v>
      </c>
      <c r="T2307" s="10">
        <f t="shared" ref="T2307:T2370" si="761">(((I2307/60)/60)/24)+DATE(1970,1,1)</f>
        <v>41859.75</v>
      </c>
      <c r="U2307">
        <f t="shared" si="756"/>
        <v>18000</v>
      </c>
      <c r="V2307">
        <f t="shared" si="757"/>
        <v>18221</v>
      </c>
    </row>
    <row r="2308" spans="1:22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758"/>
        <v>1.0675857142857144</v>
      </c>
      <c r="P2308">
        <f t="shared" si="759"/>
        <v>51.185616438356163</v>
      </c>
      <c r="Q2308" t="s">
        <v>8325</v>
      </c>
      <c r="R2308" t="s">
        <v>8329</v>
      </c>
      <c r="S2308" s="10">
        <f t="shared" si="760"/>
        <v>40948.16815972222</v>
      </c>
      <c r="T2308" s="10">
        <f t="shared" si="761"/>
        <v>40978.16815972222</v>
      </c>
      <c r="U2308">
        <f t="shared" si="756"/>
        <v>3500</v>
      </c>
      <c r="V2308">
        <f t="shared" si="757"/>
        <v>3736.55</v>
      </c>
    </row>
    <row r="2309" spans="1:22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758"/>
        <v>1.0665777537961894</v>
      </c>
      <c r="P2309">
        <f t="shared" si="759"/>
        <v>27.936800000000002</v>
      </c>
      <c r="Q2309" t="s">
        <v>8325</v>
      </c>
      <c r="R2309" t="s">
        <v>8329</v>
      </c>
      <c r="S2309" s="10">
        <f t="shared" si="760"/>
        <v>41004.802465277775</v>
      </c>
      <c r="T2309" s="10">
        <f t="shared" si="761"/>
        <v>41034.802407407406</v>
      </c>
      <c r="U2309">
        <f t="shared" si="756"/>
        <v>1964.47</v>
      </c>
      <c r="V2309">
        <f t="shared" si="757"/>
        <v>2095.2600000000002</v>
      </c>
    </row>
    <row r="2310" spans="1:22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758"/>
        <v>1.0130622</v>
      </c>
      <c r="P2310">
        <f t="shared" si="759"/>
        <v>82.496921824104234</v>
      </c>
      <c r="Q2310" t="s">
        <v>8325</v>
      </c>
      <c r="R2310" t="s">
        <v>8329</v>
      </c>
      <c r="S2310" s="10">
        <f t="shared" si="760"/>
        <v>41851.962916666671</v>
      </c>
      <c r="T2310" s="10">
        <f t="shared" si="761"/>
        <v>41880.041666666664</v>
      </c>
      <c r="U2310">
        <f t="shared" si="756"/>
        <v>50000</v>
      </c>
      <c r="V2310">
        <f t="shared" si="757"/>
        <v>50653.11</v>
      </c>
    </row>
    <row r="2311" spans="1:22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758"/>
        <v>1.0667450000000001</v>
      </c>
      <c r="P2311">
        <f t="shared" si="759"/>
        <v>59.817476635514019</v>
      </c>
      <c r="Q2311" t="s">
        <v>8325</v>
      </c>
      <c r="R2311" t="s">
        <v>8329</v>
      </c>
      <c r="S2311" s="10">
        <f t="shared" si="760"/>
        <v>41307.987696759257</v>
      </c>
      <c r="T2311" s="10">
        <f t="shared" si="761"/>
        <v>41342.987696759257</v>
      </c>
      <c r="U2311">
        <f t="shared" si="756"/>
        <v>6000</v>
      </c>
      <c r="V2311">
        <f t="shared" si="757"/>
        <v>6400.47</v>
      </c>
    </row>
    <row r="2312" spans="1:22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758"/>
        <v>4.288397837837838</v>
      </c>
      <c r="P2312">
        <f t="shared" si="759"/>
        <v>64.816470588235291</v>
      </c>
      <c r="Q2312" t="s">
        <v>8325</v>
      </c>
      <c r="R2312" t="s">
        <v>8329</v>
      </c>
      <c r="S2312" s="10">
        <f t="shared" si="760"/>
        <v>41324.79415509259</v>
      </c>
      <c r="T2312" s="10">
        <f t="shared" si="761"/>
        <v>41354.752488425926</v>
      </c>
      <c r="U2312">
        <f t="shared" si="756"/>
        <v>18500</v>
      </c>
      <c r="V2312">
        <f t="shared" si="757"/>
        <v>79335.360000000001</v>
      </c>
    </row>
    <row r="2313" spans="1:22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758"/>
        <v>1.0411111111111111</v>
      </c>
      <c r="P2313">
        <f t="shared" si="759"/>
        <v>90.09615384615384</v>
      </c>
      <c r="Q2313" t="s">
        <v>8325</v>
      </c>
      <c r="R2313" t="s">
        <v>8329</v>
      </c>
      <c r="S2313" s="10">
        <f t="shared" si="760"/>
        <v>41736.004502314812</v>
      </c>
      <c r="T2313" s="10">
        <f t="shared" si="761"/>
        <v>41766.004502314812</v>
      </c>
      <c r="U2313">
        <f t="shared" si="756"/>
        <v>9000</v>
      </c>
      <c r="V2313">
        <f t="shared" si="757"/>
        <v>9370</v>
      </c>
    </row>
    <row r="2314" spans="1:22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758"/>
        <v>1.0786666666666667</v>
      </c>
      <c r="P2314">
        <f t="shared" si="759"/>
        <v>40.962025316455694</v>
      </c>
      <c r="Q2314" t="s">
        <v>8325</v>
      </c>
      <c r="R2314" t="s">
        <v>8329</v>
      </c>
      <c r="S2314" s="10">
        <f t="shared" si="760"/>
        <v>41716.632847222223</v>
      </c>
      <c r="T2314" s="10">
        <f t="shared" si="761"/>
        <v>41747.958333333336</v>
      </c>
      <c r="U2314">
        <f t="shared" si="756"/>
        <v>3000</v>
      </c>
      <c r="V2314">
        <f t="shared" si="757"/>
        <v>3236</v>
      </c>
    </row>
    <row r="2315" spans="1:22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758"/>
        <v>1.7584040000000001</v>
      </c>
      <c r="P2315">
        <f t="shared" si="759"/>
        <v>56.000127388535034</v>
      </c>
      <c r="Q2315" t="s">
        <v>8325</v>
      </c>
      <c r="R2315" t="s">
        <v>8329</v>
      </c>
      <c r="S2315" s="10">
        <f t="shared" si="760"/>
        <v>41002.958634259259</v>
      </c>
      <c r="T2315" s="10">
        <f t="shared" si="761"/>
        <v>41032.958634259259</v>
      </c>
      <c r="U2315">
        <f t="shared" si="756"/>
        <v>5000</v>
      </c>
      <c r="V2315">
        <f t="shared" si="757"/>
        <v>8792.02</v>
      </c>
    </row>
    <row r="2316" spans="1:22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758"/>
        <v>1.5697000000000001</v>
      </c>
      <c r="P2316">
        <f t="shared" si="759"/>
        <v>37.672800000000002</v>
      </c>
      <c r="Q2316" t="s">
        <v>8325</v>
      </c>
      <c r="R2316" t="s">
        <v>8329</v>
      </c>
      <c r="S2316" s="10">
        <f t="shared" si="760"/>
        <v>41037.551585648151</v>
      </c>
      <c r="T2316" s="10">
        <f t="shared" si="761"/>
        <v>41067.551585648151</v>
      </c>
      <c r="U2316">
        <f t="shared" si="756"/>
        <v>1200</v>
      </c>
      <c r="V2316">
        <f t="shared" si="757"/>
        <v>1883.64</v>
      </c>
    </row>
    <row r="2317" spans="1:22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758"/>
        <v>1.026</v>
      </c>
      <c r="P2317">
        <f t="shared" si="759"/>
        <v>40.078125</v>
      </c>
      <c r="Q2317" t="s">
        <v>8325</v>
      </c>
      <c r="R2317" t="s">
        <v>8329</v>
      </c>
      <c r="S2317" s="10">
        <f t="shared" si="760"/>
        <v>41004.72619212963</v>
      </c>
      <c r="T2317" s="10">
        <f t="shared" si="761"/>
        <v>41034.72619212963</v>
      </c>
      <c r="U2317">
        <f t="shared" si="756"/>
        <v>2500</v>
      </c>
      <c r="V2317">
        <f t="shared" si="757"/>
        <v>2565</v>
      </c>
    </row>
    <row r="2318" spans="1:22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758"/>
        <v>1.0404266666666666</v>
      </c>
      <c r="P2318">
        <f t="shared" si="759"/>
        <v>78.031999999999996</v>
      </c>
      <c r="Q2318" t="s">
        <v>8325</v>
      </c>
      <c r="R2318" t="s">
        <v>8329</v>
      </c>
      <c r="S2318" s="10">
        <f t="shared" si="760"/>
        <v>40079.725115740745</v>
      </c>
      <c r="T2318" s="10">
        <f t="shared" si="761"/>
        <v>40156.76666666667</v>
      </c>
      <c r="U2318">
        <f t="shared" si="756"/>
        <v>15000</v>
      </c>
      <c r="V2318">
        <f t="shared" si="757"/>
        <v>15606.4</v>
      </c>
    </row>
    <row r="2319" spans="1:22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758"/>
        <v>1.04</v>
      </c>
      <c r="P2319">
        <f t="shared" si="759"/>
        <v>18.90909090909091</v>
      </c>
      <c r="Q2319" t="s">
        <v>8325</v>
      </c>
      <c r="R2319" t="s">
        <v>8329</v>
      </c>
      <c r="S2319" s="10">
        <f t="shared" si="760"/>
        <v>40192.542233796295</v>
      </c>
      <c r="T2319" s="10">
        <f t="shared" si="761"/>
        <v>40224.208333333336</v>
      </c>
      <c r="U2319">
        <f t="shared" si="756"/>
        <v>400</v>
      </c>
      <c r="V2319">
        <f t="shared" si="757"/>
        <v>416</v>
      </c>
    </row>
    <row r="2320" spans="1:22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758"/>
        <v>1.2105999999999999</v>
      </c>
      <c r="P2320">
        <f t="shared" si="759"/>
        <v>37.134969325153371</v>
      </c>
      <c r="Q2320" t="s">
        <v>8325</v>
      </c>
      <c r="R2320" t="s">
        <v>8329</v>
      </c>
      <c r="S2320" s="10">
        <f t="shared" si="760"/>
        <v>40050.643680555557</v>
      </c>
      <c r="T2320" s="10">
        <f t="shared" si="761"/>
        <v>40082.165972222225</v>
      </c>
      <c r="U2320">
        <f t="shared" si="756"/>
        <v>5000</v>
      </c>
      <c r="V2320">
        <f t="shared" si="757"/>
        <v>6053</v>
      </c>
    </row>
    <row r="2321" spans="1:22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758"/>
        <v>1.077</v>
      </c>
      <c r="P2321">
        <f t="shared" si="759"/>
        <v>41.961038961038959</v>
      </c>
      <c r="Q2321" t="s">
        <v>8325</v>
      </c>
      <c r="R2321" t="s">
        <v>8329</v>
      </c>
      <c r="S2321" s="10">
        <f t="shared" si="760"/>
        <v>41593.082002314812</v>
      </c>
      <c r="T2321" s="10">
        <f t="shared" si="761"/>
        <v>41623.082002314812</v>
      </c>
      <c r="U2321">
        <f t="shared" si="756"/>
        <v>3000</v>
      </c>
      <c r="V2321">
        <f t="shared" si="757"/>
        <v>3231</v>
      </c>
    </row>
    <row r="2322" spans="1:22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758"/>
        <v>1.0866</v>
      </c>
      <c r="P2322">
        <f t="shared" si="759"/>
        <v>61.044943820224717</v>
      </c>
      <c r="Q2322" t="s">
        <v>8325</v>
      </c>
      <c r="R2322" t="s">
        <v>8329</v>
      </c>
      <c r="S2322" s="10">
        <f t="shared" si="760"/>
        <v>41696.817129629628</v>
      </c>
      <c r="T2322" s="10">
        <f t="shared" si="761"/>
        <v>41731.775462962964</v>
      </c>
      <c r="U2322">
        <f t="shared" si="756"/>
        <v>5000</v>
      </c>
      <c r="V2322">
        <f t="shared" si="757"/>
        <v>5433</v>
      </c>
    </row>
    <row r="2323" spans="1:22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758"/>
        <v>0.39120962394619685</v>
      </c>
      <c r="P2323">
        <f t="shared" si="759"/>
        <v>64.53125</v>
      </c>
      <c r="Q2323" t="s">
        <v>8336</v>
      </c>
      <c r="R2323" t="s">
        <v>8352</v>
      </c>
      <c r="S2323" s="10">
        <f t="shared" si="760"/>
        <v>42799.260428240741</v>
      </c>
      <c r="T2323" s="10">
        <f t="shared" si="761"/>
        <v>42829.21876157407</v>
      </c>
      <c r="U2323">
        <f>D2323*1.19</f>
        <v>12562.83</v>
      </c>
      <c r="V2323">
        <f>E2323*1.19</f>
        <v>4914.7</v>
      </c>
    </row>
    <row r="2324" spans="1:22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758"/>
        <v>3.1481481481481478E-2</v>
      </c>
      <c r="P2324">
        <f t="shared" si="759"/>
        <v>21.25</v>
      </c>
      <c r="Q2324" t="s">
        <v>8336</v>
      </c>
      <c r="R2324" t="s">
        <v>8352</v>
      </c>
      <c r="S2324" s="10">
        <f t="shared" si="760"/>
        <v>42804.895474537043</v>
      </c>
      <c r="T2324" s="10">
        <f t="shared" si="761"/>
        <v>42834.853807870371</v>
      </c>
      <c r="U2324">
        <f t="shared" ref="U2324:U2325" si="762">D2324</f>
        <v>2700</v>
      </c>
      <c r="V2324">
        <f t="shared" ref="V2324:V2325" si="763">E2324</f>
        <v>85</v>
      </c>
    </row>
    <row r="2325" spans="1:22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758"/>
        <v>0.48</v>
      </c>
      <c r="P2325">
        <f t="shared" si="759"/>
        <v>30</v>
      </c>
      <c r="Q2325" t="s">
        <v>8336</v>
      </c>
      <c r="R2325" t="s">
        <v>8352</v>
      </c>
      <c r="S2325" s="10">
        <f t="shared" si="760"/>
        <v>42807.755173611105</v>
      </c>
      <c r="T2325" s="10">
        <f t="shared" si="761"/>
        <v>42814.755173611105</v>
      </c>
      <c r="U2325">
        <f t="shared" si="762"/>
        <v>250</v>
      </c>
      <c r="V2325">
        <f t="shared" si="763"/>
        <v>120</v>
      </c>
    </row>
    <row r="2326" spans="1:22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758"/>
        <v>0.20733333333333334</v>
      </c>
      <c r="P2326">
        <f t="shared" si="759"/>
        <v>25.491803278688526</v>
      </c>
      <c r="Q2326" t="s">
        <v>8336</v>
      </c>
      <c r="R2326" t="s">
        <v>8352</v>
      </c>
      <c r="S2326" s="10">
        <f t="shared" si="760"/>
        <v>42790.885243055556</v>
      </c>
      <c r="T2326" s="10">
        <f t="shared" si="761"/>
        <v>42820.843576388885</v>
      </c>
      <c r="U2326">
        <f>D2326*1.39</f>
        <v>10425</v>
      </c>
      <c r="V2326">
        <f>E2326*1.39</f>
        <v>2161.4499999999998</v>
      </c>
    </row>
    <row r="2327" spans="1:22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758"/>
        <v>0.08</v>
      </c>
      <c r="P2327">
        <f t="shared" si="759"/>
        <v>11.428571428571429</v>
      </c>
      <c r="Q2327" t="s">
        <v>8336</v>
      </c>
      <c r="R2327" t="s">
        <v>8352</v>
      </c>
      <c r="S2327" s="10">
        <f t="shared" si="760"/>
        <v>42794.022349537037</v>
      </c>
      <c r="T2327" s="10">
        <f t="shared" si="761"/>
        <v>42823.980682870373</v>
      </c>
      <c r="U2327">
        <f t="shared" ref="U2327:U2345" si="764">D2327</f>
        <v>1000</v>
      </c>
      <c r="V2327">
        <f t="shared" ref="V2327:V2345" si="765">E2327</f>
        <v>80</v>
      </c>
    </row>
    <row r="2328" spans="1:22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758"/>
        <v>7.1999999999999998E-3</v>
      </c>
      <c r="P2328">
        <f t="shared" si="759"/>
        <v>108</v>
      </c>
      <c r="Q2328" t="s">
        <v>8336</v>
      </c>
      <c r="R2328" t="s">
        <v>8352</v>
      </c>
      <c r="S2328" s="10">
        <f t="shared" si="760"/>
        <v>42804.034120370372</v>
      </c>
      <c r="T2328" s="10">
        <f t="shared" si="761"/>
        <v>42855.708333333328</v>
      </c>
      <c r="U2328">
        <f t="shared" si="764"/>
        <v>15000</v>
      </c>
      <c r="V2328">
        <f t="shared" si="765"/>
        <v>108</v>
      </c>
    </row>
    <row r="2329" spans="1:22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758"/>
        <v>5.2609431428571432</v>
      </c>
      <c r="P2329">
        <f t="shared" si="759"/>
        <v>54.883162444113267</v>
      </c>
      <c r="Q2329" t="s">
        <v>8336</v>
      </c>
      <c r="R2329" t="s">
        <v>8352</v>
      </c>
      <c r="S2329" s="10">
        <f t="shared" si="760"/>
        <v>41842.917129629634</v>
      </c>
      <c r="T2329" s="10">
        <f t="shared" si="761"/>
        <v>41877.917129629634</v>
      </c>
      <c r="U2329">
        <f t="shared" si="764"/>
        <v>35000</v>
      </c>
      <c r="V2329">
        <f t="shared" si="765"/>
        <v>184133.01</v>
      </c>
    </row>
    <row r="2330" spans="1:22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758"/>
        <v>2.5445000000000002</v>
      </c>
      <c r="P2330">
        <f t="shared" si="759"/>
        <v>47.383612662942269</v>
      </c>
      <c r="Q2330" t="s">
        <v>8336</v>
      </c>
      <c r="R2330" t="s">
        <v>8352</v>
      </c>
      <c r="S2330" s="10">
        <f t="shared" si="760"/>
        <v>42139.781678240746</v>
      </c>
      <c r="T2330" s="10">
        <f t="shared" si="761"/>
        <v>42169.781678240746</v>
      </c>
      <c r="U2330">
        <f t="shared" si="764"/>
        <v>10000</v>
      </c>
      <c r="V2330">
        <f t="shared" si="765"/>
        <v>25445</v>
      </c>
    </row>
    <row r="2331" spans="1:22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758"/>
        <v>1.0591999999999999</v>
      </c>
      <c r="P2331">
        <f t="shared" si="759"/>
        <v>211.84</v>
      </c>
      <c r="Q2331" t="s">
        <v>8336</v>
      </c>
      <c r="R2331" t="s">
        <v>8352</v>
      </c>
      <c r="S2331" s="10">
        <f t="shared" si="760"/>
        <v>41807.624374999999</v>
      </c>
      <c r="T2331" s="10">
        <f t="shared" si="761"/>
        <v>41837.624374999999</v>
      </c>
      <c r="U2331">
        <f t="shared" si="764"/>
        <v>25000</v>
      </c>
      <c r="V2331">
        <f t="shared" si="765"/>
        <v>26480</v>
      </c>
    </row>
    <row r="2332" spans="1:22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758"/>
        <v>1.0242285714285715</v>
      </c>
      <c r="P2332">
        <f t="shared" si="759"/>
        <v>219.92638036809817</v>
      </c>
      <c r="Q2332" t="s">
        <v>8336</v>
      </c>
      <c r="R2332" t="s">
        <v>8352</v>
      </c>
      <c r="S2332" s="10">
        <f t="shared" si="760"/>
        <v>42332.89980324074</v>
      </c>
      <c r="T2332" s="10">
        <f t="shared" si="761"/>
        <v>42363</v>
      </c>
      <c r="U2332">
        <f t="shared" si="764"/>
        <v>35000</v>
      </c>
      <c r="V2332">
        <f t="shared" si="765"/>
        <v>35848</v>
      </c>
    </row>
    <row r="2333" spans="1:22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758"/>
        <v>1.4431375</v>
      </c>
      <c r="P2333">
        <f t="shared" si="759"/>
        <v>40.795406360424032</v>
      </c>
      <c r="Q2333" t="s">
        <v>8336</v>
      </c>
      <c r="R2333" t="s">
        <v>8352</v>
      </c>
      <c r="S2333" s="10">
        <f t="shared" si="760"/>
        <v>41839.005671296298</v>
      </c>
      <c r="T2333" s="10">
        <f t="shared" si="761"/>
        <v>41869.005671296298</v>
      </c>
      <c r="U2333">
        <f t="shared" si="764"/>
        <v>8000</v>
      </c>
      <c r="V2333">
        <f t="shared" si="765"/>
        <v>11545.1</v>
      </c>
    </row>
    <row r="2334" spans="1:22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758"/>
        <v>1.06308</v>
      </c>
      <c r="P2334">
        <f t="shared" si="759"/>
        <v>75.502840909090907</v>
      </c>
      <c r="Q2334" t="s">
        <v>8336</v>
      </c>
      <c r="R2334" t="s">
        <v>8352</v>
      </c>
      <c r="S2334" s="10">
        <f t="shared" si="760"/>
        <v>42011.628136574072</v>
      </c>
      <c r="T2334" s="10">
        <f t="shared" si="761"/>
        <v>42041.628136574072</v>
      </c>
      <c r="U2334">
        <f t="shared" si="764"/>
        <v>25000</v>
      </c>
      <c r="V2334">
        <f t="shared" si="765"/>
        <v>26577</v>
      </c>
    </row>
    <row r="2335" spans="1:22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758"/>
        <v>2.1216666666666666</v>
      </c>
      <c r="P2335">
        <f t="shared" si="759"/>
        <v>13.542553191489361</v>
      </c>
      <c r="Q2335" t="s">
        <v>8336</v>
      </c>
      <c r="R2335" t="s">
        <v>8352</v>
      </c>
      <c r="S2335" s="10">
        <f t="shared" si="760"/>
        <v>41767.650347222225</v>
      </c>
      <c r="T2335" s="10">
        <f t="shared" si="761"/>
        <v>41788.743055555555</v>
      </c>
      <c r="U2335">
        <f t="shared" si="764"/>
        <v>600</v>
      </c>
      <c r="V2335">
        <f t="shared" si="765"/>
        <v>1273</v>
      </c>
    </row>
    <row r="2336" spans="1:22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758"/>
        <v>1.0195000000000001</v>
      </c>
      <c r="P2336">
        <f t="shared" si="759"/>
        <v>60.865671641791046</v>
      </c>
      <c r="Q2336" t="s">
        <v>8336</v>
      </c>
      <c r="R2336" t="s">
        <v>8352</v>
      </c>
      <c r="S2336" s="10">
        <f t="shared" si="760"/>
        <v>41918.670115740737</v>
      </c>
      <c r="T2336" s="10">
        <f t="shared" si="761"/>
        <v>41948.731944444444</v>
      </c>
      <c r="U2336">
        <f t="shared" si="764"/>
        <v>4000</v>
      </c>
      <c r="V2336">
        <f t="shared" si="765"/>
        <v>4078</v>
      </c>
    </row>
    <row r="2337" spans="1:22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758"/>
        <v>1.0227200000000001</v>
      </c>
      <c r="P2337">
        <f t="shared" si="759"/>
        <v>115.69230769230769</v>
      </c>
      <c r="Q2337" t="s">
        <v>8336</v>
      </c>
      <c r="R2337" t="s">
        <v>8352</v>
      </c>
      <c r="S2337" s="10">
        <f t="shared" si="760"/>
        <v>41771.572256944448</v>
      </c>
      <c r="T2337" s="10">
        <f t="shared" si="761"/>
        <v>41801.572256944448</v>
      </c>
      <c r="U2337">
        <f t="shared" si="764"/>
        <v>25000</v>
      </c>
      <c r="V2337">
        <f t="shared" si="765"/>
        <v>25568</v>
      </c>
    </row>
    <row r="2338" spans="1:22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758"/>
        <v>5.2073254999999996</v>
      </c>
      <c r="P2338">
        <f t="shared" si="759"/>
        <v>48.104623556581984</v>
      </c>
      <c r="Q2338" t="s">
        <v>8336</v>
      </c>
      <c r="R2338" t="s">
        <v>8352</v>
      </c>
      <c r="S2338" s="10">
        <f t="shared" si="760"/>
        <v>41666.924710648149</v>
      </c>
      <c r="T2338" s="10">
        <f t="shared" si="761"/>
        <v>41706.924710648149</v>
      </c>
      <c r="U2338">
        <f t="shared" si="764"/>
        <v>20000</v>
      </c>
      <c r="V2338">
        <f t="shared" si="765"/>
        <v>104146.51</v>
      </c>
    </row>
    <row r="2339" spans="1:22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758"/>
        <v>1.1065833333333333</v>
      </c>
      <c r="P2339">
        <f t="shared" si="759"/>
        <v>74.184357541899445</v>
      </c>
      <c r="Q2339" t="s">
        <v>8336</v>
      </c>
      <c r="R2339" t="s">
        <v>8352</v>
      </c>
      <c r="S2339" s="10">
        <f t="shared" si="760"/>
        <v>41786.640543981484</v>
      </c>
      <c r="T2339" s="10">
        <f t="shared" si="761"/>
        <v>41816.640543981484</v>
      </c>
      <c r="U2339">
        <f t="shared" si="764"/>
        <v>12000</v>
      </c>
      <c r="V2339">
        <f t="shared" si="765"/>
        <v>13279</v>
      </c>
    </row>
    <row r="2340" spans="1:22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758"/>
        <v>1.0114333333333334</v>
      </c>
      <c r="P2340">
        <f t="shared" si="759"/>
        <v>123.34552845528455</v>
      </c>
      <c r="Q2340" t="s">
        <v>8336</v>
      </c>
      <c r="R2340" t="s">
        <v>8352</v>
      </c>
      <c r="S2340" s="10">
        <f t="shared" si="760"/>
        <v>41789.896805555552</v>
      </c>
      <c r="T2340" s="10">
        <f t="shared" si="761"/>
        <v>41819.896805555552</v>
      </c>
      <c r="U2340">
        <f t="shared" si="764"/>
        <v>15000</v>
      </c>
      <c r="V2340">
        <f t="shared" si="765"/>
        <v>15171.5</v>
      </c>
    </row>
    <row r="2341" spans="1:22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758"/>
        <v>2.9420799999999998</v>
      </c>
      <c r="P2341">
        <f t="shared" si="759"/>
        <v>66.623188405797094</v>
      </c>
      <c r="Q2341" t="s">
        <v>8336</v>
      </c>
      <c r="R2341" t="s">
        <v>8352</v>
      </c>
      <c r="S2341" s="10">
        <f t="shared" si="760"/>
        <v>42692.79987268518</v>
      </c>
      <c r="T2341" s="10">
        <f t="shared" si="761"/>
        <v>42723.332638888889</v>
      </c>
      <c r="U2341">
        <f t="shared" si="764"/>
        <v>25000</v>
      </c>
      <c r="V2341">
        <f t="shared" si="765"/>
        <v>73552</v>
      </c>
    </row>
    <row r="2342" spans="1:22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758"/>
        <v>1.0577749999999999</v>
      </c>
      <c r="P2342">
        <f t="shared" si="759"/>
        <v>104.99007444168734</v>
      </c>
      <c r="Q2342" t="s">
        <v>8336</v>
      </c>
      <c r="R2342" t="s">
        <v>8352</v>
      </c>
      <c r="S2342" s="10">
        <f t="shared" si="760"/>
        <v>42643.642800925925</v>
      </c>
      <c r="T2342" s="10">
        <f t="shared" si="761"/>
        <v>42673.642800925925</v>
      </c>
      <c r="U2342">
        <f t="shared" si="764"/>
        <v>40000</v>
      </c>
      <c r="V2342">
        <f t="shared" si="765"/>
        <v>42311</v>
      </c>
    </row>
    <row r="2343" spans="1:22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758"/>
        <v>0</v>
      </c>
      <c r="P2343" t="e">
        <f t="shared" si="759"/>
        <v>#DIV/0!</v>
      </c>
      <c r="Q2343" t="s">
        <v>8319</v>
      </c>
      <c r="R2343" t="s">
        <v>8320</v>
      </c>
      <c r="S2343" s="10">
        <f t="shared" si="760"/>
        <v>42167.813703703709</v>
      </c>
      <c r="T2343" s="10">
        <f t="shared" si="761"/>
        <v>42197.813703703709</v>
      </c>
      <c r="U2343">
        <f t="shared" si="764"/>
        <v>5000</v>
      </c>
      <c r="V2343">
        <f t="shared" si="765"/>
        <v>0</v>
      </c>
    </row>
    <row r="2344" spans="1:22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758"/>
        <v>0</v>
      </c>
      <c r="P2344" t="e">
        <f t="shared" si="759"/>
        <v>#DIV/0!</v>
      </c>
      <c r="Q2344" t="s">
        <v>8319</v>
      </c>
      <c r="R2344" t="s">
        <v>8320</v>
      </c>
      <c r="S2344" s="10">
        <f t="shared" si="760"/>
        <v>41897.702199074076</v>
      </c>
      <c r="T2344" s="10">
        <f t="shared" si="761"/>
        <v>41918.208333333336</v>
      </c>
      <c r="U2344">
        <f t="shared" si="764"/>
        <v>5500</v>
      </c>
      <c r="V2344">
        <f t="shared" si="765"/>
        <v>0</v>
      </c>
    </row>
    <row r="2345" spans="1:22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758"/>
        <v>0.03</v>
      </c>
      <c r="P2345">
        <f t="shared" si="759"/>
        <v>300</v>
      </c>
      <c r="Q2345" t="s">
        <v>8319</v>
      </c>
      <c r="R2345" t="s">
        <v>8320</v>
      </c>
      <c r="S2345" s="10">
        <f t="shared" si="760"/>
        <v>42327.825289351851</v>
      </c>
      <c r="T2345" s="10">
        <f t="shared" si="761"/>
        <v>42377.82430555555</v>
      </c>
      <c r="U2345">
        <f t="shared" si="764"/>
        <v>10000</v>
      </c>
      <c r="V2345">
        <f t="shared" si="765"/>
        <v>300</v>
      </c>
    </row>
    <row r="2346" spans="1:22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758"/>
        <v>1E-3</v>
      </c>
      <c r="P2346">
        <f t="shared" si="759"/>
        <v>1</v>
      </c>
      <c r="Q2346" t="s">
        <v>8319</v>
      </c>
      <c r="R2346" t="s">
        <v>8320</v>
      </c>
      <c r="S2346" s="10">
        <f t="shared" si="760"/>
        <v>42515.727650462963</v>
      </c>
      <c r="T2346" s="10">
        <f t="shared" si="761"/>
        <v>42545.727650462963</v>
      </c>
      <c r="U2346">
        <f>D2346*0.81</f>
        <v>810</v>
      </c>
      <c r="V2346">
        <f>E2346*0.81</f>
        <v>0.81</v>
      </c>
    </row>
    <row r="2347" spans="1:22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758"/>
        <v>0</v>
      </c>
      <c r="P2347" t="e">
        <f t="shared" si="759"/>
        <v>#DIV/0!</v>
      </c>
      <c r="Q2347" t="s">
        <v>8319</v>
      </c>
      <c r="R2347" t="s">
        <v>8320</v>
      </c>
      <c r="S2347" s="10">
        <f t="shared" si="760"/>
        <v>42060.001805555556</v>
      </c>
      <c r="T2347" s="10">
        <f t="shared" si="761"/>
        <v>42094.985416666663</v>
      </c>
      <c r="U2347">
        <f t="shared" ref="U2347:U2350" si="766">D2347</f>
        <v>3000</v>
      </c>
      <c r="V2347">
        <f t="shared" ref="V2347:V2350" si="767">E2347</f>
        <v>0</v>
      </c>
    </row>
    <row r="2348" spans="1:22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758"/>
        <v>6.4999999999999997E-4</v>
      </c>
      <c r="P2348">
        <f t="shared" si="759"/>
        <v>13</v>
      </c>
      <c r="Q2348" t="s">
        <v>8319</v>
      </c>
      <c r="R2348" t="s">
        <v>8320</v>
      </c>
      <c r="S2348" s="10">
        <f t="shared" si="760"/>
        <v>42615.79896990741</v>
      </c>
      <c r="T2348" s="10">
        <f t="shared" si="761"/>
        <v>42660.79896990741</v>
      </c>
      <c r="U2348">
        <f t="shared" si="766"/>
        <v>60000</v>
      </c>
      <c r="V2348">
        <f t="shared" si="767"/>
        <v>39</v>
      </c>
    </row>
    <row r="2349" spans="1:22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758"/>
        <v>1.4999999999999999E-2</v>
      </c>
      <c r="P2349">
        <f t="shared" si="759"/>
        <v>15</v>
      </c>
      <c r="Q2349" t="s">
        <v>8319</v>
      </c>
      <c r="R2349" t="s">
        <v>8320</v>
      </c>
      <c r="S2349" s="10">
        <f t="shared" si="760"/>
        <v>42577.607361111113</v>
      </c>
      <c r="T2349" s="10">
        <f t="shared" si="761"/>
        <v>42607.607361111113</v>
      </c>
      <c r="U2349">
        <f t="shared" si="766"/>
        <v>1000</v>
      </c>
      <c r="V2349">
        <f t="shared" si="767"/>
        <v>15</v>
      </c>
    </row>
    <row r="2350" spans="1:22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758"/>
        <v>3.8571428571428572E-3</v>
      </c>
      <c r="P2350">
        <f t="shared" si="759"/>
        <v>54</v>
      </c>
      <c r="Q2350" t="s">
        <v>8319</v>
      </c>
      <c r="R2350" t="s">
        <v>8320</v>
      </c>
      <c r="S2350" s="10">
        <f t="shared" si="760"/>
        <v>42360.932152777779</v>
      </c>
      <c r="T2350" s="10">
        <f t="shared" si="761"/>
        <v>42420.932152777779</v>
      </c>
      <c r="U2350">
        <f t="shared" si="766"/>
        <v>70000</v>
      </c>
      <c r="V2350">
        <f t="shared" si="767"/>
        <v>270</v>
      </c>
    </row>
    <row r="2351" spans="1:22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758"/>
        <v>0</v>
      </c>
      <c r="P2351" t="e">
        <f t="shared" si="759"/>
        <v>#DIV/0!</v>
      </c>
      <c r="Q2351" t="s">
        <v>8319</v>
      </c>
      <c r="R2351" t="s">
        <v>8320</v>
      </c>
      <c r="S2351" s="10">
        <f t="shared" si="760"/>
        <v>42198.775787037041</v>
      </c>
      <c r="T2351" s="10">
        <f t="shared" si="761"/>
        <v>42227.775787037041</v>
      </c>
      <c r="U2351">
        <f>D2351*0.12</f>
        <v>56988</v>
      </c>
      <c r="V2351">
        <f>E2351*0.12</f>
        <v>0</v>
      </c>
    </row>
    <row r="2352" spans="1:22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758"/>
        <v>0</v>
      </c>
      <c r="P2352" t="e">
        <f t="shared" si="759"/>
        <v>#DIV/0!</v>
      </c>
      <c r="Q2352" t="s">
        <v>8319</v>
      </c>
      <c r="R2352" t="s">
        <v>8320</v>
      </c>
      <c r="S2352" s="10">
        <f t="shared" si="760"/>
        <v>42708.842245370368</v>
      </c>
      <c r="T2352" s="10">
        <f t="shared" si="761"/>
        <v>42738.842245370368</v>
      </c>
      <c r="U2352">
        <f>D2352*1.19</f>
        <v>59500</v>
      </c>
      <c r="V2352">
        <f>E2352*1.19</f>
        <v>0</v>
      </c>
    </row>
    <row r="2353" spans="1:22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758"/>
        <v>5.7142857142857143E-3</v>
      </c>
      <c r="P2353">
        <f t="shared" si="759"/>
        <v>15.428571428571429</v>
      </c>
      <c r="Q2353" t="s">
        <v>8319</v>
      </c>
      <c r="R2353" t="s">
        <v>8320</v>
      </c>
      <c r="S2353" s="10">
        <f t="shared" si="760"/>
        <v>42094.101145833338</v>
      </c>
      <c r="T2353" s="10">
        <f t="shared" si="761"/>
        <v>42124.101145833338</v>
      </c>
      <c r="U2353">
        <f>D2353*0.7</f>
        <v>13230</v>
      </c>
      <c r="V2353">
        <f>E2353*0.7</f>
        <v>75.599999999999994</v>
      </c>
    </row>
    <row r="2354" spans="1:22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758"/>
        <v>0</v>
      </c>
      <c r="P2354" t="e">
        <f t="shared" si="759"/>
        <v>#DIV/0!</v>
      </c>
      <c r="Q2354" t="s">
        <v>8319</v>
      </c>
      <c r="R2354" t="s">
        <v>8320</v>
      </c>
      <c r="S2354" s="10">
        <f t="shared" si="760"/>
        <v>42101.633703703701</v>
      </c>
      <c r="T2354" s="10">
        <f t="shared" si="761"/>
        <v>42161.633703703701</v>
      </c>
      <c r="U2354">
        <f t="shared" ref="U2354:U2356" si="768">D2354</f>
        <v>2000</v>
      </c>
      <c r="V2354">
        <f t="shared" ref="V2354:V2356" si="769">E2354</f>
        <v>0</v>
      </c>
    </row>
    <row r="2355" spans="1:22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758"/>
        <v>0</v>
      </c>
      <c r="P2355" t="e">
        <f t="shared" si="759"/>
        <v>#DIV/0!</v>
      </c>
      <c r="Q2355" t="s">
        <v>8319</v>
      </c>
      <c r="R2355" t="s">
        <v>8320</v>
      </c>
      <c r="S2355" s="10">
        <f t="shared" si="760"/>
        <v>42103.676180555558</v>
      </c>
      <c r="T2355" s="10">
        <f t="shared" si="761"/>
        <v>42115.676180555558</v>
      </c>
      <c r="U2355">
        <f t="shared" si="768"/>
        <v>1000</v>
      </c>
      <c r="V2355">
        <f t="shared" si="769"/>
        <v>0</v>
      </c>
    </row>
    <row r="2356" spans="1:22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758"/>
        <v>7.1428571428571429E-4</v>
      </c>
      <c r="P2356">
        <f t="shared" si="759"/>
        <v>25</v>
      </c>
      <c r="Q2356" t="s">
        <v>8319</v>
      </c>
      <c r="R2356" t="s">
        <v>8320</v>
      </c>
      <c r="S2356" s="10">
        <f t="shared" si="760"/>
        <v>41954.722916666666</v>
      </c>
      <c r="T2356" s="10">
        <f t="shared" si="761"/>
        <v>42014.722916666666</v>
      </c>
      <c r="U2356">
        <f t="shared" si="768"/>
        <v>35000</v>
      </c>
      <c r="V2356">
        <f t="shared" si="769"/>
        <v>25</v>
      </c>
    </row>
    <row r="2357" spans="1:22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758"/>
        <v>6.875E-3</v>
      </c>
      <c r="P2357">
        <f t="shared" si="759"/>
        <v>27.5</v>
      </c>
      <c r="Q2357" t="s">
        <v>8319</v>
      </c>
      <c r="R2357" t="s">
        <v>8320</v>
      </c>
      <c r="S2357" s="10">
        <f t="shared" si="760"/>
        <v>42096.918240740735</v>
      </c>
      <c r="T2357" s="10">
        <f t="shared" si="761"/>
        <v>42126.918240740735</v>
      </c>
      <c r="U2357">
        <f>D2357*0.75</f>
        <v>6000</v>
      </c>
      <c r="V2357">
        <f>E2357*0.75</f>
        <v>41.25</v>
      </c>
    </row>
    <row r="2358" spans="1:22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758"/>
        <v>0</v>
      </c>
      <c r="P2358" t="e">
        <f t="shared" si="759"/>
        <v>#DIV/0!</v>
      </c>
      <c r="Q2358" t="s">
        <v>8319</v>
      </c>
      <c r="R2358" t="s">
        <v>8320</v>
      </c>
      <c r="S2358" s="10">
        <f t="shared" si="760"/>
        <v>42130.78361111111</v>
      </c>
      <c r="T2358" s="10">
        <f t="shared" si="761"/>
        <v>42160.78361111111</v>
      </c>
      <c r="U2358">
        <f>D2358*1.19</f>
        <v>11900</v>
      </c>
      <c r="V2358">
        <f>E2358*1.19</f>
        <v>0</v>
      </c>
    </row>
    <row r="2359" spans="1:22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758"/>
        <v>0</v>
      </c>
      <c r="P2359" t="e">
        <f t="shared" si="759"/>
        <v>#DIV/0!</v>
      </c>
      <c r="Q2359" t="s">
        <v>8319</v>
      </c>
      <c r="R2359" t="s">
        <v>8320</v>
      </c>
      <c r="S2359" s="10">
        <f t="shared" si="760"/>
        <v>42264.620115740734</v>
      </c>
      <c r="T2359" s="10">
        <f t="shared" si="761"/>
        <v>42294.620115740734</v>
      </c>
      <c r="U2359">
        <f t="shared" ref="U2359:U2360" si="770">D2359*1.39</f>
        <v>37530</v>
      </c>
      <c r="V2359">
        <f t="shared" ref="V2359:V2360" si="771">E2359*1.39</f>
        <v>0</v>
      </c>
    </row>
    <row r="2360" spans="1:22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758"/>
        <v>0</v>
      </c>
      <c r="P2360" t="e">
        <f t="shared" si="759"/>
        <v>#DIV/0!</v>
      </c>
      <c r="Q2360" t="s">
        <v>8319</v>
      </c>
      <c r="R2360" t="s">
        <v>8320</v>
      </c>
      <c r="S2360" s="10">
        <f t="shared" si="760"/>
        <v>41978.930972222224</v>
      </c>
      <c r="T2360" s="10">
        <f t="shared" si="761"/>
        <v>42035.027083333334</v>
      </c>
      <c r="U2360">
        <f t="shared" si="770"/>
        <v>2085</v>
      </c>
      <c r="V2360">
        <f t="shared" si="771"/>
        <v>0</v>
      </c>
    </row>
    <row r="2361" spans="1:22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758"/>
        <v>0.14680000000000001</v>
      </c>
      <c r="P2361">
        <f t="shared" si="759"/>
        <v>367</v>
      </c>
      <c r="Q2361" t="s">
        <v>8319</v>
      </c>
      <c r="R2361" t="s">
        <v>8320</v>
      </c>
      <c r="S2361" s="10">
        <f t="shared" si="760"/>
        <v>42159.649583333332</v>
      </c>
      <c r="T2361" s="10">
        <f t="shared" si="761"/>
        <v>42219.649583333332</v>
      </c>
      <c r="U2361">
        <f>D2361</f>
        <v>7500</v>
      </c>
      <c r="V2361">
        <f>E2361</f>
        <v>1101</v>
      </c>
    </row>
    <row r="2362" spans="1:22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758"/>
        <v>4.0000000000000002E-4</v>
      </c>
      <c r="P2362">
        <f t="shared" si="759"/>
        <v>2</v>
      </c>
      <c r="Q2362" t="s">
        <v>8319</v>
      </c>
      <c r="R2362" t="s">
        <v>8320</v>
      </c>
      <c r="S2362" s="10">
        <f t="shared" si="760"/>
        <v>42377.70694444445</v>
      </c>
      <c r="T2362" s="10">
        <f t="shared" si="761"/>
        <v>42407.70694444445</v>
      </c>
      <c r="U2362">
        <f t="shared" ref="U2362:U2363" si="772">D2362*0.81</f>
        <v>4050.0000000000005</v>
      </c>
      <c r="V2362">
        <f t="shared" ref="V2362:V2363" si="773">E2362*0.81</f>
        <v>1.62</v>
      </c>
    </row>
    <row r="2363" spans="1:22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758"/>
        <v>0</v>
      </c>
      <c r="P2363" t="e">
        <f t="shared" si="759"/>
        <v>#DIV/0!</v>
      </c>
      <c r="Q2363" t="s">
        <v>8319</v>
      </c>
      <c r="R2363" t="s">
        <v>8320</v>
      </c>
      <c r="S2363" s="10">
        <f t="shared" si="760"/>
        <v>42466.858888888892</v>
      </c>
      <c r="T2363" s="10">
        <f t="shared" si="761"/>
        <v>42490.916666666672</v>
      </c>
      <c r="U2363">
        <f t="shared" si="772"/>
        <v>162</v>
      </c>
      <c r="V2363">
        <f t="shared" si="773"/>
        <v>0</v>
      </c>
    </row>
    <row r="2364" spans="1:22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758"/>
        <v>0.2857142857142857</v>
      </c>
      <c r="P2364">
        <f t="shared" si="759"/>
        <v>60</v>
      </c>
      <c r="Q2364" t="s">
        <v>8319</v>
      </c>
      <c r="R2364" t="s">
        <v>8320</v>
      </c>
      <c r="S2364" s="10">
        <f t="shared" si="760"/>
        <v>41954.688310185185</v>
      </c>
      <c r="T2364" s="10">
        <f t="shared" si="761"/>
        <v>41984.688310185185</v>
      </c>
      <c r="U2364">
        <f t="shared" ref="U2364:U2366" si="774">D2364</f>
        <v>420</v>
      </c>
      <c r="V2364">
        <f t="shared" ref="V2364:V2366" si="775">E2364</f>
        <v>120</v>
      </c>
    </row>
    <row r="2365" spans="1:22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758"/>
        <v>0</v>
      </c>
      <c r="P2365" t="e">
        <f t="shared" si="759"/>
        <v>#DIV/0!</v>
      </c>
      <c r="Q2365" t="s">
        <v>8319</v>
      </c>
      <c r="R2365" t="s">
        <v>8320</v>
      </c>
      <c r="S2365" s="10">
        <f t="shared" si="760"/>
        <v>42322.011574074073</v>
      </c>
      <c r="T2365" s="10">
        <f t="shared" si="761"/>
        <v>42367.011574074073</v>
      </c>
      <c r="U2365">
        <f t="shared" si="774"/>
        <v>175000</v>
      </c>
      <c r="V2365">
        <f t="shared" si="775"/>
        <v>0</v>
      </c>
    </row>
    <row r="2366" spans="1:22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758"/>
        <v>0</v>
      </c>
      <c r="P2366" t="e">
        <f t="shared" si="759"/>
        <v>#DIV/0!</v>
      </c>
      <c r="Q2366" t="s">
        <v>8319</v>
      </c>
      <c r="R2366" t="s">
        <v>8320</v>
      </c>
      <c r="S2366" s="10">
        <f t="shared" si="760"/>
        <v>42248.934675925921</v>
      </c>
      <c r="T2366" s="10">
        <f t="shared" si="761"/>
        <v>42303.934675925921</v>
      </c>
      <c r="U2366">
        <f t="shared" si="774"/>
        <v>128</v>
      </c>
      <c r="V2366">
        <f t="shared" si="775"/>
        <v>0</v>
      </c>
    </row>
    <row r="2367" spans="1:22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758"/>
        <v>0</v>
      </c>
      <c r="P2367" t="e">
        <f t="shared" si="759"/>
        <v>#DIV/0!</v>
      </c>
      <c r="Q2367" t="s">
        <v>8319</v>
      </c>
      <c r="R2367" t="s">
        <v>8320</v>
      </c>
      <c r="S2367" s="10">
        <f t="shared" si="760"/>
        <v>42346.736400462964</v>
      </c>
      <c r="T2367" s="10">
        <f t="shared" si="761"/>
        <v>42386.958333333328</v>
      </c>
      <c r="U2367">
        <f>D2367*1.19</f>
        <v>1190</v>
      </c>
      <c r="V2367">
        <f>E2367*1.19</f>
        <v>0</v>
      </c>
    </row>
    <row r="2368" spans="1:22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758"/>
        <v>0.1052</v>
      </c>
      <c r="P2368">
        <f t="shared" si="759"/>
        <v>97.407407407407405</v>
      </c>
      <c r="Q2368" t="s">
        <v>8319</v>
      </c>
      <c r="R2368" t="s">
        <v>8320</v>
      </c>
      <c r="S2368" s="10">
        <f t="shared" si="760"/>
        <v>42268.531631944439</v>
      </c>
      <c r="T2368" s="10">
        <f t="shared" si="761"/>
        <v>42298.531631944439</v>
      </c>
      <c r="U2368">
        <f>D2368*1.39</f>
        <v>34750</v>
      </c>
      <c r="V2368">
        <f>E2368*1.39</f>
        <v>3655.7</v>
      </c>
    </row>
    <row r="2369" spans="1:22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758"/>
        <v>1.34E-2</v>
      </c>
      <c r="P2369">
        <f t="shared" si="759"/>
        <v>47.857142857142854</v>
      </c>
      <c r="Q2369" t="s">
        <v>8319</v>
      </c>
      <c r="R2369" t="s">
        <v>8320</v>
      </c>
      <c r="S2369" s="10">
        <f t="shared" si="760"/>
        <v>42425.970092592594</v>
      </c>
      <c r="T2369" s="10">
        <f t="shared" si="761"/>
        <v>42485.928425925929</v>
      </c>
      <c r="U2369">
        <f t="shared" ref="U2369:U2373" si="776">D2369</f>
        <v>50000</v>
      </c>
      <c r="V2369">
        <f t="shared" ref="V2369:V2373" si="777">E2369</f>
        <v>670</v>
      </c>
    </row>
    <row r="2370" spans="1:22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758"/>
        <v>2.5000000000000001E-3</v>
      </c>
      <c r="P2370">
        <f t="shared" si="759"/>
        <v>50</v>
      </c>
      <c r="Q2370" t="s">
        <v>8319</v>
      </c>
      <c r="R2370" t="s">
        <v>8320</v>
      </c>
      <c r="S2370" s="10">
        <f t="shared" si="760"/>
        <v>42063.721817129626</v>
      </c>
      <c r="T2370" s="10">
        <f t="shared" si="761"/>
        <v>42108.680150462969</v>
      </c>
      <c r="U2370">
        <f t="shared" si="776"/>
        <v>40000</v>
      </c>
      <c r="V2370">
        <f t="shared" si="777"/>
        <v>100</v>
      </c>
    </row>
    <row r="2371" spans="1:22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778">SUM(E2371/D2371)</f>
        <v>0</v>
      </c>
      <c r="P2371" t="e">
        <f t="shared" ref="P2371:P2434" si="779">SUM(E2371/L2371)</f>
        <v>#DIV/0!</v>
      </c>
      <c r="Q2371" t="s">
        <v>8319</v>
      </c>
      <c r="R2371" t="s">
        <v>8320</v>
      </c>
      <c r="S2371" s="10">
        <f t="shared" ref="S2371:S2434" si="780">(((J2371/60)/60)/24)+DATE(1970,1,1)</f>
        <v>42380.812627314815</v>
      </c>
      <c r="T2371" s="10">
        <f t="shared" ref="T2371:T2434" si="781">(((I2371/60)/60)/24)+DATE(1970,1,1)</f>
        <v>42410.812627314815</v>
      </c>
      <c r="U2371">
        <f t="shared" si="776"/>
        <v>25000</v>
      </c>
      <c r="V2371">
        <f t="shared" si="777"/>
        <v>0</v>
      </c>
    </row>
    <row r="2372" spans="1:22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778"/>
        <v>3.2799999999999999E-3</v>
      </c>
      <c r="P2372">
        <f t="shared" si="779"/>
        <v>20.5</v>
      </c>
      <c r="Q2372" t="s">
        <v>8319</v>
      </c>
      <c r="R2372" t="s">
        <v>8320</v>
      </c>
      <c r="S2372" s="10">
        <f t="shared" si="780"/>
        <v>41961.18913194444</v>
      </c>
      <c r="T2372" s="10">
        <f t="shared" si="781"/>
        <v>41991.18913194444</v>
      </c>
      <c r="U2372">
        <f t="shared" si="776"/>
        <v>25000</v>
      </c>
      <c r="V2372">
        <f t="shared" si="777"/>
        <v>82</v>
      </c>
    </row>
    <row r="2373" spans="1:22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778"/>
        <v>0</v>
      </c>
      <c r="P2373" t="e">
        <f t="shared" si="779"/>
        <v>#DIV/0!</v>
      </c>
      <c r="Q2373" t="s">
        <v>8319</v>
      </c>
      <c r="R2373" t="s">
        <v>8320</v>
      </c>
      <c r="S2373" s="10">
        <f t="shared" si="780"/>
        <v>42150.777731481481</v>
      </c>
      <c r="T2373" s="10">
        <f t="shared" si="781"/>
        <v>42180.777731481481</v>
      </c>
      <c r="U2373">
        <f t="shared" si="776"/>
        <v>2000</v>
      </c>
      <c r="V2373">
        <f t="shared" si="777"/>
        <v>0</v>
      </c>
    </row>
    <row r="2374" spans="1:22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778"/>
        <v>3.272727272727273E-2</v>
      </c>
      <c r="P2374">
        <f t="shared" si="779"/>
        <v>30</v>
      </c>
      <c r="Q2374" t="s">
        <v>8319</v>
      </c>
      <c r="R2374" t="s">
        <v>8320</v>
      </c>
      <c r="S2374" s="10">
        <f t="shared" si="780"/>
        <v>42088.069108796291</v>
      </c>
      <c r="T2374" s="10">
        <f t="shared" si="781"/>
        <v>42118.069108796291</v>
      </c>
      <c r="U2374">
        <f>D2374*0.75</f>
        <v>4125</v>
      </c>
      <c r="V2374">
        <f>E2374*0.75</f>
        <v>135</v>
      </c>
    </row>
    <row r="2375" spans="1:22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778"/>
        <v>5.8823529411764708E-5</v>
      </c>
      <c r="P2375">
        <f t="shared" si="779"/>
        <v>50</v>
      </c>
      <c r="Q2375" t="s">
        <v>8319</v>
      </c>
      <c r="R2375" t="s">
        <v>8320</v>
      </c>
      <c r="S2375" s="10">
        <f t="shared" si="780"/>
        <v>42215.662314814821</v>
      </c>
      <c r="T2375" s="10">
        <f t="shared" si="781"/>
        <v>42245.662314814821</v>
      </c>
      <c r="U2375">
        <f>D2375*0.12</f>
        <v>102000</v>
      </c>
      <c r="V2375">
        <f>E2375*0.12</f>
        <v>6</v>
      </c>
    </row>
    <row r="2376" spans="1:22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778"/>
        <v>4.5454545454545455E-4</v>
      </c>
      <c r="P2376">
        <f t="shared" si="779"/>
        <v>10</v>
      </c>
      <c r="Q2376" t="s">
        <v>8319</v>
      </c>
      <c r="R2376" t="s">
        <v>8320</v>
      </c>
      <c r="S2376" s="10">
        <f t="shared" si="780"/>
        <v>42017.843287037031</v>
      </c>
      <c r="T2376" s="10">
        <f t="shared" si="781"/>
        <v>42047.843287037031</v>
      </c>
      <c r="U2376">
        <f t="shared" ref="U2376:U2378" si="782">D2376</f>
        <v>22000</v>
      </c>
      <c r="V2376">
        <f t="shared" ref="V2376:V2378" si="783">E2376</f>
        <v>10</v>
      </c>
    </row>
    <row r="2377" spans="1:22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778"/>
        <v>0</v>
      </c>
      <c r="P2377" t="e">
        <f t="shared" si="779"/>
        <v>#DIV/0!</v>
      </c>
      <c r="Q2377" t="s">
        <v>8319</v>
      </c>
      <c r="R2377" t="s">
        <v>8320</v>
      </c>
      <c r="S2377" s="10">
        <f t="shared" si="780"/>
        <v>42592.836076388892</v>
      </c>
      <c r="T2377" s="10">
        <f t="shared" si="781"/>
        <v>42622.836076388892</v>
      </c>
      <c r="U2377">
        <f t="shared" si="782"/>
        <v>10000</v>
      </c>
      <c r="V2377">
        <f t="shared" si="783"/>
        <v>0</v>
      </c>
    </row>
    <row r="2378" spans="1:22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778"/>
        <v>0.10877666666666666</v>
      </c>
      <c r="P2378">
        <f t="shared" si="779"/>
        <v>81.582499999999996</v>
      </c>
      <c r="Q2378" t="s">
        <v>8319</v>
      </c>
      <c r="R2378" t="s">
        <v>8320</v>
      </c>
      <c r="S2378" s="10">
        <f t="shared" si="780"/>
        <v>42318.925532407404</v>
      </c>
      <c r="T2378" s="10">
        <f t="shared" si="781"/>
        <v>42348.925532407404</v>
      </c>
      <c r="U2378">
        <f t="shared" si="782"/>
        <v>3000</v>
      </c>
      <c r="V2378">
        <f t="shared" si="783"/>
        <v>326.33</v>
      </c>
    </row>
    <row r="2379" spans="1:22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778"/>
        <v>0</v>
      </c>
      <c r="P2379" t="e">
        <f t="shared" si="779"/>
        <v>#DIV/0!</v>
      </c>
      <c r="Q2379" t="s">
        <v>8319</v>
      </c>
      <c r="R2379" t="s">
        <v>8320</v>
      </c>
      <c r="S2379" s="10">
        <f t="shared" si="780"/>
        <v>42669.870173611111</v>
      </c>
      <c r="T2379" s="10">
        <f t="shared" si="781"/>
        <v>42699.911840277782</v>
      </c>
      <c r="U2379">
        <f>D2379*0.81</f>
        <v>2025.0000000000002</v>
      </c>
      <c r="V2379">
        <f>E2379*0.81</f>
        <v>0</v>
      </c>
    </row>
    <row r="2380" spans="1:22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778"/>
        <v>0</v>
      </c>
      <c r="P2380" t="e">
        <f t="shared" si="779"/>
        <v>#DIV/0!</v>
      </c>
      <c r="Q2380" t="s">
        <v>8319</v>
      </c>
      <c r="R2380" t="s">
        <v>8320</v>
      </c>
      <c r="S2380" s="10">
        <f t="shared" si="780"/>
        <v>42213.013078703705</v>
      </c>
      <c r="T2380" s="10">
        <f t="shared" si="781"/>
        <v>42242.013078703705</v>
      </c>
      <c r="U2380">
        <f t="shared" ref="U2380:U2384" si="784">D2380</f>
        <v>110000</v>
      </c>
      <c r="V2380">
        <f t="shared" ref="V2380:V2384" si="785">E2380</f>
        <v>0</v>
      </c>
    </row>
    <row r="2381" spans="1:22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778"/>
        <v>0</v>
      </c>
      <c r="P2381" t="e">
        <f t="shared" si="779"/>
        <v>#DIV/0!</v>
      </c>
      <c r="Q2381" t="s">
        <v>8319</v>
      </c>
      <c r="R2381" t="s">
        <v>8320</v>
      </c>
      <c r="S2381" s="10">
        <f t="shared" si="780"/>
        <v>42237.016388888893</v>
      </c>
      <c r="T2381" s="10">
        <f t="shared" si="781"/>
        <v>42282.016388888893</v>
      </c>
      <c r="U2381">
        <f t="shared" si="784"/>
        <v>30000</v>
      </c>
      <c r="V2381">
        <f t="shared" si="785"/>
        <v>0</v>
      </c>
    </row>
    <row r="2382" spans="1:22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778"/>
        <v>3.6666666666666666E-3</v>
      </c>
      <c r="P2382">
        <f t="shared" si="779"/>
        <v>18.333333333333332</v>
      </c>
      <c r="Q2382" t="s">
        <v>8319</v>
      </c>
      <c r="R2382" t="s">
        <v>8320</v>
      </c>
      <c r="S2382" s="10">
        <f t="shared" si="780"/>
        <v>42248.793310185181</v>
      </c>
      <c r="T2382" s="10">
        <f t="shared" si="781"/>
        <v>42278.793310185181</v>
      </c>
      <c r="U2382">
        <f t="shared" si="784"/>
        <v>15000</v>
      </c>
      <c r="V2382">
        <f t="shared" si="785"/>
        <v>55</v>
      </c>
    </row>
    <row r="2383" spans="1:22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778"/>
        <v>1.8193398957730169E-2</v>
      </c>
      <c r="P2383">
        <f t="shared" si="779"/>
        <v>224.42857142857142</v>
      </c>
      <c r="Q2383" t="s">
        <v>8319</v>
      </c>
      <c r="R2383" t="s">
        <v>8320</v>
      </c>
      <c r="S2383" s="10">
        <f t="shared" si="780"/>
        <v>42074.935740740737</v>
      </c>
      <c r="T2383" s="10">
        <f t="shared" si="781"/>
        <v>42104.935740740737</v>
      </c>
      <c r="U2383">
        <f t="shared" si="784"/>
        <v>86350</v>
      </c>
      <c r="V2383">
        <f t="shared" si="785"/>
        <v>1571</v>
      </c>
    </row>
    <row r="2384" spans="1:22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778"/>
        <v>2.5000000000000001E-2</v>
      </c>
      <c r="P2384">
        <f t="shared" si="779"/>
        <v>37.5</v>
      </c>
      <c r="Q2384" t="s">
        <v>8319</v>
      </c>
      <c r="R2384" t="s">
        <v>8320</v>
      </c>
      <c r="S2384" s="10">
        <f t="shared" si="780"/>
        <v>42195.187534722223</v>
      </c>
      <c r="T2384" s="10">
        <f t="shared" si="781"/>
        <v>42220.187534722223</v>
      </c>
      <c r="U2384">
        <f t="shared" si="784"/>
        <v>3000</v>
      </c>
      <c r="V2384">
        <f t="shared" si="785"/>
        <v>75</v>
      </c>
    </row>
    <row r="2385" spans="1:22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778"/>
        <v>4.3499999999999997E-2</v>
      </c>
      <c r="P2385">
        <f t="shared" si="779"/>
        <v>145</v>
      </c>
      <c r="Q2385" t="s">
        <v>8319</v>
      </c>
      <c r="R2385" t="s">
        <v>8320</v>
      </c>
      <c r="S2385" s="10">
        <f t="shared" si="780"/>
        <v>42027.056793981479</v>
      </c>
      <c r="T2385" s="10">
        <f t="shared" si="781"/>
        <v>42057.056793981479</v>
      </c>
      <c r="U2385">
        <f>D2385*0.7</f>
        <v>7000</v>
      </c>
      <c r="V2385">
        <f>E2385*0.7</f>
        <v>304.5</v>
      </c>
    </row>
    <row r="2386" spans="1:22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778"/>
        <v>8.0000000000000002E-3</v>
      </c>
      <c r="P2386">
        <f t="shared" si="779"/>
        <v>1</v>
      </c>
      <c r="Q2386" t="s">
        <v>8319</v>
      </c>
      <c r="R2386" t="s">
        <v>8320</v>
      </c>
      <c r="S2386" s="10">
        <f t="shared" si="780"/>
        <v>41927.067627314813</v>
      </c>
      <c r="T2386" s="10">
        <f t="shared" si="781"/>
        <v>41957.109293981484</v>
      </c>
      <c r="U2386">
        <f t="shared" ref="U2386:U2387" si="786">D2386</f>
        <v>1000</v>
      </c>
      <c r="V2386">
        <f t="shared" ref="V2386:V2387" si="787">E2386</f>
        <v>8</v>
      </c>
    </row>
    <row r="2387" spans="1:22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778"/>
        <v>1.2123076923076924E-2</v>
      </c>
      <c r="P2387">
        <f t="shared" si="779"/>
        <v>112.57142857142857</v>
      </c>
      <c r="Q2387" t="s">
        <v>8319</v>
      </c>
      <c r="R2387" t="s">
        <v>8320</v>
      </c>
      <c r="S2387" s="10">
        <f t="shared" si="780"/>
        <v>42191.70175925926</v>
      </c>
      <c r="T2387" s="10">
        <f t="shared" si="781"/>
        <v>42221.70175925926</v>
      </c>
      <c r="U2387">
        <f t="shared" si="786"/>
        <v>65000</v>
      </c>
      <c r="V2387">
        <f t="shared" si="787"/>
        <v>788</v>
      </c>
    </row>
    <row r="2388" spans="1:22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778"/>
        <v>0</v>
      </c>
      <c r="P2388" t="e">
        <f t="shared" si="779"/>
        <v>#DIV/0!</v>
      </c>
      <c r="Q2388" t="s">
        <v>8319</v>
      </c>
      <c r="R2388" t="s">
        <v>8320</v>
      </c>
      <c r="S2388" s="10">
        <f t="shared" si="780"/>
        <v>41954.838240740741</v>
      </c>
      <c r="T2388" s="10">
        <f t="shared" si="781"/>
        <v>42014.838240740741</v>
      </c>
      <c r="U2388">
        <f>D2388*0.81</f>
        <v>24300</v>
      </c>
      <c r="V2388">
        <f>E2388*0.81</f>
        <v>0</v>
      </c>
    </row>
    <row r="2389" spans="1:22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778"/>
        <v>6.8399999999999997E-3</v>
      </c>
      <c r="P2389">
        <f t="shared" si="779"/>
        <v>342</v>
      </c>
      <c r="Q2389" t="s">
        <v>8319</v>
      </c>
      <c r="R2389" t="s">
        <v>8320</v>
      </c>
      <c r="S2389" s="10">
        <f t="shared" si="780"/>
        <v>42528.626620370371</v>
      </c>
      <c r="T2389" s="10">
        <f t="shared" si="781"/>
        <v>42573.626620370371</v>
      </c>
      <c r="U2389">
        <f t="shared" ref="U2389:U2390" si="788">D2389</f>
        <v>150000</v>
      </c>
      <c r="V2389">
        <f t="shared" ref="V2389:V2390" si="789">E2389</f>
        <v>1026</v>
      </c>
    </row>
    <row r="2390" spans="1:22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778"/>
        <v>1.2513513513513513E-2</v>
      </c>
      <c r="P2390">
        <f t="shared" si="779"/>
        <v>57.875</v>
      </c>
      <c r="Q2390" t="s">
        <v>8319</v>
      </c>
      <c r="R2390" t="s">
        <v>8320</v>
      </c>
      <c r="S2390" s="10">
        <f t="shared" si="780"/>
        <v>41989.853692129633</v>
      </c>
      <c r="T2390" s="10">
        <f t="shared" si="781"/>
        <v>42019.811805555553</v>
      </c>
      <c r="U2390">
        <f t="shared" si="788"/>
        <v>37000</v>
      </c>
      <c r="V2390">
        <f t="shared" si="789"/>
        <v>463</v>
      </c>
    </row>
    <row r="2391" spans="1:22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778"/>
        <v>1.8749999999999999E-3</v>
      </c>
      <c r="P2391">
        <f t="shared" si="779"/>
        <v>30</v>
      </c>
      <c r="Q2391" t="s">
        <v>8319</v>
      </c>
      <c r="R2391" t="s">
        <v>8320</v>
      </c>
      <c r="S2391" s="10">
        <f t="shared" si="780"/>
        <v>42179.653379629628</v>
      </c>
      <c r="T2391" s="10">
        <f t="shared" si="781"/>
        <v>42210.915972222225</v>
      </c>
      <c r="U2391">
        <f>D2391*1.19</f>
        <v>19040</v>
      </c>
      <c r="V2391">
        <f>E2391*1.19</f>
        <v>35.699999999999996</v>
      </c>
    </row>
    <row r="2392" spans="1:22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778"/>
        <v>0</v>
      </c>
      <c r="P2392" t="e">
        <f t="shared" si="779"/>
        <v>#DIV/0!</v>
      </c>
      <c r="Q2392" t="s">
        <v>8319</v>
      </c>
      <c r="R2392" t="s">
        <v>8320</v>
      </c>
      <c r="S2392" s="10">
        <f t="shared" si="780"/>
        <v>41968.262314814812</v>
      </c>
      <c r="T2392" s="10">
        <f t="shared" si="781"/>
        <v>42008.262314814812</v>
      </c>
      <c r="U2392">
        <f>D2392*0.75</f>
        <v>382500</v>
      </c>
      <c r="V2392">
        <f>E2392*0.75</f>
        <v>0</v>
      </c>
    </row>
    <row r="2393" spans="1:22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778"/>
        <v>1.25E-3</v>
      </c>
      <c r="P2393">
        <f t="shared" si="779"/>
        <v>25</v>
      </c>
      <c r="Q2393" t="s">
        <v>8319</v>
      </c>
      <c r="R2393" t="s">
        <v>8320</v>
      </c>
      <c r="S2393" s="10">
        <f t="shared" si="780"/>
        <v>42064.794490740736</v>
      </c>
      <c r="T2393" s="10">
        <f t="shared" si="781"/>
        <v>42094.752824074079</v>
      </c>
      <c r="U2393">
        <f t="shared" ref="U2393:U2395" si="790">D2393</f>
        <v>20000</v>
      </c>
      <c r="V2393">
        <f t="shared" ref="V2393:V2395" si="791">E2393</f>
        <v>25</v>
      </c>
    </row>
    <row r="2394" spans="1:22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778"/>
        <v>0</v>
      </c>
      <c r="P2394" t="e">
        <f t="shared" si="779"/>
        <v>#DIV/0!</v>
      </c>
      <c r="Q2394" t="s">
        <v>8319</v>
      </c>
      <c r="R2394" t="s">
        <v>8320</v>
      </c>
      <c r="S2394" s="10">
        <f t="shared" si="780"/>
        <v>42276.120636574073</v>
      </c>
      <c r="T2394" s="10">
        <f t="shared" si="781"/>
        <v>42306.120636574073</v>
      </c>
      <c r="U2394">
        <f t="shared" si="790"/>
        <v>4200</v>
      </c>
      <c r="V2394">
        <f t="shared" si="791"/>
        <v>0</v>
      </c>
    </row>
    <row r="2395" spans="1:22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778"/>
        <v>5.0000000000000001E-4</v>
      </c>
      <c r="P2395">
        <f t="shared" si="779"/>
        <v>50</v>
      </c>
      <c r="Q2395" t="s">
        <v>8319</v>
      </c>
      <c r="R2395" t="s">
        <v>8320</v>
      </c>
      <c r="S2395" s="10">
        <f t="shared" si="780"/>
        <v>42194.648344907408</v>
      </c>
      <c r="T2395" s="10">
        <f t="shared" si="781"/>
        <v>42224.648344907408</v>
      </c>
      <c r="U2395">
        <f t="shared" si="790"/>
        <v>100000</v>
      </c>
      <c r="V2395">
        <f t="shared" si="791"/>
        <v>50</v>
      </c>
    </row>
    <row r="2396" spans="1:22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778"/>
        <v>5.9999999999999995E-4</v>
      </c>
      <c r="P2396">
        <f t="shared" si="779"/>
        <v>1.5</v>
      </c>
      <c r="Q2396" t="s">
        <v>8319</v>
      </c>
      <c r="R2396" t="s">
        <v>8320</v>
      </c>
      <c r="S2396" s="10">
        <f t="shared" si="780"/>
        <v>42031.362187499995</v>
      </c>
      <c r="T2396" s="10">
        <f t="shared" si="781"/>
        <v>42061.362187499995</v>
      </c>
      <c r="U2396">
        <f>D2396*1.19</f>
        <v>5950</v>
      </c>
      <c r="V2396">
        <f>E2396*1.19</f>
        <v>3.57</v>
      </c>
    </row>
    <row r="2397" spans="1:22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778"/>
        <v>0</v>
      </c>
      <c r="P2397" t="e">
        <f t="shared" si="779"/>
        <v>#DIV/0!</v>
      </c>
      <c r="Q2397" t="s">
        <v>8319</v>
      </c>
      <c r="R2397" t="s">
        <v>8320</v>
      </c>
      <c r="S2397" s="10">
        <f t="shared" si="780"/>
        <v>42717.121377314819</v>
      </c>
      <c r="T2397" s="10">
        <f t="shared" si="781"/>
        <v>42745.372916666667</v>
      </c>
      <c r="U2397">
        <f>D2397</f>
        <v>33000</v>
      </c>
      <c r="V2397">
        <f>E2397</f>
        <v>0</v>
      </c>
    </row>
    <row r="2398" spans="1:22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778"/>
        <v>2E-3</v>
      </c>
      <c r="P2398">
        <f t="shared" si="779"/>
        <v>10</v>
      </c>
      <c r="Q2398" t="s">
        <v>8319</v>
      </c>
      <c r="R2398" t="s">
        <v>8320</v>
      </c>
      <c r="S2398" s="10">
        <f t="shared" si="780"/>
        <v>42262.849050925928</v>
      </c>
      <c r="T2398" s="10">
        <f t="shared" si="781"/>
        <v>42292.849050925928</v>
      </c>
      <c r="U2398">
        <f>D2398*1.09</f>
        <v>5450</v>
      </c>
      <c r="V2398">
        <f>E2398*1.09</f>
        <v>10.9</v>
      </c>
    </row>
    <row r="2399" spans="1:22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778"/>
        <v>0</v>
      </c>
      <c r="P2399" t="e">
        <f t="shared" si="779"/>
        <v>#DIV/0!</v>
      </c>
      <c r="Q2399" t="s">
        <v>8319</v>
      </c>
      <c r="R2399" t="s">
        <v>8320</v>
      </c>
      <c r="S2399" s="10">
        <f t="shared" si="780"/>
        <v>41976.88490740741</v>
      </c>
      <c r="T2399" s="10">
        <f t="shared" si="781"/>
        <v>42006.88490740741</v>
      </c>
      <c r="U2399">
        <f t="shared" ref="U2399:U2400" si="792">D2399</f>
        <v>124000</v>
      </c>
      <c r="V2399">
        <f t="shared" ref="V2399:V2400" si="793">E2399</f>
        <v>0</v>
      </c>
    </row>
    <row r="2400" spans="1:22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778"/>
        <v>0</v>
      </c>
      <c r="P2400" t="e">
        <f t="shared" si="779"/>
        <v>#DIV/0!</v>
      </c>
      <c r="Q2400" t="s">
        <v>8319</v>
      </c>
      <c r="R2400" t="s">
        <v>8320</v>
      </c>
      <c r="S2400" s="10">
        <f t="shared" si="780"/>
        <v>42157.916481481487</v>
      </c>
      <c r="T2400" s="10">
        <f t="shared" si="781"/>
        <v>42187.916481481487</v>
      </c>
      <c r="U2400">
        <f t="shared" si="792"/>
        <v>4000</v>
      </c>
      <c r="V2400">
        <f t="shared" si="793"/>
        <v>0</v>
      </c>
    </row>
    <row r="2401" spans="1:22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778"/>
        <v>0</v>
      </c>
      <c r="P2401" t="e">
        <f t="shared" si="779"/>
        <v>#DIV/0!</v>
      </c>
      <c r="Q2401" t="s">
        <v>8319</v>
      </c>
      <c r="R2401" t="s">
        <v>8320</v>
      </c>
      <c r="S2401" s="10">
        <f t="shared" si="780"/>
        <v>41956.853078703702</v>
      </c>
      <c r="T2401" s="10">
        <f t="shared" si="781"/>
        <v>41991.853078703702</v>
      </c>
      <c r="U2401">
        <f>D2401*0.12</f>
        <v>1560</v>
      </c>
      <c r="V2401">
        <f>E2401*0.12</f>
        <v>0</v>
      </c>
    </row>
    <row r="2402" spans="1:22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778"/>
        <v>0</v>
      </c>
      <c r="P2402" t="e">
        <f t="shared" si="779"/>
        <v>#DIV/0!</v>
      </c>
      <c r="Q2402" t="s">
        <v>8319</v>
      </c>
      <c r="R2402" t="s">
        <v>8320</v>
      </c>
      <c r="S2402" s="10">
        <f t="shared" si="780"/>
        <v>42444.268101851849</v>
      </c>
      <c r="T2402" s="10">
        <f t="shared" si="781"/>
        <v>42474.268101851849</v>
      </c>
      <c r="U2402">
        <f>D2402*0.75</f>
        <v>37500</v>
      </c>
      <c r="V2402">
        <f>E2402*0.75</f>
        <v>0</v>
      </c>
    </row>
    <row r="2403" spans="1:22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778"/>
        <v>7.1785714285714283E-3</v>
      </c>
      <c r="P2403">
        <f t="shared" si="779"/>
        <v>22.333333333333332</v>
      </c>
      <c r="Q2403" t="s">
        <v>8336</v>
      </c>
      <c r="R2403" t="s">
        <v>8337</v>
      </c>
      <c r="S2403" s="10">
        <f t="shared" si="780"/>
        <v>42374.822870370372</v>
      </c>
      <c r="T2403" s="10">
        <f t="shared" si="781"/>
        <v>42434.822870370372</v>
      </c>
      <c r="U2403">
        <f t="shared" ref="U2403:U2404" si="794">D2403</f>
        <v>28000</v>
      </c>
      <c r="V2403">
        <f t="shared" ref="V2403:V2404" si="795">E2403</f>
        <v>201</v>
      </c>
    </row>
    <row r="2404" spans="1:22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778"/>
        <v>4.3333333333333331E-3</v>
      </c>
      <c r="P2404">
        <f t="shared" si="779"/>
        <v>52</v>
      </c>
      <c r="Q2404" t="s">
        <v>8336</v>
      </c>
      <c r="R2404" t="s">
        <v>8337</v>
      </c>
      <c r="S2404" s="10">
        <f t="shared" si="780"/>
        <v>42107.679756944446</v>
      </c>
      <c r="T2404" s="10">
        <f t="shared" si="781"/>
        <v>42137.679756944446</v>
      </c>
      <c r="U2404">
        <f t="shared" si="794"/>
        <v>12000</v>
      </c>
      <c r="V2404">
        <f t="shared" si="795"/>
        <v>52</v>
      </c>
    </row>
    <row r="2405" spans="1:22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778"/>
        <v>0.16833333333333333</v>
      </c>
      <c r="P2405">
        <f t="shared" si="779"/>
        <v>16.833333333333332</v>
      </c>
      <c r="Q2405" t="s">
        <v>8336</v>
      </c>
      <c r="R2405" t="s">
        <v>8337</v>
      </c>
      <c r="S2405" s="10">
        <f t="shared" si="780"/>
        <v>42399.882615740738</v>
      </c>
      <c r="T2405" s="10">
        <f t="shared" si="781"/>
        <v>42459.840949074074</v>
      </c>
      <c r="U2405">
        <f>D2405*1.39</f>
        <v>1667.9999999999998</v>
      </c>
      <c r="V2405">
        <f>E2405*1.39</f>
        <v>280.77999999999997</v>
      </c>
    </row>
    <row r="2406" spans="1:22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778"/>
        <v>0</v>
      </c>
      <c r="P2406" t="e">
        <f t="shared" si="779"/>
        <v>#DIV/0!</v>
      </c>
      <c r="Q2406" t="s">
        <v>8336</v>
      </c>
      <c r="R2406" t="s">
        <v>8337</v>
      </c>
      <c r="S2406" s="10">
        <f t="shared" si="780"/>
        <v>42342.03943287037</v>
      </c>
      <c r="T2406" s="10">
        <f t="shared" si="781"/>
        <v>42372.03943287037</v>
      </c>
      <c r="U2406">
        <f t="shared" ref="U2406:U2411" si="796">D2406</f>
        <v>15000</v>
      </c>
      <c r="V2406">
        <f t="shared" ref="V2406:V2411" si="797">E2406</f>
        <v>0</v>
      </c>
    </row>
    <row r="2407" spans="1:22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778"/>
        <v>0.22520000000000001</v>
      </c>
      <c r="P2407">
        <f t="shared" si="779"/>
        <v>56.3</v>
      </c>
      <c r="Q2407" t="s">
        <v>8336</v>
      </c>
      <c r="R2407" t="s">
        <v>8337</v>
      </c>
      <c r="S2407" s="10">
        <f t="shared" si="780"/>
        <v>42595.585358796292</v>
      </c>
      <c r="T2407" s="10">
        <f t="shared" si="781"/>
        <v>42616.585358796292</v>
      </c>
      <c r="U2407">
        <f t="shared" si="796"/>
        <v>5000</v>
      </c>
      <c r="V2407">
        <f t="shared" si="797"/>
        <v>1126</v>
      </c>
    </row>
    <row r="2408" spans="1:22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778"/>
        <v>0.41384615384615386</v>
      </c>
      <c r="P2408">
        <f t="shared" si="779"/>
        <v>84.0625</v>
      </c>
      <c r="Q2408" t="s">
        <v>8336</v>
      </c>
      <c r="R2408" t="s">
        <v>8337</v>
      </c>
      <c r="S2408" s="10">
        <f t="shared" si="780"/>
        <v>41983.110995370371</v>
      </c>
      <c r="T2408" s="10">
        <f t="shared" si="781"/>
        <v>42023.110995370371</v>
      </c>
      <c r="U2408">
        <f t="shared" si="796"/>
        <v>3250</v>
      </c>
      <c r="V2408">
        <f t="shared" si="797"/>
        <v>1345</v>
      </c>
    </row>
    <row r="2409" spans="1:22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778"/>
        <v>0.25259090909090909</v>
      </c>
      <c r="P2409">
        <f t="shared" si="779"/>
        <v>168.39393939393941</v>
      </c>
      <c r="Q2409" t="s">
        <v>8336</v>
      </c>
      <c r="R2409" t="s">
        <v>8337</v>
      </c>
      <c r="S2409" s="10">
        <f t="shared" si="780"/>
        <v>42082.575555555552</v>
      </c>
      <c r="T2409" s="10">
        <f t="shared" si="781"/>
        <v>42105.25</v>
      </c>
      <c r="U2409">
        <f t="shared" si="796"/>
        <v>22000</v>
      </c>
      <c r="V2409">
        <f t="shared" si="797"/>
        <v>5557</v>
      </c>
    </row>
    <row r="2410" spans="1:22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778"/>
        <v>2E-3</v>
      </c>
      <c r="P2410">
        <f t="shared" si="779"/>
        <v>15</v>
      </c>
      <c r="Q2410" t="s">
        <v>8336</v>
      </c>
      <c r="R2410" t="s">
        <v>8337</v>
      </c>
      <c r="S2410" s="10">
        <f t="shared" si="780"/>
        <v>41919.140706018516</v>
      </c>
      <c r="T2410" s="10">
        <f t="shared" si="781"/>
        <v>41949.182372685187</v>
      </c>
      <c r="U2410">
        <f t="shared" si="796"/>
        <v>15000</v>
      </c>
      <c r="V2410">
        <f t="shared" si="797"/>
        <v>30</v>
      </c>
    </row>
    <row r="2411" spans="1:22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778"/>
        <v>1.84E-2</v>
      </c>
      <c r="P2411">
        <f t="shared" si="779"/>
        <v>76.666666666666671</v>
      </c>
      <c r="Q2411" t="s">
        <v>8336</v>
      </c>
      <c r="R2411" t="s">
        <v>8337</v>
      </c>
      <c r="S2411" s="10">
        <f t="shared" si="780"/>
        <v>42204.875868055555</v>
      </c>
      <c r="T2411" s="10">
        <f t="shared" si="781"/>
        <v>42234.875868055555</v>
      </c>
      <c r="U2411">
        <f t="shared" si="796"/>
        <v>25000</v>
      </c>
      <c r="V2411">
        <f t="shared" si="797"/>
        <v>460</v>
      </c>
    </row>
    <row r="2412" spans="1:22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778"/>
        <v>0</v>
      </c>
      <c r="P2412" t="e">
        <f t="shared" si="779"/>
        <v>#DIV/0!</v>
      </c>
      <c r="Q2412" t="s">
        <v>8336</v>
      </c>
      <c r="R2412" t="s">
        <v>8337</v>
      </c>
      <c r="S2412" s="10">
        <f t="shared" si="780"/>
        <v>42224.408275462964</v>
      </c>
      <c r="T2412" s="10">
        <f t="shared" si="781"/>
        <v>42254.408275462964</v>
      </c>
      <c r="U2412">
        <f>D2412*0.75</f>
        <v>11250</v>
      </c>
      <c r="V2412">
        <f>E2412*0.75</f>
        <v>0</v>
      </c>
    </row>
    <row r="2413" spans="1:22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778"/>
        <v>6.0400000000000002E-3</v>
      </c>
      <c r="P2413">
        <f t="shared" si="779"/>
        <v>50.333333333333336</v>
      </c>
      <c r="Q2413" t="s">
        <v>8336</v>
      </c>
      <c r="R2413" t="s">
        <v>8337</v>
      </c>
      <c r="S2413" s="10">
        <f t="shared" si="780"/>
        <v>42211.732430555552</v>
      </c>
      <c r="T2413" s="10">
        <f t="shared" si="781"/>
        <v>42241.732430555552</v>
      </c>
      <c r="U2413">
        <f>D2413</f>
        <v>25000</v>
      </c>
      <c r="V2413">
        <f>E2413</f>
        <v>151</v>
      </c>
    </row>
    <row r="2414" spans="1:22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778"/>
        <v>0</v>
      </c>
      <c r="P2414" t="e">
        <f t="shared" si="779"/>
        <v>#DIV/0!</v>
      </c>
      <c r="Q2414" t="s">
        <v>8336</v>
      </c>
      <c r="R2414" t="s">
        <v>8337</v>
      </c>
      <c r="S2414" s="10">
        <f t="shared" si="780"/>
        <v>42655.736956018518</v>
      </c>
      <c r="T2414" s="10">
        <f t="shared" si="781"/>
        <v>42700.778622685189</v>
      </c>
      <c r="U2414">
        <f>D2414*1.19</f>
        <v>9520</v>
      </c>
      <c r="V2414">
        <f>E2414*1.19</f>
        <v>0</v>
      </c>
    </row>
    <row r="2415" spans="1:22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778"/>
        <v>8.3333333333333332E-3</v>
      </c>
      <c r="P2415">
        <f t="shared" si="779"/>
        <v>8.3333333333333339</v>
      </c>
      <c r="Q2415" t="s">
        <v>8336</v>
      </c>
      <c r="R2415" t="s">
        <v>8337</v>
      </c>
      <c r="S2415" s="10">
        <f t="shared" si="780"/>
        <v>41760.10974537037</v>
      </c>
      <c r="T2415" s="10">
        <f t="shared" si="781"/>
        <v>41790.979166666664</v>
      </c>
      <c r="U2415">
        <f t="shared" ref="U2415:U2430" si="798">D2415</f>
        <v>3000</v>
      </c>
      <c r="V2415">
        <f t="shared" ref="V2415:V2430" si="799">E2415</f>
        <v>25</v>
      </c>
    </row>
    <row r="2416" spans="1:22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778"/>
        <v>3.0666666666666665E-2</v>
      </c>
      <c r="P2416">
        <f t="shared" si="779"/>
        <v>35.384615384615387</v>
      </c>
      <c r="Q2416" t="s">
        <v>8336</v>
      </c>
      <c r="R2416" t="s">
        <v>8337</v>
      </c>
      <c r="S2416" s="10">
        <f t="shared" si="780"/>
        <v>42198.695138888885</v>
      </c>
      <c r="T2416" s="10">
        <f t="shared" si="781"/>
        <v>42238.165972222225</v>
      </c>
      <c r="U2416">
        <f t="shared" si="798"/>
        <v>15000</v>
      </c>
      <c r="V2416">
        <f t="shared" si="799"/>
        <v>460</v>
      </c>
    </row>
    <row r="2417" spans="1:22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778"/>
        <v>5.5833333333333334E-3</v>
      </c>
      <c r="P2417">
        <f t="shared" si="779"/>
        <v>55.833333333333336</v>
      </c>
      <c r="Q2417" t="s">
        <v>8336</v>
      </c>
      <c r="R2417" t="s">
        <v>8337</v>
      </c>
      <c r="S2417" s="10">
        <f t="shared" si="780"/>
        <v>42536.862800925926</v>
      </c>
      <c r="T2417" s="10">
        <f t="shared" si="781"/>
        <v>42566.862800925926</v>
      </c>
      <c r="U2417">
        <f t="shared" si="798"/>
        <v>60000</v>
      </c>
      <c r="V2417">
        <f t="shared" si="799"/>
        <v>335</v>
      </c>
    </row>
    <row r="2418" spans="1:22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778"/>
        <v>2.5000000000000001E-4</v>
      </c>
      <c r="P2418">
        <f t="shared" si="779"/>
        <v>5</v>
      </c>
      <c r="Q2418" t="s">
        <v>8336</v>
      </c>
      <c r="R2418" t="s">
        <v>8337</v>
      </c>
      <c r="S2418" s="10">
        <f t="shared" si="780"/>
        <v>42019.737766203703</v>
      </c>
      <c r="T2418" s="10">
        <f t="shared" si="781"/>
        <v>42077.625</v>
      </c>
      <c r="U2418">
        <f t="shared" si="798"/>
        <v>20000</v>
      </c>
      <c r="V2418">
        <f t="shared" si="799"/>
        <v>5</v>
      </c>
    </row>
    <row r="2419" spans="1:22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778"/>
        <v>0</v>
      </c>
      <c r="P2419" t="e">
        <f t="shared" si="779"/>
        <v>#DIV/0!</v>
      </c>
      <c r="Q2419" t="s">
        <v>8336</v>
      </c>
      <c r="R2419" t="s">
        <v>8337</v>
      </c>
      <c r="S2419" s="10">
        <f t="shared" si="780"/>
        <v>41831.884108796294</v>
      </c>
      <c r="T2419" s="10">
        <f t="shared" si="781"/>
        <v>41861.884108796294</v>
      </c>
      <c r="U2419">
        <f t="shared" si="798"/>
        <v>1000</v>
      </c>
      <c r="V2419">
        <f t="shared" si="799"/>
        <v>0</v>
      </c>
    </row>
    <row r="2420" spans="1:22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778"/>
        <v>2.0000000000000001E-4</v>
      </c>
      <c r="P2420">
        <f t="shared" si="779"/>
        <v>1</v>
      </c>
      <c r="Q2420" t="s">
        <v>8336</v>
      </c>
      <c r="R2420" t="s">
        <v>8337</v>
      </c>
      <c r="S2420" s="10">
        <f t="shared" si="780"/>
        <v>42027.856990740736</v>
      </c>
      <c r="T2420" s="10">
        <f t="shared" si="781"/>
        <v>42087.815324074079</v>
      </c>
      <c r="U2420">
        <f t="shared" si="798"/>
        <v>25000</v>
      </c>
      <c r="V2420">
        <f t="shared" si="799"/>
        <v>5</v>
      </c>
    </row>
    <row r="2421" spans="1:22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778"/>
        <v>0</v>
      </c>
      <c r="P2421" t="e">
        <f t="shared" si="779"/>
        <v>#DIV/0!</v>
      </c>
      <c r="Q2421" t="s">
        <v>8336</v>
      </c>
      <c r="R2421" t="s">
        <v>8337</v>
      </c>
      <c r="S2421" s="10">
        <f t="shared" si="780"/>
        <v>41993.738298611104</v>
      </c>
      <c r="T2421" s="10">
        <f t="shared" si="781"/>
        <v>42053.738298611104</v>
      </c>
      <c r="U2421">
        <f t="shared" si="798"/>
        <v>3000</v>
      </c>
      <c r="V2421">
        <f t="shared" si="799"/>
        <v>0</v>
      </c>
    </row>
    <row r="2422" spans="1:22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778"/>
        <v>0.14825133372851215</v>
      </c>
      <c r="P2422">
        <f t="shared" si="779"/>
        <v>69.472222222222229</v>
      </c>
      <c r="Q2422" t="s">
        <v>8336</v>
      </c>
      <c r="R2422" t="s">
        <v>8337</v>
      </c>
      <c r="S2422" s="10">
        <f t="shared" si="780"/>
        <v>41893.028877314813</v>
      </c>
      <c r="T2422" s="10">
        <f t="shared" si="781"/>
        <v>41953.070543981477</v>
      </c>
      <c r="U2422">
        <f t="shared" si="798"/>
        <v>16870</v>
      </c>
      <c r="V2422">
        <f t="shared" si="799"/>
        <v>2501</v>
      </c>
    </row>
    <row r="2423" spans="1:22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778"/>
        <v>1.6666666666666666E-4</v>
      </c>
      <c r="P2423">
        <f t="shared" si="779"/>
        <v>1</v>
      </c>
      <c r="Q2423" t="s">
        <v>8336</v>
      </c>
      <c r="R2423" t="s">
        <v>8337</v>
      </c>
      <c r="S2423" s="10">
        <f t="shared" si="780"/>
        <v>42026.687453703707</v>
      </c>
      <c r="T2423" s="10">
        <f t="shared" si="781"/>
        <v>42056.687453703707</v>
      </c>
      <c r="U2423">
        <f t="shared" si="798"/>
        <v>6000</v>
      </c>
      <c r="V2423">
        <f t="shared" si="799"/>
        <v>1</v>
      </c>
    </row>
    <row r="2424" spans="1:22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778"/>
        <v>2E-3</v>
      </c>
      <c r="P2424">
        <f t="shared" si="779"/>
        <v>1</v>
      </c>
      <c r="Q2424" t="s">
        <v>8336</v>
      </c>
      <c r="R2424" t="s">
        <v>8337</v>
      </c>
      <c r="S2424" s="10">
        <f t="shared" si="780"/>
        <v>42044.724953703699</v>
      </c>
      <c r="T2424" s="10">
        <f t="shared" si="781"/>
        <v>42074.683287037042</v>
      </c>
      <c r="U2424">
        <f t="shared" si="798"/>
        <v>500</v>
      </c>
      <c r="V2424">
        <f t="shared" si="799"/>
        <v>1</v>
      </c>
    </row>
    <row r="2425" spans="1:22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778"/>
        <v>1.3333333333333334E-4</v>
      </c>
      <c r="P2425">
        <f t="shared" si="779"/>
        <v>8</v>
      </c>
      <c r="Q2425" t="s">
        <v>8336</v>
      </c>
      <c r="R2425" t="s">
        <v>8337</v>
      </c>
      <c r="S2425" s="10">
        <f t="shared" si="780"/>
        <v>41974.704745370371</v>
      </c>
      <c r="T2425" s="10">
        <f t="shared" si="781"/>
        <v>42004.704745370371</v>
      </c>
      <c r="U2425">
        <f t="shared" si="798"/>
        <v>60000</v>
      </c>
      <c r="V2425">
        <f t="shared" si="799"/>
        <v>8</v>
      </c>
    </row>
    <row r="2426" spans="1:22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778"/>
        <v>1.24E-2</v>
      </c>
      <c r="P2426">
        <f t="shared" si="779"/>
        <v>34.444444444444443</v>
      </c>
      <c r="Q2426" t="s">
        <v>8336</v>
      </c>
      <c r="R2426" t="s">
        <v>8337</v>
      </c>
      <c r="S2426" s="10">
        <f t="shared" si="780"/>
        <v>41909.892453703702</v>
      </c>
      <c r="T2426" s="10">
        <f t="shared" si="781"/>
        <v>41939.892453703702</v>
      </c>
      <c r="U2426">
        <f t="shared" si="798"/>
        <v>25000</v>
      </c>
      <c r="V2426">
        <f t="shared" si="799"/>
        <v>310</v>
      </c>
    </row>
    <row r="2427" spans="1:22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778"/>
        <v>2.8571428571428574E-4</v>
      </c>
      <c r="P2427">
        <f t="shared" si="779"/>
        <v>1</v>
      </c>
      <c r="Q2427" t="s">
        <v>8336</v>
      </c>
      <c r="R2427" t="s">
        <v>8337</v>
      </c>
      <c r="S2427" s="10">
        <f t="shared" si="780"/>
        <v>42502.913761574076</v>
      </c>
      <c r="T2427" s="10">
        <f t="shared" si="781"/>
        <v>42517.919444444444</v>
      </c>
      <c r="U2427">
        <f t="shared" si="798"/>
        <v>3500</v>
      </c>
      <c r="V2427">
        <f t="shared" si="799"/>
        <v>1</v>
      </c>
    </row>
    <row r="2428" spans="1:22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778"/>
        <v>0</v>
      </c>
      <c r="P2428" t="e">
        <f t="shared" si="779"/>
        <v>#DIV/0!</v>
      </c>
      <c r="Q2428" t="s">
        <v>8336</v>
      </c>
      <c r="R2428" t="s">
        <v>8337</v>
      </c>
      <c r="S2428" s="10">
        <f t="shared" si="780"/>
        <v>42164.170046296291</v>
      </c>
      <c r="T2428" s="10">
        <f t="shared" si="781"/>
        <v>42224.170046296291</v>
      </c>
      <c r="U2428">
        <f t="shared" si="798"/>
        <v>20000</v>
      </c>
      <c r="V2428">
        <f t="shared" si="799"/>
        <v>0</v>
      </c>
    </row>
    <row r="2429" spans="1:22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778"/>
        <v>2.0000000000000002E-5</v>
      </c>
      <c r="P2429">
        <f t="shared" si="779"/>
        <v>1</v>
      </c>
      <c r="Q2429" t="s">
        <v>8336</v>
      </c>
      <c r="R2429" t="s">
        <v>8337</v>
      </c>
      <c r="S2429" s="10">
        <f t="shared" si="780"/>
        <v>42412.318668981476</v>
      </c>
      <c r="T2429" s="10">
        <f t="shared" si="781"/>
        <v>42452.277002314819</v>
      </c>
      <c r="U2429">
        <f t="shared" si="798"/>
        <v>50000</v>
      </c>
      <c r="V2429">
        <f t="shared" si="799"/>
        <v>1</v>
      </c>
    </row>
    <row r="2430" spans="1:22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778"/>
        <v>2.8571428571428571E-5</v>
      </c>
      <c r="P2430">
        <f t="shared" si="779"/>
        <v>1</v>
      </c>
      <c r="Q2430" t="s">
        <v>8336</v>
      </c>
      <c r="R2430" t="s">
        <v>8337</v>
      </c>
      <c r="S2430" s="10">
        <f t="shared" si="780"/>
        <v>42045.784155092595</v>
      </c>
      <c r="T2430" s="10">
        <f t="shared" si="781"/>
        <v>42075.742488425924</v>
      </c>
      <c r="U2430">
        <f t="shared" si="798"/>
        <v>35000</v>
      </c>
      <c r="V2430">
        <f t="shared" si="799"/>
        <v>1</v>
      </c>
    </row>
    <row r="2431" spans="1:22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778"/>
        <v>1.4321428571428572E-2</v>
      </c>
      <c r="P2431">
        <f t="shared" si="779"/>
        <v>501.25</v>
      </c>
      <c r="Q2431" t="s">
        <v>8336</v>
      </c>
      <c r="R2431" t="s">
        <v>8337</v>
      </c>
      <c r="S2431" s="10">
        <f t="shared" si="780"/>
        <v>42734.879236111112</v>
      </c>
      <c r="T2431" s="10">
        <f t="shared" si="781"/>
        <v>42771.697222222225</v>
      </c>
      <c r="U2431">
        <f>D2431*0.12</f>
        <v>16800</v>
      </c>
      <c r="V2431">
        <f>E2431*0.12</f>
        <v>240.6</v>
      </c>
    </row>
    <row r="2432" spans="1:22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778"/>
        <v>7.0000000000000001E-3</v>
      </c>
      <c r="P2432">
        <f t="shared" si="779"/>
        <v>10.5</v>
      </c>
      <c r="Q2432" t="s">
        <v>8336</v>
      </c>
      <c r="R2432" t="s">
        <v>8337</v>
      </c>
      <c r="S2432" s="10">
        <f t="shared" si="780"/>
        <v>42382.130833333329</v>
      </c>
      <c r="T2432" s="10">
        <f t="shared" si="781"/>
        <v>42412.130833333329</v>
      </c>
      <c r="U2432">
        <f t="shared" ref="U2432:U2436" si="800">D2432</f>
        <v>3000</v>
      </c>
      <c r="V2432">
        <f t="shared" ref="V2432:V2436" si="801">E2432</f>
        <v>21</v>
      </c>
    </row>
    <row r="2433" spans="1:22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778"/>
        <v>2.0000000000000002E-5</v>
      </c>
      <c r="P2433">
        <f t="shared" si="779"/>
        <v>1</v>
      </c>
      <c r="Q2433" t="s">
        <v>8336</v>
      </c>
      <c r="R2433" t="s">
        <v>8337</v>
      </c>
      <c r="S2433" s="10">
        <f t="shared" si="780"/>
        <v>42489.099687499998</v>
      </c>
      <c r="T2433" s="10">
        <f t="shared" si="781"/>
        <v>42549.099687499998</v>
      </c>
      <c r="U2433">
        <f t="shared" si="800"/>
        <v>100000</v>
      </c>
      <c r="V2433">
        <f t="shared" si="801"/>
        <v>2</v>
      </c>
    </row>
    <row r="2434" spans="1:22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778"/>
        <v>1.4285714285714287E-4</v>
      </c>
      <c r="P2434">
        <f t="shared" si="779"/>
        <v>1</v>
      </c>
      <c r="Q2434" t="s">
        <v>8336</v>
      </c>
      <c r="R2434" t="s">
        <v>8337</v>
      </c>
      <c r="S2434" s="10">
        <f t="shared" si="780"/>
        <v>42041.218715277777</v>
      </c>
      <c r="T2434" s="10">
        <f t="shared" si="781"/>
        <v>42071.218715277777</v>
      </c>
      <c r="U2434">
        <f t="shared" si="800"/>
        <v>14000</v>
      </c>
      <c r="V2434">
        <f t="shared" si="801"/>
        <v>2</v>
      </c>
    </row>
    <row r="2435" spans="1:22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802">SUM(E2435/D2435)</f>
        <v>0</v>
      </c>
      <c r="P2435" t="e">
        <f t="shared" ref="P2435:P2498" si="803">SUM(E2435/L2435)</f>
        <v>#DIV/0!</v>
      </c>
      <c r="Q2435" t="s">
        <v>8336</v>
      </c>
      <c r="R2435" t="s">
        <v>8337</v>
      </c>
      <c r="S2435" s="10">
        <f t="shared" ref="S2435:S2498" si="804">(((J2435/60)/60)/24)+DATE(1970,1,1)</f>
        <v>42397.89980324074</v>
      </c>
      <c r="T2435" s="10">
        <f t="shared" ref="T2435:T2498" si="805">(((I2435/60)/60)/24)+DATE(1970,1,1)</f>
        <v>42427.89980324074</v>
      </c>
      <c r="U2435">
        <f t="shared" si="800"/>
        <v>10000</v>
      </c>
      <c r="V2435">
        <f t="shared" si="801"/>
        <v>0</v>
      </c>
    </row>
    <row r="2436" spans="1:22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802"/>
        <v>1.2999999999999999E-3</v>
      </c>
      <c r="P2436">
        <f t="shared" si="803"/>
        <v>13</v>
      </c>
      <c r="Q2436" t="s">
        <v>8336</v>
      </c>
      <c r="R2436" t="s">
        <v>8337</v>
      </c>
      <c r="S2436" s="10">
        <f t="shared" si="804"/>
        <v>42180.18604166666</v>
      </c>
      <c r="T2436" s="10">
        <f t="shared" si="805"/>
        <v>42220.18604166666</v>
      </c>
      <c r="U2436">
        <f t="shared" si="800"/>
        <v>20000</v>
      </c>
      <c r="V2436">
        <f t="shared" si="801"/>
        <v>26</v>
      </c>
    </row>
    <row r="2437" spans="1:22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802"/>
        <v>4.8960000000000002E-3</v>
      </c>
      <c r="P2437">
        <f t="shared" si="803"/>
        <v>306</v>
      </c>
      <c r="Q2437" t="s">
        <v>8336</v>
      </c>
      <c r="R2437" t="s">
        <v>8337</v>
      </c>
      <c r="S2437" s="10">
        <f t="shared" si="804"/>
        <v>42252.277615740735</v>
      </c>
      <c r="T2437" s="10">
        <f t="shared" si="805"/>
        <v>42282.277615740735</v>
      </c>
      <c r="U2437">
        <f>D2437*0.12</f>
        <v>30000</v>
      </c>
      <c r="V2437">
        <f>E2437*0.12</f>
        <v>146.88</v>
      </c>
    </row>
    <row r="2438" spans="1:22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802"/>
        <v>3.8461538461538462E-4</v>
      </c>
      <c r="P2438">
        <f t="shared" si="803"/>
        <v>22.5</v>
      </c>
      <c r="Q2438" t="s">
        <v>8336</v>
      </c>
      <c r="R2438" t="s">
        <v>8337</v>
      </c>
      <c r="S2438" s="10">
        <f t="shared" si="804"/>
        <v>42338.615393518514</v>
      </c>
      <c r="T2438" s="10">
        <f t="shared" si="805"/>
        <v>42398.615393518514</v>
      </c>
      <c r="U2438">
        <f>D2438*0.81</f>
        <v>94770</v>
      </c>
      <c r="V2438">
        <f>E2438*0.81</f>
        <v>36.450000000000003</v>
      </c>
    </row>
    <row r="2439" spans="1:22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802"/>
        <v>0</v>
      </c>
      <c r="P2439" t="e">
        <f t="shared" si="803"/>
        <v>#DIV/0!</v>
      </c>
      <c r="Q2439" t="s">
        <v>8336</v>
      </c>
      <c r="R2439" t="s">
        <v>8337</v>
      </c>
      <c r="S2439" s="10">
        <f t="shared" si="804"/>
        <v>42031.965138888889</v>
      </c>
      <c r="T2439" s="10">
        <f t="shared" si="805"/>
        <v>42080.75</v>
      </c>
      <c r="U2439">
        <f t="shared" ref="U2439:U2441" si="806">D2439</f>
        <v>8000</v>
      </c>
      <c r="V2439">
        <f t="shared" ref="V2439:V2441" si="807">E2439</f>
        <v>0</v>
      </c>
    </row>
    <row r="2440" spans="1:22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802"/>
        <v>3.3333333333333335E-3</v>
      </c>
      <c r="P2440">
        <f t="shared" si="803"/>
        <v>50</v>
      </c>
      <c r="Q2440" t="s">
        <v>8336</v>
      </c>
      <c r="R2440" t="s">
        <v>8337</v>
      </c>
      <c r="S2440" s="10">
        <f t="shared" si="804"/>
        <v>42285.91506944444</v>
      </c>
      <c r="T2440" s="10">
        <f t="shared" si="805"/>
        <v>42345.956736111111</v>
      </c>
      <c r="U2440">
        <f t="shared" si="806"/>
        <v>15000</v>
      </c>
      <c r="V2440">
        <f t="shared" si="807"/>
        <v>50</v>
      </c>
    </row>
    <row r="2441" spans="1:22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802"/>
        <v>0</v>
      </c>
      <c r="P2441" t="e">
        <f t="shared" si="803"/>
        <v>#DIV/0!</v>
      </c>
      <c r="Q2441" t="s">
        <v>8336</v>
      </c>
      <c r="R2441" t="s">
        <v>8337</v>
      </c>
      <c r="S2441" s="10">
        <f t="shared" si="804"/>
        <v>42265.818622685183</v>
      </c>
      <c r="T2441" s="10">
        <f t="shared" si="805"/>
        <v>42295.818622685183</v>
      </c>
      <c r="U2441">
        <f t="shared" si="806"/>
        <v>10000</v>
      </c>
      <c r="V2441">
        <f t="shared" si="807"/>
        <v>0</v>
      </c>
    </row>
    <row r="2442" spans="1:22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802"/>
        <v>2E-3</v>
      </c>
      <c r="P2442">
        <f t="shared" si="803"/>
        <v>5</v>
      </c>
      <c r="Q2442" t="s">
        <v>8336</v>
      </c>
      <c r="R2442" t="s">
        <v>8337</v>
      </c>
      <c r="S2442" s="10">
        <f t="shared" si="804"/>
        <v>42383.899456018517</v>
      </c>
      <c r="T2442" s="10">
        <f t="shared" si="805"/>
        <v>42413.899456018517</v>
      </c>
      <c r="U2442">
        <f>D2442*1.19</f>
        <v>5950</v>
      </c>
      <c r="V2442">
        <f>E2442*1.19</f>
        <v>11.899999999999999</v>
      </c>
    </row>
    <row r="2443" spans="1:22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802"/>
        <v>1.0788</v>
      </c>
      <c r="P2443">
        <f t="shared" si="803"/>
        <v>74.22935779816514</v>
      </c>
      <c r="Q2443" t="s">
        <v>8336</v>
      </c>
      <c r="R2443" t="s">
        <v>8352</v>
      </c>
      <c r="S2443" s="10">
        <f t="shared" si="804"/>
        <v>42187.125625000001</v>
      </c>
      <c r="T2443" s="10">
        <f t="shared" si="805"/>
        <v>42208.207638888889</v>
      </c>
      <c r="U2443">
        <f t="shared" ref="U2443:U2465" si="808">D2443</f>
        <v>7500</v>
      </c>
      <c r="V2443">
        <f t="shared" ref="V2443:V2465" si="809">E2443</f>
        <v>8091</v>
      </c>
    </row>
    <row r="2444" spans="1:22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802"/>
        <v>1.2594166666666666</v>
      </c>
      <c r="P2444">
        <f t="shared" si="803"/>
        <v>81.252688172043008</v>
      </c>
      <c r="Q2444" t="s">
        <v>8336</v>
      </c>
      <c r="R2444" t="s">
        <v>8352</v>
      </c>
      <c r="S2444" s="10">
        <f t="shared" si="804"/>
        <v>42052.666990740734</v>
      </c>
      <c r="T2444" s="10">
        <f t="shared" si="805"/>
        <v>42082.625324074077</v>
      </c>
      <c r="U2444">
        <f t="shared" si="808"/>
        <v>24000</v>
      </c>
      <c r="V2444">
        <f t="shared" si="809"/>
        <v>30226</v>
      </c>
    </row>
    <row r="2445" spans="1:22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802"/>
        <v>2.0251494999999999</v>
      </c>
      <c r="P2445">
        <f t="shared" si="803"/>
        <v>130.23469453376205</v>
      </c>
      <c r="Q2445" t="s">
        <v>8336</v>
      </c>
      <c r="R2445" t="s">
        <v>8352</v>
      </c>
      <c r="S2445" s="10">
        <f t="shared" si="804"/>
        <v>41836.625254629631</v>
      </c>
      <c r="T2445" s="10">
        <f t="shared" si="805"/>
        <v>41866.625254629631</v>
      </c>
      <c r="U2445">
        <f t="shared" si="808"/>
        <v>20000</v>
      </c>
      <c r="V2445">
        <f t="shared" si="809"/>
        <v>40502.99</v>
      </c>
    </row>
    <row r="2446" spans="1:22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802"/>
        <v>1.0860000000000001</v>
      </c>
      <c r="P2446">
        <f t="shared" si="803"/>
        <v>53.409836065573771</v>
      </c>
      <c r="Q2446" t="s">
        <v>8336</v>
      </c>
      <c r="R2446" t="s">
        <v>8352</v>
      </c>
      <c r="S2446" s="10">
        <f t="shared" si="804"/>
        <v>42485.754525462966</v>
      </c>
      <c r="T2446" s="10">
        <f t="shared" si="805"/>
        <v>42515.754525462966</v>
      </c>
      <c r="U2446">
        <f t="shared" si="808"/>
        <v>3000</v>
      </c>
      <c r="V2446">
        <f t="shared" si="809"/>
        <v>3258</v>
      </c>
    </row>
    <row r="2447" spans="1:22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802"/>
        <v>1.728</v>
      </c>
      <c r="P2447">
        <f t="shared" si="803"/>
        <v>75.130434782608702</v>
      </c>
      <c r="Q2447" t="s">
        <v>8336</v>
      </c>
      <c r="R2447" t="s">
        <v>8352</v>
      </c>
      <c r="S2447" s="10">
        <f t="shared" si="804"/>
        <v>42243.190057870372</v>
      </c>
      <c r="T2447" s="10">
        <f t="shared" si="805"/>
        <v>42273.190057870372</v>
      </c>
      <c r="U2447">
        <f t="shared" si="808"/>
        <v>5000</v>
      </c>
      <c r="V2447">
        <f t="shared" si="809"/>
        <v>8640</v>
      </c>
    </row>
    <row r="2448" spans="1:22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802"/>
        <v>1.6798</v>
      </c>
      <c r="P2448">
        <f t="shared" si="803"/>
        <v>75.666666666666671</v>
      </c>
      <c r="Q2448" t="s">
        <v>8336</v>
      </c>
      <c r="R2448" t="s">
        <v>8352</v>
      </c>
      <c r="S2448" s="10">
        <f t="shared" si="804"/>
        <v>42670.602673611109</v>
      </c>
      <c r="T2448" s="10">
        <f t="shared" si="805"/>
        <v>42700.64434027778</v>
      </c>
      <c r="U2448">
        <f t="shared" si="808"/>
        <v>5000</v>
      </c>
      <c r="V2448">
        <f t="shared" si="809"/>
        <v>8399</v>
      </c>
    </row>
    <row r="2449" spans="1:22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802"/>
        <v>4.2720000000000002</v>
      </c>
      <c r="P2449">
        <f t="shared" si="803"/>
        <v>31.691394658753708</v>
      </c>
      <c r="Q2449" t="s">
        <v>8336</v>
      </c>
      <c r="R2449" t="s">
        <v>8352</v>
      </c>
      <c r="S2449" s="10">
        <f t="shared" si="804"/>
        <v>42654.469826388886</v>
      </c>
      <c r="T2449" s="10">
        <f t="shared" si="805"/>
        <v>42686.166666666672</v>
      </c>
      <c r="U2449">
        <f t="shared" si="808"/>
        <v>2500</v>
      </c>
      <c r="V2449">
        <f t="shared" si="809"/>
        <v>10680</v>
      </c>
    </row>
    <row r="2450" spans="1:22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802"/>
        <v>1.075</v>
      </c>
      <c r="P2450">
        <f t="shared" si="803"/>
        <v>47.777777777777779</v>
      </c>
      <c r="Q2450" t="s">
        <v>8336</v>
      </c>
      <c r="R2450" t="s">
        <v>8352</v>
      </c>
      <c r="S2450" s="10">
        <f t="shared" si="804"/>
        <v>42607.316122685181</v>
      </c>
      <c r="T2450" s="10">
        <f t="shared" si="805"/>
        <v>42613.233333333337</v>
      </c>
      <c r="U2450">
        <f t="shared" si="808"/>
        <v>400</v>
      </c>
      <c r="V2450">
        <f t="shared" si="809"/>
        <v>430</v>
      </c>
    </row>
    <row r="2451" spans="1:22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802"/>
        <v>1.08</v>
      </c>
      <c r="P2451">
        <f t="shared" si="803"/>
        <v>90</v>
      </c>
      <c r="Q2451" t="s">
        <v>8336</v>
      </c>
      <c r="R2451" t="s">
        <v>8352</v>
      </c>
      <c r="S2451" s="10">
        <f t="shared" si="804"/>
        <v>41943.142534722225</v>
      </c>
      <c r="T2451" s="10">
        <f t="shared" si="805"/>
        <v>41973.184201388889</v>
      </c>
      <c r="U2451">
        <f t="shared" si="808"/>
        <v>10000</v>
      </c>
      <c r="V2451">
        <f t="shared" si="809"/>
        <v>10800</v>
      </c>
    </row>
    <row r="2452" spans="1:22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802"/>
        <v>1.0153353333333335</v>
      </c>
      <c r="P2452">
        <f t="shared" si="803"/>
        <v>149.31401960784314</v>
      </c>
      <c r="Q2452" t="s">
        <v>8336</v>
      </c>
      <c r="R2452" t="s">
        <v>8352</v>
      </c>
      <c r="S2452" s="10">
        <f t="shared" si="804"/>
        <v>41902.07240740741</v>
      </c>
      <c r="T2452" s="10">
        <f t="shared" si="805"/>
        <v>41940.132638888892</v>
      </c>
      <c r="U2452">
        <f t="shared" si="808"/>
        <v>15000</v>
      </c>
      <c r="V2452">
        <f t="shared" si="809"/>
        <v>15230.03</v>
      </c>
    </row>
    <row r="2453" spans="1:22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802"/>
        <v>1.1545000000000001</v>
      </c>
      <c r="P2453">
        <f t="shared" si="803"/>
        <v>62.06989247311828</v>
      </c>
      <c r="Q2453" t="s">
        <v>8336</v>
      </c>
      <c r="R2453" t="s">
        <v>8352</v>
      </c>
      <c r="S2453" s="10">
        <f t="shared" si="804"/>
        <v>42779.908449074079</v>
      </c>
      <c r="T2453" s="10">
        <f t="shared" si="805"/>
        <v>42799.908449074079</v>
      </c>
      <c r="U2453">
        <f t="shared" si="808"/>
        <v>10000</v>
      </c>
      <c r="V2453">
        <f t="shared" si="809"/>
        <v>11545</v>
      </c>
    </row>
    <row r="2454" spans="1:22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802"/>
        <v>1.335</v>
      </c>
      <c r="P2454">
        <f t="shared" si="803"/>
        <v>53.4</v>
      </c>
      <c r="Q2454" t="s">
        <v>8336</v>
      </c>
      <c r="R2454" t="s">
        <v>8352</v>
      </c>
      <c r="S2454" s="10">
        <f t="shared" si="804"/>
        <v>42338.84375</v>
      </c>
      <c r="T2454" s="10">
        <f t="shared" si="805"/>
        <v>42367.958333333328</v>
      </c>
      <c r="U2454">
        <f t="shared" si="808"/>
        <v>600</v>
      </c>
      <c r="V2454">
        <f t="shared" si="809"/>
        <v>801</v>
      </c>
    </row>
    <row r="2455" spans="1:22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802"/>
        <v>1.5469999999999999</v>
      </c>
      <c r="P2455">
        <f t="shared" si="803"/>
        <v>69.268656716417908</v>
      </c>
      <c r="Q2455" t="s">
        <v>8336</v>
      </c>
      <c r="R2455" t="s">
        <v>8352</v>
      </c>
      <c r="S2455" s="10">
        <f t="shared" si="804"/>
        <v>42738.692233796297</v>
      </c>
      <c r="T2455" s="10">
        <f t="shared" si="805"/>
        <v>42768.692233796297</v>
      </c>
      <c r="U2455">
        <f t="shared" si="808"/>
        <v>3000</v>
      </c>
      <c r="V2455">
        <f t="shared" si="809"/>
        <v>4641</v>
      </c>
    </row>
    <row r="2456" spans="1:22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802"/>
        <v>1.0084571428571429</v>
      </c>
      <c r="P2456">
        <f t="shared" si="803"/>
        <v>271.50769230769231</v>
      </c>
      <c r="Q2456" t="s">
        <v>8336</v>
      </c>
      <c r="R2456" t="s">
        <v>8352</v>
      </c>
      <c r="S2456" s="10">
        <f t="shared" si="804"/>
        <v>42770.201481481476</v>
      </c>
      <c r="T2456" s="10">
        <f t="shared" si="805"/>
        <v>42805.201481481476</v>
      </c>
      <c r="U2456">
        <f t="shared" si="808"/>
        <v>35000</v>
      </c>
      <c r="V2456">
        <f t="shared" si="809"/>
        <v>35296</v>
      </c>
    </row>
    <row r="2457" spans="1:22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802"/>
        <v>1.82</v>
      </c>
      <c r="P2457">
        <f t="shared" si="803"/>
        <v>34.125</v>
      </c>
      <c r="Q2457" t="s">
        <v>8336</v>
      </c>
      <c r="R2457" t="s">
        <v>8352</v>
      </c>
      <c r="S2457" s="10">
        <f t="shared" si="804"/>
        <v>42452.781828703708</v>
      </c>
      <c r="T2457" s="10">
        <f t="shared" si="805"/>
        <v>42480.781828703708</v>
      </c>
      <c r="U2457">
        <f t="shared" si="808"/>
        <v>300</v>
      </c>
      <c r="V2457">
        <f t="shared" si="809"/>
        <v>546</v>
      </c>
    </row>
    <row r="2458" spans="1:22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802"/>
        <v>1.8086666666666666</v>
      </c>
      <c r="P2458">
        <f t="shared" si="803"/>
        <v>40.492537313432834</v>
      </c>
      <c r="Q2458" t="s">
        <v>8336</v>
      </c>
      <c r="R2458" t="s">
        <v>8352</v>
      </c>
      <c r="S2458" s="10">
        <f t="shared" si="804"/>
        <v>42761.961099537039</v>
      </c>
      <c r="T2458" s="10">
        <f t="shared" si="805"/>
        <v>42791.961099537039</v>
      </c>
      <c r="U2458">
        <f t="shared" si="808"/>
        <v>1500</v>
      </c>
      <c r="V2458">
        <f t="shared" si="809"/>
        <v>2713</v>
      </c>
    </row>
    <row r="2459" spans="1:22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802"/>
        <v>1.0230434782608695</v>
      </c>
      <c r="P2459">
        <f t="shared" si="803"/>
        <v>189.75806451612902</v>
      </c>
      <c r="Q2459" t="s">
        <v>8336</v>
      </c>
      <c r="R2459" t="s">
        <v>8352</v>
      </c>
      <c r="S2459" s="10">
        <f t="shared" si="804"/>
        <v>42423.602500000001</v>
      </c>
      <c r="T2459" s="10">
        <f t="shared" si="805"/>
        <v>42453.560833333337</v>
      </c>
      <c r="U2459">
        <f t="shared" si="808"/>
        <v>23000</v>
      </c>
      <c r="V2459">
        <f t="shared" si="809"/>
        <v>23530</v>
      </c>
    </row>
    <row r="2460" spans="1:22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802"/>
        <v>1.1017999999999999</v>
      </c>
      <c r="P2460">
        <f t="shared" si="803"/>
        <v>68.862499999999997</v>
      </c>
      <c r="Q2460" t="s">
        <v>8336</v>
      </c>
      <c r="R2460" t="s">
        <v>8352</v>
      </c>
      <c r="S2460" s="10">
        <f t="shared" si="804"/>
        <v>42495.871736111112</v>
      </c>
      <c r="T2460" s="10">
        <f t="shared" si="805"/>
        <v>42530.791666666672</v>
      </c>
      <c r="U2460">
        <f t="shared" si="808"/>
        <v>5000</v>
      </c>
      <c r="V2460">
        <f t="shared" si="809"/>
        <v>5509</v>
      </c>
    </row>
    <row r="2461" spans="1:22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802"/>
        <v>1.0225</v>
      </c>
      <c r="P2461">
        <f t="shared" si="803"/>
        <v>108.77659574468085</v>
      </c>
      <c r="Q2461" t="s">
        <v>8336</v>
      </c>
      <c r="R2461" t="s">
        <v>8352</v>
      </c>
      <c r="S2461" s="10">
        <f t="shared" si="804"/>
        <v>42407.637557870374</v>
      </c>
      <c r="T2461" s="10">
        <f t="shared" si="805"/>
        <v>42452.595891203702</v>
      </c>
      <c r="U2461">
        <f t="shared" si="808"/>
        <v>30000</v>
      </c>
      <c r="V2461">
        <f t="shared" si="809"/>
        <v>30675</v>
      </c>
    </row>
    <row r="2462" spans="1:22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802"/>
        <v>1.0078823529411765</v>
      </c>
      <c r="P2462">
        <f t="shared" si="803"/>
        <v>125.98529411764706</v>
      </c>
      <c r="Q2462" t="s">
        <v>8336</v>
      </c>
      <c r="R2462" t="s">
        <v>8352</v>
      </c>
      <c r="S2462" s="10">
        <f t="shared" si="804"/>
        <v>42704.187118055561</v>
      </c>
      <c r="T2462" s="10">
        <f t="shared" si="805"/>
        <v>42738.178472222222</v>
      </c>
      <c r="U2462">
        <f t="shared" si="808"/>
        <v>8500</v>
      </c>
      <c r="V2462">
        <f t="shared" si="809"/>
        <v>8567</v>
      </c>
    </row>
    <row r="2463" spans="1:22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802"/>
        <v>1.038</v>
      </c>
      <c r="P2463">
        <f t="shared" si="803"/>
        <v>90.523255813953483</v>
      </c>
      <c r="Q2463" t="s">
        <v>8325</v>
      </c>
      <c r="R2463" t="s">
        <v>8329</v>
      </c>
      <c r="S2463" s="10">
        <f t="shared" si="804"/>
        <v>40784.012696759259</v>
      </c>
      <c r="T2463" s="10">
        <f t="shared" si="805"/>
        <v>40817.125</v>
      </c>
      <c r="U2463">
        <f t="shared" si="808"/>
        <v>7500</v>
      </c>
      <c r="V2463">
        <f t="shared" si="809"/>
        <v>7785</v>
      </c>
    </row>
    <row r="2464" spans="1:22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802"/>
        <v>1.1070833333333334</v>
      </c>
      <c r="P2464">
        <f t="shared" si="803"/>
        <v>28.880434782608695</v>
      </c>
      <c r="Q2464" t="s">
        <v>8325</v>
      </c>
      <c r="R2464" t="s">
        <v>8329</v>
      </c>
      <c r="S2464" s="10">
        <f t="shared" si="804"/>
        <v>41089.186296296299</v>
      </c>
      <c r="T2464" s="10">
        <f t="shared" si="805"/>
        <v>41109.186296296299</v>
      </c>
      <c r="U2464">
        <f t="shared" si="808"/>
        <v>3000</v>
      </c>
      <c r="V2464">
        <f t="shared" si="809"/>
        <v>3321.25</v>
      </c>
    </row>
    <row r="2465" spans="1:22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802"/>
        <v>1.1625000000000001</v>
      </c>
      <c r="P2465">
        <f t="shared" si="803"/>
        <v>31</v>
      </c>
      <c r="Q2465" t="s">
        <v>8325</v>
      </c>
      <c r="R2465" t="s">
        <v>8329</v>
      </c>
      <c r="S2465" s="10">
        <f t="shared" si="804"/>
        <v>41341.111400462964</v>
      </c>
      <c r="T2465" s="10">
        <f t="shared" si="805"/>
        <v>41380.791666666664</v>
      </c>
      <c r="U2465">
        <f t="shared" si="808"/>
        <v>2000</v>
      </c>
      <c r="V2465">
        <f t="shared" si="809"/>
        <v>2325</v>
      </c>
    </row>
    <row r="2466" spans="1:22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802"/>
        <v>1.111</v>
      </c>
      <c r="P2466">
        <f t="shared" si="803"/>
        <v>51.674418604651166</v>
      </c>
      <c r="Q2466" t="s">
        <v>8325</v>
      </c>
      <c r="R2466" t="s">
        <v>8329</v>
      </c>
      <c r="S2466" s="10">
        <f t="shared" si="804"/>
        <v>42248.90042824074</v>
      </c>
      <c r="T2466" s="10">
        <f t="shared" si="805"/>
        <v>42277.811805555553</v>
      </c>
      <c r="U2466">
        <f>D2466*0.81</f>
        <v>1620</v>
      </c>
      <c r="V2466">
        <f>E2466*0.81</f>
        <v>1799.8200000000002</v>
      </c>
    </row>
    <row r="2467" spans="1:22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802"/>
        <v>1.8014285714285714</v>
      </c>
      <c r="P2467">
        <f t="shared" si="803"/>
        <v>26.270833333333332</v>
      </c>
      <c r="Q2467" t="s">
        <v>8325</v>
      </c>
      <c r="R2467" t="s">
        <v>8329</v>
      </c>
      <c r="S2467" s="10">
        <f t="shared" si="804"/>
        <v>41145.719305555554</v>
      </c>
      <c r="T2467" s="10">
        <f t="shared" si="805"/>
        <v>41175.719305555554</v>
      </c>
      <c r="U2467">
        <f t="shared" ref="U2467:U2502" si="810">D2467</f>
        <v>700</v>
      </c>
      <c r="V2467">
        <f t="shared" ref="V2467:V2502" si="811">E2467</f>
        <v>1261</v>
      </c>
    </row>
    <row r="2468" spans="1:22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802"/>
        <v>1</v>
      </c>
      <c r="P2468">
        <f t="shared" si="803"/>
        <v>48.07692307692308</v>
      </c>
      <c r="Q2468" t="s">
        <v>8325</v>
      </c>
      <c r="R2468" t="s">
        <v>8329</v>
      </c>
      <c r="S2468" s="10">
        <f t="shared" si="804"/>
        <v>41373.102465277778</v>
      </c>
      <c r="T2468" s="10">
        <f t="shared" si="805"/>
        <v>41403.102465277778</v>
      </c>
      <c r="U2468">
        <f t="shared" si="810"/>
        <v>2500</v>
      </c>
      <c r="V2468">
        <f t="shared" si="811"/>
        <v>2500</v>
      </c>
    </row>
    <row r="2469" spans="1:22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802"/>
        <v>1.1850000000000001</v>
      </c>
      <c r="P2469">
        <f t="shared" si="803"/>
        <v>27.558139534883722</v>
      </c>
      <c r="Q2469" t="s">
        <v>8325</v>
      </c>
      <c r="R2469" t="s">
        <v>8329</v>
      </c>
      <c r="S2469" s="10">
        <f t="shared" si="804"/>
        <v>41025.874201388891</v>
      </c>
      <c r="T2469" s="10">
        <f t="shared" si="805"/>
        <v>41039.708333333336</v>
      </c>
      <c r="U2469">
        <f t="shared" si="810"/>
        <v>1000</v>
      </c>
      <c r="V2469">
        <f t="shared" si="811"/>
        <v>1185</v>
      </c>
    </row>
    <row r="2470" spans="1:22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802"/>
        <v>1.0721700000000001</v>
      </c>
      <c r="P2470">
        <f t="shared" si="803"/>
        <v>36.97137931034483</v>
      </c>
      <c r="Q2470" t="s">
        <v>8325</v>
      </c>
      <c r="R2470" t="s">
        <v>8329</v>
      </c>
      <c r="S2470" s="10">
        <f t="shared" si="804"/>
        <v>41174.154178240737</v>
      </c>
      <c r="T2470" s="10">
        <f t="shared" si="805"/>
        <v>41210.208333333336</v>
      </c>
      <c r="U2470">
        <f t="shared" si="810"/>
        <v>2000</v>
      </c>
      <c r="V2470">
        <f t="shared" si="811"/>
        <v>2144.34</v>
      </c>
    </row>
    <row r="2471" spans="1:22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802"/>
        <v>1.1366666666666667</v>
      </c>
      <c r="P2471">
        <f t="shared" si="803"/>
        <v>29.021276595744681</v>
      </c>
      <c r="Q2471" t="s">
        <v>8325</v>
      </c>
      <c r="R2471" t="s">
        <v>8329</v>
      </c>
      <c r="S2471" s="10">
        <f t="shared" si="804"/>
        <v>40557.429733796293</v>
      </c>
      <c r="T2471" s="10">
        <f t="shared" si="805"/>
        <v>40582.429733796293</v>
      </c>
      <c r="U2471">
        <f t="shared" si="810"/>
        <v>1200</v>
      </c>
      <c r="V2471">
        <f t="shared" si="811"/>
        <v>1364</v>
      </c>
    </row>
    <row r="2472" spans="1:22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802"/>
        <v>1.0316400000000001</v>
      </c>
      <c r="P2472">
        <f t="shared" si="803"/>
        <v>28.65666666666667</v>
      </c>
      <c r="Q2472" t="s">
        <v>8325</v>
      </c>
      <c r="R2472" t="s">
        <v>8329</v>
      </c>
      <c r="S2472" s="10">
        <f t="shared" si="804"/>
        <v>41023.07471064815</v>
      </c>
      <c r="T2472" s="10">
        <f t="shared" si="805"/>
        <v>41053.07471064815</v>
      </c>
      <c r="U2472">
        <f t="shared" si="810"/>
        <v>1000</v>
      </c>
      <c r="V2472">
        <f t="shared" si="811"/>
        <v>1031.6400000000001</v>
      </c>
    </row>
    <row r="2473" spans="1:22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802"/>
        <v>1.28</v>
      </c>
      <c r="P2473">
        <f t="shared" si="803"/>
        <v>37.647058823529413</v>
      </c>
      <c r="Q2473" t="s">
        <v>8325</v>
      </c>
      <c r="R2473" t="s">
        <v>8329</v>
      </c>
      <c r="S2473" s="10">
        <f t="shared" si="804"/>
        <v>40893.992962962962</v>
      </c>
      <c r="T2473" s="10">
        <f t="shared" si="805"/>
        <v>40933.992962962962</v>
      </c>
      <c r="U2473">
        <f t="shared" si="810"/>
        <v>500</v>
      </c>
      <c r="V2473">
        <f t="shared" si="811"/>
        <v>640</v>
      </c>
    </row>
    <row r="2474" spans="1:22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802"/>
        <v>1.3576026666666667</v>
      </c>
      <c r="P2474">
        <f t="shared" si="803"/>
        <v>97.904038461538462</v>
      </c>
      <c r="Q2474" t="s">
        <v>8325</v>
      </c>
      <c r="R2474" t="s">
        <v>8329</v>
      </c>
      <c r="S2474" s="10">
        <f t="shared" si="804"/>
        <v>40354.11550925926</v>
      </c>
      <c r="T2474" s="10">
        <f t="shared" si="805"/>
        <v>40425.043749999997</v>
      </c>
      <c r="U2474">
        <f t="shared" si="810"/>
        <v>7500</v>
      </c>
      <c r="V2474">
        <f t="shared" si="811"/>
        <v>10182.02</v>
      </c>
    </row>
    <row r="2475" spans="1:22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802"/>
        <v>1</v>
      </c>
      <c r="P2475">
        <f t="shared" si="803"/>
        <v>42.553191489361701</v>
      </c>
      <c r="Q2475" t="s">
        <v>8325</v>
      </c>
      <c r="R2475" t="s">
        <v>8329</v>
      </c>
      <c r="S2475" s="10">
        <f t="shared" si="804"/>
        <v>41193.748483796298</v>
      </c>
      <c r="T2475" s="10">
        <f t="shared" si="805"/>
        <v>41223.790150462963</v>
      </c>
      <c r="U2475">
        <f t="shared" si="810"/>
        <v>2000</v>
      </c>
      <c r="V2475">
        <f t="shared" si="811"/>
        <v>2000</v>
      </c>
    </row>
    <row r="2476" spans="1:22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802"/>
        <v>1.0000360000000001</v>
      </c>
      <c r="P2476">
        <f t="shared" si="803"/>
        <v>131.58368421052631</v>
      </c>
      <c r="Q2476" t="s">
        <v>8325</v>
      </c>
      <c r="R2476" t="s">
        <v>8329</v>
      </c>
      <c r="S2476" s="10">
        <f t="shared" si="804"/>
        <v>40417.011296296296</v>
      </c>
      <c r="T2476" s="10">
        <f t="shared" si="805"/>
        <v>40462.011296296296</v>
      </c>
      <c r="U2476">
        <f t="shared" si="810"/>
        <v>5000</v>
      </c>
      <c r="V2476">
        <f t="shared" si="811"/>
        <v>5000.18</v>
      </c>
    </row>
    <row r="2477" spans="1:22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802"/>
        <v>1.0471999999999999</v>
      </c>
      <c r="P2477">
        <f t="shared" si="803"/>
        <v>32.320987654320987</v>
      </c>
      <c r="Q2477" t="s">
        <v>8325</v>
      </c>
      <c r="R2477" t="s">
        <v>8329</v>
      </c>
      <c r="S2477" s="10">
        <f t="shared" si="804"/>
        <v>40310.287673611114</v>
      </c>
      <c r="T2477" s="10">
        <f t="shared" si="805"/>
        <v>40369.916666666664</v>
      </c>
      <c r="U2477">
        <f t="shared" si="810"/>
        <v>2500</v>
      </c>
      <c r="V2477">
        <f t="shared" si="811"/>
        <v>2618</v>
      </c>
    </row>
    <row r="2478" spans="1:22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802"/>
        <v>1.050225</v>
      </c>
      <c r="P2478">
        <f t="shared" si="803"/>
        <v>61.103999999999999</v>
      </c>
      <c r="Q2478" t="s">
        <v>8325</v>
      </c>
      <c r="R2478" t="s">
        <v>8329</v>
      </c>
      <c r="S2478" s="10">
        <f t="shared" si="804"/>
        <v>41913.328356481477</v>
      </c>
      <c r="T2478" s="10">
        <f t="shared" si="805"/>
        <v>41946.370023148149</v>
      </c>
      <c r="U2478">
        <f t="shared" si="810"/>
        <v>3200</v>
      </c>
      <c r="V2478">
        <f t="shared" si="811"/>
        <v>3360.72</v>
      </c>
    </row>
    <row r="2479" spans="1:22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802"/>
        <v>1.7133333333333334</v>
      </c>
      <c r="P2479">
        <f t="shared" si="803"/>
        <v>31.341463414634145</v>
      </c>
      <c r="Q2479" t="s">
        <v>8325</v>
      </c>
      <c r="R2479" t="s">
        <v>8329</v>
      </c>
      <c r="S2479" s="10">
        <f t="shared" si="804"/>
        <v>41088.691493055558</v>
      </c>
      <c r="T2479" s="10">
        <f t="shared" si="805"/>
        <v>41133.691493055558</v>
      </c>
      <c r="U2479">
        <f t="shared" si="810"/>
        <v>750</v>
      </c>
      <c r="V2479">
        <f t="shared" si="811"/>
        <v>1285</v>
      </c>
    </row>
    <row r="2480" spans="1:22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802"/>
        <v>1.2749999999999999</v>
      </c>
      <c r="P2480">
        <f t="shared" si="803"/>
        <v>129.1139240506329</v>
      </c>
      <c r="Q2480" t="s">
        <v>8325</v>
      </c>
      <c r="R2480" t="s">
        <v>8329</v>
      </c>
      <c r="S2480" s="10">
        <f t="shared" si="804"/>
        <v>41257.950381944444</v>
      </c>
      <c r="T2480" s="10">
        <f t="shared" si="805"/>
        <v>41287.950381944444</v>
      </c>
      <c r="U2480">
        <f t="shared" si="810"/>
        <v>8000</v>
      </c>
      <c r="V2480">
        <f t="shared" si="811"/>
        <v>10200</v>
      </c>
    </row>
    <row r="2481" spans="1:22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802"/>
        <v>1.3344333333333334</v>
      </c>
      <c r="P2481">
        <f t="shared" si="803"/>
        <v>25.020624999999999</v>
      </c>
      <c r="Q2481" t="s">
        <v>8325</v>
      </c>
      <c r="R2481" t="s">
        <v>8329</v>
      </c>
      <c r="S2481" s="10">
        <f t="shared" si="804"/>
        <v>41107.726782407408</v>
      </c>
      <c r="T2481" s="10">
        <f t="shared" si="805"/>
        <v>41118.083333333336</v>
      </c>
      <c r="U2481">
        <f t="shared" si="810"/>
        <v>300</v>
      </c>
      <c r="V2481">
        <f t="shared" si="811"/>
        <v>400.33</v>
      </c>
    </row>
    <row r="2482" spans="1:22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802"/>
        <v>1</v>
      </c>
      <c r="P2482">
        <f t="shared" si="803"/>
        <v>250</v>
      </c>
      <c r="Q2482" t="s">
        <v>8325</v>
      </c>
      <c r="R2482" t="s">
        <v>8329</v>
      </c>
      <c r="S2482" s="10">
        <f t="shared" si="804"/>
        <v>42227.936157407406</v>
      </c>
      <c r="T2482" s="10">
        <f t="shared" si="805"/>
        <v>42287.936157407406</v>
      </c>
      <c r="U2482">
        <f t="shared" si="810"/>
        <v>2000</v>
      </c>
      <c r="V2482">
        <f t="shared" si="811"/>
        <v>2000</v>
      </c>
    </row>
    <row r="2483" spans="1:22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802"/>
        <v>1.1291099999999998</v>
      </c>
      <c r="P2483">
        <f t="shared" si="803"/>
        <v>47.541473684210523</v>
      </c>
      <c r="Q2483" t="s">
        <v>8325</v>
      </c>
      <c r="R2483" t="s">
        <v>8329</v>
      </c>
      <c r="S2483" s="10">
        <f t="shared" si="804"/>
        <v>40999.645925925928</v>
      </c>
      <c r="T2483" s="10">
        <f t="shared" si="805"/>
        <v>41029.645925925928</v>
      </c>
      <c r="U2483">
        <f t="shared" si="810"/>
        <v>4000</v>
      </c>
      <c r="V2483">
        <f t="shared" si="811"/>
        <v>4516.4399999999996</v>
      </c>
    </row>
    <row r="2484" spans="1:22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802"/>
        <v>1.0009999999999999</v>
      </c>
      <c r="P2484">
        <f t="shared" si="803"/>
        <v>40.04</v>
      </c>
      <c r="Q2484" t="s">
        <v>8325</v>
      </c>
      <c r="R2484" t="s">
        <v>8329</v>
      </c>
      <c r="S2484" s="10">
        <f t="shared" si="804"/>
        <v>40711.782210648147</v>
      </c>
      <c r="T2484" s="10">
        <f t="shared" si="805"/>
        <v>40756.782210648147</v>
      </c>
      <c r="U2484">
        <f t="shared" si="810"/>
        <v>1000</v>
      </c>
      <c r="V2484">
        <f t="shared" si="811"/>
        <v>1001</v>
      </c>
    </row>
    <row r="2485" spans="1:22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802"/>
        <v>1.1372727272727272</v>
      </c>
      <c r="P2485">
        <f t="shared" si="803"/>
        <v>65.84210526315789</v>
      </c>
      <c r="Q2485" t="s">
        <v>8325</v>
      </c>
      <c r="R2485" t="s">
        <v>8329</v>
      </c>
      <c r="S2485" s="10">
        <f t="shared" si="804"/>
        <v>40970.750034722223</v>
      </c>
      <c r="T2485" s="10">
        <f t="shared" si="805"/>
        <v>41030.708368055559</v>
      </c>
      <c r="U2485">
        <f t="shared" si="810"/>
        <v>1100</v>
      </c>
      <c r="V2485">
        <f t="shared" si="811"/>
        <v>1251</v>
      </c>
    </row>
    <row r="2486" spans="1:22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802"/>
        <v>1.1931742857142855</v>
      </c>
      <c r="P2486">
        <f t="shared" si="803"/>
        <v>46.401222222222216</v>
      </c>
      <c r="Q2486" t="s">
        <v>8325</v>
      </c>
      <c r="R2486" t="s">
        <v>8329</v>
      </c>
      <c r="S2486" s="10">
        <f t="shared" si="804"/>
        <v>40771.916701388887</v>
      </c>
      <c r="T2486" s="10">
        <f t="shared" si="805"/>
        <v>40801.916701388887</v>
      </c>
      <c r="U2486">
        <f t="shared" si="810"/>
        <v>3500</v>
      </c>
      <c r="V2486">
        <f t="shared" si="811"/>
        <v>4176.1099999999997</v>
      </c>
    </row>
    <row r="2487" spans="1:22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802"/>
        <v>1.0325</v>
      </c>
      <c r="P2487">
        <f t="shared" si="803"/>
        <v>50.365853658536587</v>
      </c>
      <c r="Q2487" t="s">
        <v>8325</v>
      </c>
      <c r="R2487" t="s">
        <v>8329</v>
      </c>
      <c r="S2487" s="10">
        <f t="shared" si="804"/>
        <v>40793.998599537037</v>
      </c>
      <c r="T2487" s="10">
        <f t="shared" si="805"/>
        <v>40828.998599537037</v>
      </c>
      <c r="U2487">
        <f t="shared" si="810"/>
        <v>2000</v>
      </c>
      <c r="V2487">
        <f t="shared" si="811"/>
        <v>2065</v>
      </c>
    </row>
    <row r="2488" spans="1:22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802"/>
        <v>2.6566666666666667</v>
      </c>
      <c r="P2488">
        <f t="shared" si="803"/>
        <v>26.566666666666666</v>
      </c>
      <c r="Q2488" t="s">
        <v>8325</v>
      </c>
      <c r="R2488" t="s">
        <v>8329</v>
      </c>
      <c r="S2488" s="10">
        <f t="shared" si="804"/>
        <v>40991.708055555559</v>
      </c>
      <c r="T2488" s="10">
        <f t="shared" si="805"/>
        <v>41021.708055555559</v>
      </c>
      <c r="U2488">
        <f t="shared" si="810"/>
        <v>300</v>
      </c>
      <c r="V2488">
        <f t="shared" si="811"/>
        <v>797</v>
      </c>
    </row>
    <row r="2489" spans="1:22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802"/>
        <v>1.0005066666666667</v>
      </c>
      <c r="P2489">
        <f t="shared" si="803"/>
        <v>39.493684210526318</v>
      </c>
      <c r="Q2489" t="s">
        <v>8325</v>
      </c>
      <c r="R2489" t="s">
        <v>8329</v>
      </c>
      <c r="S2489" s="10">
        <f t="shared" si="804"/>
        <v>41026.083298611113</v>
      </c>
      <c r="T2489" s="10">
        <f t="shared" si="805"/>
        <v>41056.083298611113</v>
      </c>
      <c r="U2489">
        <f t="shared" si="810"/>
        <v>1500</v>
      </c>
      <c r="V2489">
        <f t="shared" si="811"/>
        <v>1500.76</v>
      </c>
    </row>
    <row r="2490" spans="1:22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802"/>
        <v>1.0669999999999999</v>
      </c>
      <c r="P2490">
        <f t="shared" si="803"/>
        <v>49.246153846153845</v>
      </c>
      <c r="Q2490" t="s">
        <v>8325</v>
      </c>
      <c r="R2490" t="s">
        <v>8329</v>
      </c>
      <c r="S2490" s="10">
        <f t="shared" si="804"/>
        <v>40833.633194444446</v>
      </c>
      <c r="T2490" s="10">
        <f t="shared" si="805"/>
        <v>40863.674861111111</v>
      </c>
      <c r="U2490">
        <f t="shared" si="810"/>
        <v>3000</v>
      </c>
      <c r="V2490">
        <f t="shared" si="811"/>
        <v>3201</v>
      </c>
    </row>
    <row r="2491" spans="1:22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802"/>
        <v>1.3367142857142857</v>
      </c>
      <c r="P2491">
        <f t="shared" si="803"/>
        <v>62.38</v>
      </c>
      <c r="Q2491" t="s">
        <v>8325</v>
      </c>
      <c r="R2491" t="s">
        <v>8329</v>
      </c>
      <c r="S2491" s="10">
        <f t="shared" si="804"/>
        <v>41373.690266203703</v>
      </c>
      <c r="T2491" s="10">
        <f t="shared" si="805"/>
        <v>41403.690266203703</v>
      </c>
      <c r="U2491">
        <f t="shared" si="810"/>
        <v>3500</v>
      </c>
      <c r="V2491">
        <f t="shared" si="811"/>
        <v>4678.5</v>
      </c>
    </row>
    <row r="2492" spans="1:22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802"/>
        <v>1.214</v>
      </c>
      <c r="P2492">
        <f t="shared" si="803"/>
        <v>37.9375</v>
      </c>
      <c r="Q2492" t="s">
        <v>8325</v>
      </c>
      <c r="R2492" t="s">
        <v>8329</v>
      </c>
      <c r="S2492" s="10">
        <f t="shared" si="804"/>
        <v>41023.227731481478</v>
      </c>
      <c r="T2492" s="10">
        <f t="shared" si="805"/>
        <v>41083.227731481478</v>
      </c>
      <c r="U2492">
        <f t="shared" si="810"/>
        <v>500</v>
      </c>
      <c r="V2492">
        <f t="shared" si="811"/>
        <v>607</v>
      </c>
    </row>
    <row r="2493" spans="1:22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802"/>
        <v>1.032</v>
      </c>
      <c r="P2493">
        <f t="shared" si="803"/>
        <v>51.6</v>
      </c>
      <c r="Q2493" t="s">
        <v>8325</v>
      </c>
      <c r="R2493" t="s">
        <v>8329</v>
      </c>
      <c r="S2493" s="10">
        <f t="shared" si="804"/>
        <v>40542.839282407411</v>
      </c>
      <c r="T2493" s="10">
        <f t="shared" si="805"/>
        <v>40559.07708333333</v>
      </c>
      <c r="U2493">
        <f t="shared" si="810"/>
        <v>500</v>
      </c>
      <c r="V2493">
        <f t="shared" si="811"/>
        <v>516</v>
      </c>
    </row>
    <row r="2494" spans="1:22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802"/>
        <v>1.25</v>
      </c>
      <c r="P2494">
        <f t="shared" si="803"/>
        <v>27.777777777777779</v>
      </c>
      <c r="Q2494" t="s">
        <v>8325</v>
      </c>
      <c r="R2494" t="s">
        <v>8329</v>
      </c>
      <c r="S2494" s="10">
        <f t="shared" si="804"/>
        <v>41024.985972222225</v>
      </c>
      <c r="T2494" s="10">
        <f t="shared" si="805"/>
        <v>41076.415972222225</v>
      </c>
      <c r="U2494">
        <f t="shared" si="810"/>
        <v>600</v>
      </c>
      <c r="V2494">
        <f t="shared" si="811"/>
        <v>750</v>
      </c>
    </row>
    <row r="2495" spans="1:22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802"/>
        <v>1.2869999999999999</v>
      </c>
      <c r="P2495">
        <f t="shared" si="803"/>
        <v>99.382239382239376</v>
      </c>
      <c r="Q2495" t="s">
        <v>8325</v>
      </c>
      <c r="R2495" t="s">
        <v>8329</v>
      </c>
      <c r="S2495" s="10">
        <f t="shared" si="804"/>
        <v>41348.168287037035</v>
      </c>
      <c r="T2495" s="10">
        <f t="shared" si="805"/>
        <v>41393.168287037035</v>
      </c>
      <c r="U2495">
        <f t="shared" si="810"/>
        <v>20000</v>
      </c>
      <c r="V2495">
        <f t="shared" si="811"/>
        <v>25740</v>
      </c>
    </row>
    <row r="2496" spans="1:22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802"/>
        <v>1.0100533333333332</v>
      </c>
      <c r="P2496">
        <f t="shared" si="803"/>
        <v>38.848205128205123</v>
      </c>
      <c r="Q2496" t="s">
        <v>8325</v>
      </c>
      <c r="R2496" t="s">
        <v>8329</v>
      </c>
      <c r="S2496" s="10">
        <f t="shared" si="804"/>
        <v>41022.645185185182</v>
      </c>
      <c r="T2496" s="10">
        <f t="shared" si="805"/>
        <v>41052.645185185182</v>
      </c>
      <c r="U2496">
        <f t="shared" si="810"/>
        <v>1500</v>
      </c>
      <c r="V2496">
        <f t="shared" si="811"/>
        <v>1515.08</v>
      </c>
    </row>
    <row r="2497" spans="1:22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802"/>
        <v>1.2753666666666665</v>
      </c>
      <c r="P2497">
        <f t="shared" si="803"/>
        <v>45.548809523809524</v>
      </c>
      <c r="Q2497" t="s">
        <v>8325</v>
      </c>
      <c r="R2497" t="s">
        <v>8329</v>
      </c>
      <c r="S2497" s="10">
        <f t="shared" si="804"/>
        <v>41036.946469907409</v>
      </c>
      <c r="T2497" s="10">
        <f t="shared" si="805"/>
        <v>41066.946469907409</v>
      </c>
      <c r="U2497">
        <f t="shared" si="810"/>
        <v>1500</v>
      </c>
      <c r="V2497">
        <f t="shared" si="811"/>
        <v>1913.05</v>
      </c>
    </row>
    <row r="2498" spans="1:22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802"/>
        <v>1</v>
      </c>
      <c r="P2498">
        <f t="shared" si="803"/>
        <v>600</v>
      </c>
      <c r="Q2498" t="s">
        <v>8325</v>
      </c>
      <c r="R2498" t="s">
        <v>8329</v>
      </c>
      <c r="S2498" s="10">
        <f t="shared" si="804"/>
        <v>41327.996435185189</v>
      </c>
      <c r="T2498" s="10">
        <f t="shared" si="805"/>
        <v>41362.954768518517</v>
      </c>
      <c r="U2498">
        <f t="shared" si="810"/>
        <v>6000</v>
      </c>
      <c r="V2498">
        <f t="shared" si="811"/>
        <v>6000</v>
      </c>
    </row>
    <row r="2499" spans="1:22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812">SUM(E2499/D2499)</f>
        <v>1.127715</v>
      </c>
      <c r="P2499">
        <f t="shared" ref="P2499:P2562" si="813">SUM(E2499/L2499)</f>
        <v>80.551071428571419</v>
      </c>
      <c r="Q2499" t="s">
        <v>8325</v>
      </c>
      <c r="R2499" t="s">
        <v>8329</v>
      </c>
      <c r="S2499" s="10">
        <f t="shared" ref="S2499:S2562" si="814">(((J2499/60)/60)/24)+DATE(1970,1,1)</f>
        <v>40730.878912037035</v>
      </c>
      <c r="T2499" s="10">
        <f t="shared" ref="T2499:T2562" si="815">(((I2499/60)/60)/24)+DATE(1970,1,1)</f>
        <v>40760.878912037035</v>
      </c>
      <c r="U2499">
        <f t="shared" si="810"/>
        <v>4000</v>
      </c>
      <c r="V2499">
        <f t="shared" si="811"/>
        <v>4510.8599999999997</v>
      </c>
    </row>
    <row r="2500" spans="1:22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812"/>
        <v>1.056</v>
      </c>
      <c r="P2500">
        <f t="shared" si="813"/>
        <v>52.8</v>
      </c>
      <c r="Q2500" t="s">
        <v>8325</v>
      </c>
      <c r="R2500" t="s">
        <v>8329</v>
      </c>
      <c r="S2500" s="10">
        <f t="shared" si="814"/>
        <v>42017.967442129629</v>
      </c>
      <c r="T2500" s="10">
        <f t="shared" si="815"/>
        <v>42031.967442129629</v>
      </c>
      <c r="U2500">
        <f t="shared" si="810"/>
        <v>1000</v>
      </c>
      <c r="V2500">
        <f t="shared" si="811"/>
        <v>1056</v>
      </c>
    </row>
    <row r="2501" spans="1:22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812"/>
        <v>2.0262500000000001</v>
      </c>
      <c r="P2501">
        <f t="shared" si="813"/>
        <v>47.676470588235297</v>
      </c>
      <c r="Q2501" t="s">
        <v>8325</v>
      </c>
      <c r="R2501" t="s">
        <v>8329</v>
      </c>
      <c r="S2501" s="10">
        <f t="shared" si="814"/>
        <v>41226.648576388885</v>
      </c>
      <c r="T2501" s="10">
        <f t="shared" si="815"/>
        <v>41274.75</v>
      </c>
      <c r="U2501">
        <f t="shared" si="810"/>
        <v>4000</v>
      </c>
      <c r="V2501">
        <f t="shared" si="811"/>
        <v>8105</v>
      </c>
    </row>
    <row r="2502" spans="1:22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812"/>
        <v>1.1333333333333333</v>
      </c>
      <c r="P2502">
        <f t="shared" si="813"/>
        <v>23.448275862068964</v>
      </c>
      <c r="Q2502" t="s">
        <v>8325</v>
      </c>
      <c r="R2502" t="s">
        <v>8329</v>
      </c>
      <c r="S2502" s="10">
        <f t="shared" si="814"/>
        <v>41053.772858796299</v>
      </c>
      <c r="T2502" s="10">
        <f t="shared" si="815"/>
        <v>41083.772858796299</v>
      </c>
      <c r="U2502">
        <f t="shared" si="810"/>
        <v>600</v>
      </c>
      <c r="V2502">
        <f t="shared" si="811"/>
        <v>680</v>
      </c>
    </row>
    <row r="2503" spans="1:22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812"/>
        <v>2.5545454545454545E-2</v>
      </c>
      <c r="P2503">
        <f t="shared" si="813"/>
        <v>40.142857142857146</v>
      </c>
      <c r="Q2503" t="s">
        <v>8336</v>
      </c>
      <c r="R2503" t="s">
        <v>8353</v>
      </c>
      <c r="S2503" s="10">
        <f t="shared" si="814"/>
        <v>42244.776666666665</v>
      </c>
      <c r="T2503" s="10">
        <f t="shared" si="815"/>
        <v>42274.776666666665</v>
      </c>
      <c r="U2503">
        <f>D2503*0.81</f>
        <v>8910</v>
      </c>
      <c r="V2503">
        <f>E2503*0.81</f>
        <v>227.61</v>
      </c>
    </row>
    <row r="2504" spans="1:22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812"/>
        <v>7.8181818181818181E-4</v>
      </c>
      <c r="P2504">
        <f t="shared" si="813"/>
        <v>17.2</v>
      </c>
      <c r="Q2504" t="s">
        <v>8336</v>
      </c>
      <c r="R2504" t="s">
        <v>8353</v>
      </c>
      <c r="S2504" s="10">
        <f t="shared" si="814"/>
        <v>41858.825439814813</v>
      </c>
      <c r="T2504" s="10">
        <f t="shared" si="815"/>
        <v>41903.825439814813</v>
      </c>
      <c r="U2504">
        <f t="shared" ref="U2504:U2507" si="816">D2504</f>
        <v>110000</v>
      </c>
      <c r="V2504">
        <f t="shared" ref="V2504:V2507" si="817">E2504</f>
        <v>86</v>
      </c>
    </row>
    <row r="2505" spans="1:22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812"/>
        <v>0</v>
      </c>
      <c r="P2505" t="e">
        <f t="shared" si="813"/>
        <v>#DIV/0!</v>
      </c>
      <c r="Q2505" t="s">
        <v>8336</v>
      </c>
      <c r="R2505" t="s">
        <v>8353</v>
      </c>
      <c r="S2505" s="10">
        <f t="shared" si="814"/>
        <v>42498.899398148147</v>
      </c>
      <c r="T2505" s="10">
        <f t="shared" si="815"/>
        <v>42528.879166666666</v>
      </c>
      <c r="U2505">
        <f t="shared" si="816"/>
        <v>10000</v>
      </c>
      <c r="V2505">
        <f t="shared" si="817"/>
        <v>0</v>
      </c>
    </row>
    <row r="2506" spans="1:22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812"/>
        <v>0</v>
      </c>
      <c r="P2506" t="e">
        <f t="shared" si="813"/>
        <v>#DIV/0!</v>
      </c>
      <c r="Q2506" t="s">
        <v>8336</v>
      </c>
      <c r="R2506" t="s">
        <v>8353</v>
      </c>
      <c r="S2506" s="10">
        <f t="shared" si="814"/>
        <v>41928.015439814815</v>
      </c>
      <c r="T2506" s="10">
        <f t="shared" si="815"/>
        <v>41958.057106481487</v>
      </c>
      <c r="U2506">
        <f t="shared" si="816"/>
        <v>35000</v>
      </c>
      <c r="V2506">
        <f t="shared" si="817"/>
        <v>0</v>
      </c>
    </row>
    <row r="2507" spans="1:22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812"/>
        <v>0</v>
      </c>
      <c r="P2507" t="e">
        <f t="shared" si="813"/>
        <v>#DIV/0!</v>
      </c>
      <c r="Q2507" t="s">
        <v>8336</v>
      </c>
      <c r="R2507" t="s">
        <v>8353</v>
      </c>
      <c r="S2507" s="10">
        <f t="shared" si="814"/>
        <v>42047.05574074074</v>
      </c>
      <c r="T2507" s="10">
        <f t="shared" si="815"/>
        <v>42077.014074074075</v>
      </c>
      <c r="U2507">
        <f t="shared" si="816"/>
        <v>7000</v>
      </c>
      <c r="V2507">
        <f t="shared" si="817"/>
        <v>0</v>
      </c>
    </row>
    <row r="2508" spans="1:22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812"/>
        <v>6.0000000000000001E-3</v>
      </c>
      <c r="P2508">
        <f t="shared" si="813"/>
        <v>15</v>
      </c>
      <c r="Q2508" t="s">
        <v>8336</v>
      </c>
      <c r="R2508" t="s">
        <v>8353</v>
      </c>
      <c r="S2508" s="10">
        <f t="shared" si="814"/>
        <v>42258.297094907408</v>
      </c>
      <c r="T2508" s="10">
        <f t="shared" si="815"/>
        <v>42280.875</v>
      </c>
      <c r="U2508">
        <f>D2508*1.39</f>
        <v>6949.9999999999991</v>
      </c>
      <c r="V2508">
        <f>E2508*1.39</f>
        <v>41.699999999999996</v>
      </c>
    </row>
    <row r="2509" spans="1:22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812"/>
        <v>0</v>
      </c>
      <c r="P2509" t="e">
        <f t="shared" si="813"/>
        <v>#DIV/0!</v>
      </c>
      <c r="Q2509" t="s">
        <v>8336</v>
      </c>
      <c r="R2509" t="s">
        <v>8353</v>
      </c>
      <c r="S2509" s="10">
        <f t="shared" si="814"/>
        <v>42105.072962962964</v>
      </c>
      <c r="T2509" s="10">
        <f t="shared" si="815"/>
        <v>42135.072962962964</v>
      </c>
      <c r="U2509">
        <f t="shared" ref="U2509:U2510" si="818">D2509</f>
        <v>42850</v>
      </c>
      <c r="V2509">
        <f t="shared" ref="V2509:V2510" si="819">E2509</f>
        <v>0</v>
      </c>
    </row>
    <row r="2510" spans="1:22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812"/>
        <v>0</v>
      </c>
      <c r="P2510" t="e">
        <f t="shared" si="813"/>
        <v>#DIV/0!</v>
      </c>
      <c r="Q2510" t="s">
        <v>8336</v>
      </c>
      <c r="R2510" t="s">
        <v>8353</v>
      </c>
      <c r="S2510" s="10">
        <f t="shared" si="814"/>
        <v>41835.951782407406</v>
      </c>
      <c r="T2510" s="10">
        <f t="shared" si="815"/>
        <v>41865.951782407406</v>
      </c>
      <c r="U2510">
        <f t="shared" si="818"/>
        <v>20000</v>
      </c>
      <c r="V2510">
        <f t="shared" si="819"/>
        <v>0</v>
      </c>
    </row>
    <row r="2511" spans="1:22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812"/>
        <v>1.0526315789473684E-2</v>
      </c>
      <c r="P2511">
        <f t="shared" si="813"/>
        <v>35.714285714285715</v>
      </c>
      <c r="Q2511" t="s">
        <v>8336</v>
      </c>
      <c r="R2511" t="s">
        <v>8353</v>
      </c>
      <c r="S2511" s="10">
        <f t="shared" si="814"/>
        <v>42058.809594907405</v>
      </c>
      <c r="T2511" s="10">
        <f t="shared" si="815"/>
        <v>42114.767928240741</v>
      </c>
      <c r="U2511">
        <f>D2511*1.39</f>
        <v>132050</v>
      </c>
      <c r="V2511">
        <f>E2511*1.39</f>
        <v>1390</v>
      </c>
    </row>
    <row r="2512" spans="1:22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812"/>
        <v>1.5E-3</v>
      </c>
      <c r="P2512">
        <f t="shared" si="813"/>
        <v>37.5</v>
      </c>
      <c r="Q2512" t="s">
        <v>8336</v>
      </c>
      <c r="R2512" t="s">
        <v>8353</v>
      </c>
      <c r="S2512" s="10">
        <f t="shared" si="814"/>
        <v>42078.997361111105</v>
      </c>
      <c r="T2512" s="10">
        <f t="shared" si="815"/>
        <v>42138.997361111105</v>
      </c>
      <c r="U2512">
        <f>D2512</f>
        <v>50000</v>
      </c>
      <c r="V2512">
        <f>E2512</f>
        <v>75</v>
      </c>
    </row>
    <row r="2513" spans="1:22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812"/>
        <v>0</v>
      </c>
      <c r="P2513" t="e">
        <f t="shared" si="813"/>
        <v>#DIV/0!</v>
      </c>
      <c r="Q2513" t="s">
        <v>8336</v>
      </c>
      <c r="R2513" t="s">
        <v>8353</v>
      </c>
      <c r="S2513" s="10">
        <f t="shared" si="814"/>
        <v>42371.446909722217</v>
      </c>
      <c r="T2513" s="10">
        <f t="shared" si="815"/>
        <v>42401.446909722217</v>
      </c>
      <c r="U2513">
        <f>D2513*1.39</f>
        <v>139000</v>
      </c>
      <c r="V2513">
        <f>E2513*1.39</f>
        <v>0</v>
      </c>
    </row>
    <row r="2514" spans="1:22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812"/>
        <v>0</v>
      </c>
      <c r="P2514" t="e">
        <f t="shared" si="813"/>
        <v>#DIV/0!</v>
      </c>
      <c r="Q2514" t="s">
        <v>8336</v>
      </c>
      <c r="R2514" t="s">
        <v>8353</v>
      </c>
      <c r="S2514" s="10">
        <f t="shared" si="814"/>
        <v>41971.876863425925</v>
      </c>
      <c r="T2514" s="10">
        <f t="shared" si="815"/>
        <v>41986.876863425925</v>
      </c>
      <c r="U2514">
        <f>D2514</f>
        <v>1150</v>
      </c>
      <c r="V2514">
        <f>E2514</f>
        <v>0</v>
      </c>
    </row>
    <row r="2515" spans="1:22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812"/>
        <v>0</v>
      </c>
      <c r="P2515" t="e">
        <f t="shared" si="813"/>
        <v>#DIV/0!</v>
      </c>
      <c r="Q2515" t="s">
        <v>8336</v>
      </c>
      <c r="R2515" t="s">
        <v>8353</v>
      </c>
      <c r="S2515" s="10">
        <f t="shared" si="814"/>
        <v>42732.00681712963</v>
      </c>
      <c r="T2515" s="10">
        <f t="shared" si="815"/>
        <v>42792.00681712963</v>
      </c>
      <c r="U2515">
        <f>D2515*1.19</f>
        <v>214200</v>
      </c>
      <c r="V2515">
        <f>E2515*1.19</f>
        <v>0</v>
      </c>
    </row>
    <row r="2516" spans="1:22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812"/>
        <v>1.7500000000000002E-2</v>
      </c>
      <c r="P2516">
        <f t="shared" si="813"/>
        <v>52.5</v>
      </c>
      <c r="Q2516" t="s">
        <v>8336</v>
      </c>
      <c r="R2516" t="s">
        <v>8353</v>
      </c>
      <c r="S2516" s="10">
        <f t="shared" si="814"/>
        <v>41854.389780092592</v>
      </c>
      <c r="T2516" s="10">
        <f t="shared" si="815"/>
        <v>41871.389780092592</v>
      </c>
      <c r="U2516">
        <f t="shared" ref="U2516:U2518" si="820">D2516</f>
        <v>12000</v>
      </c>
      <c r="V2516">
        <f t="shared" ref="V2516:V2518" si="821">E2516</f>
        <v>210</v>
      </c>
    </row>
    <row r="2517" spans="1:22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812"/>
        <v>0.186</v>
      </c>
      <c r="P2517">
        <f t="shared" si="813"/>
        <v>77.5</v>
      </c>
      <c r="Q2517" t="s">
        <v>8336</v>
      </c>
      <c r="R2517" t="s">
        <v>8353</v>
      </c>
      <c r="S2517" s="10">
        <f t="shared" si="814"/>
        <v>42027.839733796296</v>
      </c>
      <c r="T2517" s="10">
        <f t="shared" si="815"/>
        <v>42057.839733796296</v>
      </c>
      <c r="U2517">
        <f t="shared" si="820"/>
        <v>5000</v>
      </c>
      <c r="V2517">
        <f t="shared" si="821"/>
        <v>930</v>
      </c>
    </row>
    <row r="2518" spans="1:22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812"/>
        <v>0</v>
      </c>
      <c r="P2518" t="e">
        <f t="shared" si="813"/>
        <v>#DIV/0!</v>
      </c>
      <c r="Q2518" t="s">
        <v>8336</v>
      </c>
      <c r="R2518" t="s">
        <v>8353</v>
      </c>
      <c r="S2518" s="10">
        <f t="shared" si="814"/>
        <v>41942.653379629628</v>
      </c>
      <c r="T2518" s="10">
        <f t="shared" si="815"/>
        <v>41972.6950462963</v>
      </c>
      <c r="U2518">
        <f t="shared" si="820"/>
        <v>22000</v>
      </c>
      <c r="V2518">
        <f t="shared" si="821"/>
        <v>0</v>
      </c>
    </row>
    <row r="2519" spans="1:22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812"/>
        <v>9.8166666666666666E-2</v>
      </c>
      <c r="P2519">
        <f t="shared" si="813"/>
        <v>53.545454545454547</v>
      </c>
      <c r="Q2519" t="s">
        <v>8336</v>
      </c>
      <c r="R2519" t="s">
        <v>8353</v>
      </c>
      <c r="S2519" s="10">
        <f t="shared" si="814"/>
        <v>42052.802430555559</v>
      </c>
      <c r="T2519" s="10">
        <f t="shared" si="815"/>
        <v>42082.760763888888</v>
      </c>
      <c r="U2519">
        <f>D2519*0.81</f>
        <v>14580.000000000002</v>
      </c>
      <c r="V2519">
        <f>E2519*0.81</f>
        <v>1431.27</v>
      </c>
    </row>
    <row r="2520" spans="1:22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812"/>
        <v>0</v>
      </c>
      <c r="P2520" t="e">
        <f t="shared" si="813"/>
        <v>#DIV/0!</v>
      </c>
      <c r="Q2520" t="s">
        <v>8336</v>
      </c>
      <c r="R2520" t="s">
        <v>8353</v>
      </c>
      <c r="S2520" s="10">
        <f t="shared" si="814"/>
        <v>41926.680879629632</v>
      </c>
      <c r="T2520" s="10">
        <f t="shared" si="815"/>
        <v>41956.722546296296</v>
      </c>
      <c r="U2520">
        <f t="shared" ref="U2520:U2529" si="822">D2520</f>
        <v>5000</v>
      </c>
      <c r="V2520">
        <f t="shared" ref="V2520:V2529" si="823">E2520</f>
        <v>0</v>
      </c>
    </row>
    <row r="2521" spans="1:22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812"/>
        <v>4.3333333333333331E-4</v>
      </c>
      <c r="P2521">
        <f t="shared" si="813"/>
        <v>16.25</v>
      </c>
      <c r="Q2521" t="s">
        <v>8336</v>
      </c>
      <c r="R2521" t="s">
        <v>8353</v>
      </c>
      <c r="S2521" s="10">
        <f t="shared" si="814"/>
        <v>41809.155138888891</v>
      </c>
      <c r="T2521" s="10">
        <f t="shared" si="815"/>
        <v>41839.155138888891</v>
      </c>
      <c r="U2521">
        <f t="shared" si="822"/>
        <v>150000</v>
      </c>
      <c r="V2521">
        <f t="shared" si="823"/>
        <v>65</v>
      </c>
    </row>
    <row r="2522" spans="1:22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812"/>
        <v>0</v>
      </c>
      <c r="P2522" t="e">
        <f t="shared" si="813"/>
        <v>#DIV/0!</v>
      </c>
      <c r="Q2522" t="s">
        <v>8336</v>
      </c>
      <c r="R2522" t="s">
        <v>8353</v>
      </c>
      <c r="S2522" s="10">
        <f t="shared" si="814"/>
        <v>42612.600520833337</v>
      </c>
      <c r="T2522" s="10">
        <f t="shared" si="815"/>
        <v>42658.806249999994</v>
      </c>
      <c r="U2522">
        <f t="shared" si="822"/>
        <v>100000</v>
      </c>
      <c r="V2522">
        <f t="shared" si="823"/>
        <v>0</v>
      </c>
    </row>
    <row r="2523" spans="1:22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812"/>
        <v>1.0948792000000001</v>
      </c>
      <c r="P2523">
        <f t="shared" si="813"/>
        <v>103.68174242424243</v>
      </c>
      <c r="Q2523" t="s">
        <v>8325</v>
      </c>
      <c r="R2523" t="s">
        <v>8354</v>
      </c>
      <c r="S2523" s="10">
        <f t="shared" si="814"/>
        <v>42269.967835648145</v>
      </c>
      <c r="T2523" s="10">
        <f t="shared" si="815"/>
        <v>42290.967835648145</v>
      </c>
      <c r="U2523">
        <f t="shared" si="822"/>
        <v>12500</v>
      </c>
      <c r="V2523">
        <f t="shared" si="823"/>
        <v>13685.99</v>
      </c>
    </row>
    <row r="2524" spans="1:22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812"/>
        <v>1</v>
      </c>
      <c r="P2524">
        <f t="shared" si="813"/>
        <v>185.18518518518519</v>
      </c>
      <c r="Q2524" t="s">
        <v>8325</v>
      </c>
      <c r="R2524" t="s">
        <v>8354</v>
      </c>
      <c r="S2524" s="10">
        <f t="shared" si="814"/>
        <v>42460.573611111111</v>
      </c>
      <c r="T2524" s="10">
        <f t="shared" si="815"/>
        <v>42482.619444444441</v>
      </c>
      <c r="U2524">
        <f t="shared" si="822"/>
        <v>5000</v>
      </c>
      <c r="V2524">
        <f t="shared" si="823"/>
        <v>5000</v>
      </c>
    </row>
    <row r="2525" spans="1:22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812"/>
        <v>1.5644444444444445</v>
      </c>
      <c r="P2525">
        <f t="shared" si="813"/>
        <v>54.153846153846153</v>
      </c>
      <c r="Q2525" t="s">
        <v>8325</v>
      </c>
      <c r="R2525" t="s">
        <v>8354</v>
      </c>
      <c r="S2525" s="10">
        <f t="shared" si="814"/>
        <v>41930.975601851853</v>
      </c>
      <c r="T2525" s="10">
        <f t="shared" si="815"/>
        <v>41961.017268518524</v>
      </c>
      <c r="U2525">
        <f t="shared" si="822"/>
        <v>900</v>
      </c>
      <c r="V2525">
        <f t="shared" si="823"/>
        <v>1408</v>
      </c>
    </row>
    <row r="2526" spans="1:22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812"/>
        <v>1.016</v>
      </c>
      <c r="P2526">
        <f t="shared" si="813"/>
        <v>177.2093023255814</v>
      </c>
      <c r="Q2526" t="s">
        <v>8325</v>
      </c>
      <c r="R2526" t="s">
        <v>8354</v>
      </c>
      <c r="S2526" s="10">
        <f t="shared" si="814"/>
        <v>41961.807372685187</v>
      </c>
      <c r="T2526" s="10">
        <f t="shared" si="815"/>
        <v>41994.1875</v>
      </c>
      <c r="U2526">
        <f t="shared" si="822"/>
        <v>7500</v>
      </c>
      <c r="V2526">
        <f t="shared" si="823"/>
        <v>7620</v>
      </c>
    </row>
    <row r="2527" spans="1:22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812"/>
        <v>1.00325</v>
      </c>
      <c r="P2527">
        <f t="shared" si="813"/>
        <v>100.325</v>
      </c>
      <c r="Q2527" t="s">
        <v>8325</v>
      </c>
      <c r="R2527" t="s">
        <v>8354</v>
      </c>
      <c r="S2527" s="10">
        <f t="shared" si="814"/>
        <v>41058.844571759262</v>
      </c>
      <c r="T2527" s="10">
        <f t="shared" si="815"/>
        <v>41088.844571759262</v>
      </c>
      <c r="U2527">
        <f t="shared" si="822"/>
        <v>8000</v>
      </c>
      <c r="V2527">
        <f t="shared" si="823"/>
        <v>8026</v>
      </c>
    </row>
    <row r="2528" spans="1:22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812"/>
        <v>1.1294999999999999</v>
      </c>
      <c r="P2528">
        <f t="shared" si="813"/>
        <v>136.90909090909091</v>
      </c>
      <c r="Q2528" t="s">
        <v>8325</v>
      </c>
      <c r="R2528" t="s">
        <v>8354</v>
      </c>
      <c r="S2528" s="10">
        <f t="shared" si="814"/>
        <v>41953.091134259259</v>
      </c>
      <c r="T2528" s="10">
        <f t="shared" si="815"/>
        <v>41981.207638888889</v>
      </c>
      <c r="U2528">
        <f t="shared" si="822"/>
        <v>4000</v>
      </c>
      <c r="V2528">
        <f t="shared" si="823"/>
        <v>4518</v>
      </c>
    </row>
    <row r="2529" spans="1:22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812"/>
        <v>1.02125</v>
      </c>
      <c r="P2529">
        <f t="shared" si="813"/>
        <v>57.535211267605632</v>
      </c>
      <c r="Q2529" t="s">
        <v>8325</v>
      </c>
      <c r="R2529" t="s">
        <v>8354</v>
      </c>
      <c r="S2529" s="10">
        <f t="shared" si="814"/>
        <v>41546.75105324074</v>
      </c>
      <c r="T2529" s="10">
        <f t="shared" si="815"/>
        <v>41565.165972222225</v>
      </c>
      <c r="U2529">
        <f t="shared" si="822"/>
        <v>4000</v>
      </c>
      <c r="V2529">
        <f t="shared" si="823"/>
        <v>4085</v>
      </c>
    </row>
    <row r="2530" spans="1:22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812"/>
        <v>1.0724974999999999</v>
      </c>
      <c r="P2530">
        <f t="shared" si="813"/>
        <v>52.962839506172834</v>
      </c>
      <c r="Q2530" t="s">
        <v>8325</v>
      </c>
      <c r="R2530" t="s">
        <v>8354</v>
      </c>
      <c r="S2530" s="10">
        <f t="shared" si="814"/>
        <v>42217.834525462968</v>
      </c>
      <c r="T2530" s="10">
        <f t="shared" si="815"/>
        <v>42236.458333333328</v>
      </c>
      <c r="U2530">
        <f>D2530*1.39</f>
        <v>5560</v>
      </c>
      <c r="V2530">
        <f>E2530*1.39</f>
        <v>5963.0860999999995</v>
      </c>
    </row>
    <row r="2531" spans="1:22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812"/>
        <v>1.0428333333333333</v>
      </c>
      <c r="P2531">
        <f t="shared" si="813"/>
        <v>82.328947368421055</v>
      </c>
      <c r="Q2531" t="s">
        <v>8325</v>
      </c>
      <c r="R2531" t="s">
        <v>8354</v>
      </c>
      <c r="S2531" s="10">
        <f t="shared" si="814"/>
        <v>40948.080729166664</v>
      </c>
      <c r="T2531" s="10">
        <f t="shared" si="815"/>
        <v>40993.0390625</v>
      </c>
      <c r="U2531">
        <f t="shared" ref="U2531:U2542" si="824">D2531</f>
        <v>6000</v>
      </c>
      <c r="V2531">
        <f t="shared" ref="V2531:V2542" si="825">E2531</f>
        <v>6257</v>
      </c>
    </row>
    <row r="2532" spans="1:22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812"/>
        <v>1</v>
      </c>
      <c r="P2532">
        <f t="shared" si="813"/>
        <v>135.41666666666666</v>
      </c>
      <c r="Q2532" t="s">
        <v>8325</v>
      </c>
      <c r="R2532" t="s">
        <v>8354</v>
      </c>
      <c r="S2532" s="10">
        <f t="shared" si="814"/>
        <v>42081.864641203705</v>
      </c>
      <c r="T2532" s="10">
        <f t="shared" si="815"/>
        <v>42114.201388888891</v>
      </c>
      <c r="U2532">
        <f t="shared" si="824"/>
        <v>6500</v>
      </c>
      <c r="V2532">
        <f t="shared" si="825"/>
        <v>6500</v>
      </c>
    </row>
    <row r="2533" spans="1:22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812"/>
        <v>1.004</v>
      </c>
      <c r="P2533">
        <f t="shared" si="813"/>
        <v>74.06557377049181</v>
      </c>
      <c r="Q2533" t="s">
        <v>8325</v>
      </c>
      <c r="R2533" t="s">
        <v>8354</v>
      </c>
      <c r="S2533" s="10">
        <f t="shared" si="814"/>
        <v>42208.680023148147</v>
      </c>
      <c r="T2533" s="10">
        <f t="shared" si="815"/>
        <v>42231.165972222225</v>
      </c>
      <c r="U2533">
        <f t="shared" si="824"/>
        <v>4500</v>
      </c>
      <c r="V2533">
        <f t="shared" si="825"/>
        <v>4518</v>
      </c>
    </row>
    <row r="2534" spans="1:22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812"/>
        <v>1.26125</v>
      </c>
      <c r="P2534">
        <f t="shared" si="813"/>
        <v>84.083333333333329</v>
      </c>
      <c r="Q2534" t="s">
        <v>8325</v>
      </c>
      <c r="R2534" t="s">
        <v>8354</v>
      </c>
      <c r="S2534" s="10">
        <f t="shared" si="814"/>
        <v>41107.849143518521</v>
      </c>
      <c r="T2534" s="10">
        <f t="shared" si="815"/>
        <v>41137.849143518521</v>
      </c>
      <c r="U2534">
        <f t="shared" si="824"/>
        <v>4000</v>
      </c>
      <c r="V2534">
        <f t="shared" si="825"/>
        <v>5045</v>
      </c>
    </row>
    <row r="2535" spans="1:22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812"/>
        <v>1.1066666666666667</v>
      </c>
      <c r="P2535">
        <f t="shared" si="813"/>
        <v>61.029411764705884</v>
      </c>
      <c r="Q2535" t="s">
        <v>8325</v>
      </c>
      <c r="R2535" t="s">
        <v>8354</v>
      </c>
      <c r="S2535" s="10">
        <f t="shared" si="814"/>
        <v>41304.751284722224</v>
      </c>
      <c r="T2535" s="10">
        <f t="shared" si="815"/>
        <v>41334.750787037039</v>
      </c>
      <c r="U2535">
        <f t="shared" si="824"/>
        <v>7500</v>
      </c>
      <c r="V2535">
        <f t="shared" si="825"/>
        <v>8300</v>
      </c>
    </row>
    <row r="2536" spans="1:22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812"/>
        <v>1.05</v>
      </c>
      <c r="P2536">
        <f t="shared" si="813"/>
        <v>150</v>
      </c>
      <c r="Q2536" t="s">
        <v>8325</v>
      </c>
      <c r="R2536" t="s">
        <v>8354</v>
      </c>
      <c r="S2536" s="10">
        <f t="shared" si="814"/>
        <v>40127.700370370374</v>
      </c>
      <c r="T2536" s="10">
        <f t="shared" si="815"/>
        <v>40179.25</v>
      </c>
      <c r="U2536">
        <f t="shared" si="824"/>
        <v>2000</v>
      </c>
      <c r="V2536">
        <f t="shared" si="825"/>
        <v>2100</v>
      </c>
    </row>
    <row r="2537" spans="1:22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812"/>
        <v>1.03775</v>
      </c>
      <c r="P2537">
        <f t="shared" si="813"/>
        <v>266.08974358974359</v>
      </c>
      <c r="Q2537" t="s">
        <v>8325</v>
      </c>
      <c r="R2537" t="s">
        <v>8354</v>
      </c>
      <c r="S2537" s="10">
        <f t="shared" si="814"/>
        <v>41943.791030092594</v>
      </c>
      <c r="T2537" s="10">
        <f t="shared" si="815"/>
        <v>41974.832696759258</v>
      </c>
      <c r="U2537">
        <f t="shared" si="824"/>
        <v>20000</v>
      </c>
      <c r="V2537">
        <f t="shared" si="825"/>
        <v>20755</v>
      </c>
    </row>
    <row r="2538" spans="1:22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812"/>
        <v>1.1599999999999999</v>
      </c>
      <c r="P2538">
        <f t="shared" si="813"/>
        <v>7.25</v>
      </c>
      <c r="Q2538" t="s">
        <v>8325</v>
      </c>
      <c r="R2538" t="s">
        <v>8354</v>
      </c>
      <c r="S2538" s="10">
        <f t="shared" si="814"/>
        <v>41464.106087962966</v>
      </c>
      <c r="T2538" s="10">
        <f t="shared" si="815"/>
        <v>41485.106087962966</v>
      </c>
      <c r="U2538">
        <f t="shared" si="824"/>
        <v>25</v>
      </c>
      <c r="V2538">
        <f t="shared" si="825"/>
        <v>29</v>
      </c>
    </row>
    <row r="2539" spans="1:22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812"/>
        <v>1.1000000000000001</v>
      </c>
      <c r="P2539">
        <f t="shared" si="813"/>
        <v>100</v>
      </c>
      <c r="Q2539" t="s">
        <v>8325</v>
      </c>
      <c r="R2539" t="s">
        <v>8354</v>
      </c>
      <c r="S2539" s="10">
        <f t="shared" si="814"/>
        <v>40696.648784722223</v>
      </c>
      <c r="T2539" s="10">
        <f t="shared" si="815"/>
        <v>40756.648784722223</v>
      </c>
      <c r="U2539">
        <f t="shared" si="824"/>
        <v>1000</v>
      </c>
      <c r="V2539">
        <f t="shared" si="825"/>
        <v>1100</v>
      </c>
    </row>
    <row r="2540" spans="1:22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812"/>
        <v>1.130176111111111</v>
      </c>
      <c r="P2540">
        <f t="shared" si="813"/>
        <v>109.96308108108107</v>
      </c>
      <c r="Q2540" t="s">
        <v>8325</v>
      </c>
      <c r="R2540" t="s">
        <v>8354</v>
      </c>
      <c r="S2540" s="10">
        <f t="shared" si="814"/>
        <v>41298.509965277779</v>
      </c>
      <c r="T2540" s="10">
        <f t="shared" si="815"/>
        <v>41329.207638888889</v>
      </c>
      <c r="U2540">
        <f t="shared" si="824"/>
        <v>18000</v>
      </c>
      <c r="V2540">
        <f t="shared" si="825"/>
        <v>20343.169999999998</v>
      </c>
    </row>
    <row r="2541" spans="1:22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812"/>
        <v>1.0024999999999999</v>
      </c>
      <c r="P2541">
        <f t="shared" si="813"/>
        <v>169.91525423728814</v>
      </c>
      <c r="Q2541" t="s">
        <v>8325</v>
      </c>
      <c r="R2541" t="s">
        <v>8354</v>
      </c>
      <c r="S2541" s="10">
        <f t="shared" si="814"/>
        <v>41977.902222222227</v>
      </c>
      <c r="T2541" s="10">
        <f t="shared" si="815"/>
        <v>42037.902222222227</v>
      </c>
      <c r="U2541">
        <f t="shared" si="824"/>
        <v>10000</v>
      </c>
      <c r="V2541">
        <f t="shared" si="825"/>
        <v>10025</v>
      </c>
    </row>
    <row r="2542" spans="1:22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812"/>
        <v>1.034</v>
      </c>
      <c r="P2542">
        <f t="shared" si="813"/>
        <v>95.740740740740748</v>
      </c>
      <c r="Q2542" t="s">
        <v>8325</v>
      </c>
      <c r="R2542" t="s">
        <v>8354</v>
      </c>
      <c r="S2542" s="10">
        <f t="shared" si="814"/>
        <v>40785.675011574072</v>
      </c>
      <c r="T2542" s="10">
        <f t="shared" si="815"/>
        <v>40845.675011574072</v>
      </c>
      <c r="U2542">
        <f t="shared" si="824"/>
        <v>2500</v>
      </c>
      <c r="V2542">
        <f t="shared" si="825"/>
        <v>2585</v>
      </c>
    </row>
    <row r="2543" spans="1:22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812"/>
        <v>1.0702857142857143</v>
      </c>
      <c r="P2543">
        <f t="shared" si="813"/>
        <v>59.460317460317462</v>
      </c>
      <c r="Q2543" t="s">
        <v>8325</v>
      </c>
      <c r="R2543" t="s">
        <v>8354</v>
      </c>
      <c r="S2543" s="10">
        <f t="shared" si="814"/>
        <v>41483.449282407404</v>
      </c>
      <c r="T2543" s="10">
        <f t="shared" si="815"/>
        <v>41543.449282407404</v>
      </c>
      <c r="U2543">
        <f>D2543*1.39</f>
        <v>4865</v>
      </c>
      <c r="V2543">
        <f>E2543*1.39</f>
        <v>5206.9399999999996</v>
      </c>
    </row>
    <row r="2544" spans="1:22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812"/>
        <v>1.0357142857142858</v>
      </c>
      <c r="P2544">
        <f t="shared" si="813"/>
        <v>55.769230769230766</v>
      </c>
      <c r="Q2544" t="s">
        <v>8325</v>
      </c>
      <c r="R2544" t="s">
        <v>8354</v>
      </c>
      <c r="S2544" s="10">
        <f t="shared" si="814"/>
        <v>41509.426585648151</v>
      </c>
      <c r="T2544" s="10">
        <f t="shared" si="815"/>
        <v>41548.165972222225</v>
      </c>
      <c r="U2544">
        <f t="shared" ref="U2544:U2549" si="826">D2544</f>
        <v>700</v>
      </c>
      <c r="V2544">
        <f t="shared" ref="V2544:V2549" si="827">E2544</f>
        <v>725</v>
      </c>
    </row>
    <row r="2545" spans="1:22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812"/>
        <v>1.5640000000000001</v>
      </c>
      <c r="P2545">
        <f t="shared" si="813"/>
        <v>30.076923076923077</v>
      </c>
      <c r="Q2545" t="s">
        <v>8325</v>
      </c>
      <c r="R2545" t="s">
        <v>8354</v>
      </c>
      <c r="S2545" s="10">
        <f t="shared" si="814"/>
        <v>40514.107615740737</v>
      </c>
      <c r="T2545" s="10">
        <f t="shared" si="815"/>
        <v>40545.125</v>
      </c>
      <c r="U2545">
        <f t="shared" si="826"/>
        <v>250</v>
      </c>
      <c r="V2545">
        <f t="shared" si="827"/>
        <v>391</v>
      </c>
    </row>
    <row r="2546" spans="1:22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812"/>
        <v>1.0082</v>
      </c>
      <c r="P2546">
        <f t="shared" si="813"/>
        <v>88.438596491228068</v>
      </c>
      <c r="Q2546" t="s">
        <v>8325</v>
      </c>
      <c r="R2546" t="s">
        <v>8354</v>
      </c>
      <c r="S2546" s="10">
        <f t="shared" si="814"/>
        <v>41068.520474537036</v>
      </c>
      <c r="T2546" s="10">
        <f t="shared" si="815"/>
        <v>41098.520474537036</v>
      </c>
      <c r="U2546">
        <f t="shared" si="826"/>
        <v>5000</v>
      </c>
      <c r="V2546">
        <f t="shared" si="827"/>
        <v>5041</v>
      </c>
    </row>
    <row r="2547" spans="1:22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812"/>
        <v>1.9530000000000001</v>
      </c>
      <c r="P2547">
        <f t="shared" si="813"/>
        <v>64.032786885245898</v>
      </c>
      <c r="Q2547" t="s">
        <v>8325</v>
      </c>
      <c r="R2547" t="s">
        <v>8354</v>
      </c>
      <c r="S2547" s="10">
        <f t="shared" si="814"/>
        <v>42027.13817129629</v>
      </c>
      <c r="T2547" s="10">
        <f t="shared" si="815"/>
        <v>42062.020833333328</v>
      </c>
      <c r="U2547">
        <f t="shared" si="826"/>
        <v>2000</v>
      </c>
      <c r="V2547">
        <f t="shared" si="827"/>
        <v>3906</v>
      </c>
    </row>
    <row r="2548" spans="1:22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812"/>
        <v>1.1171428571428572</v>
      </c>
      <c r="P2548">
        <f t="shared" si="813"/>
        <v>60.153846153846153</v>
      </c>
      <c r="Q2548" t="s">
        <v>8325</v>
      </c>
      <c r="R2548" t="s">
        <v>8354</v>
      </c>
      <c r="S2548" s="10">
        <f t="shared" si="814"/>
        <v>41524.858553240738</v>
      </c>
      <c r="T2548" s="10">
        <f t="shared" si="815"/>
        <v>41552.208333333336</v>
      </c>
      <c r="U2548">
        <f t="shared" si="826"/>
        <v>3500</v>
      </c>
      <c r="V2548">
        <f t="shared" si="827"/>
        <v>3910</v>
      </c>
    </row>
    <row r="2549" spans="1:22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812"/>
        <v>1.1985454545454546</v>
      </c>
      <c r="P2549">
        <f t="shared" si="813"/>
        <v>49.194029850746269</v>
      </c>
      <c r="Q2549" t="s">
        <v>8325</v>
      </c>
      <c r="R2549" t="s">
        <v>8354</v>
      </c>
      <c r="S2549" s="10">
        <f t="shared" si="814"/>
        <v>40973.773182870369</v>
      </c>
      <c r="T2549" s="10">
        <f t="shared" si="815"/>
        <v>41003.731516203705</v>
      </c>
      <c r="U2549">
        <f t="shared" si="826"/>
        <v>5500</v>
      </c>
      <c r="V2549">
        <f t="shared" si="827"/>
        <v>6592</v>
      </c>
    </row>
    <row r="2550" spans="1:22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812"/>
        <v>1.0185</v>
      </c>
      <c r="P2550">
        <f t="shared" si="813"/>
        <v>165.16216216216216</v>
      </c>
      <c r="Q2550" t="s">
        <v>8325</v>
      </c>
      <c r="R2550" t="s">
        <v>8354</v>
      </c>
      <c r="S2550" s="10">
        <f t="shared" si="814"/>
        <v>42618.625428240746</v>
      </c>
      <c r="T2550" s="10">
        <f t="shared" si="815"/>
        <v>42643.185416666667</v>
      </c>
      <c r="U2550">
        <f>D2550*1.19</f>
        <v>7140</v>
      </c>
      <c r="V2550">
        <f>E2550*1.19</f>
        <v>7272.0899999999992</v>
      </c>
    </row>
    <row r="2551" spans="1:22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812"/>
        <v>1.0280254777070064</v>
      </c>
      <c r="P2551">
        <f t="shared" si="813"/>
        <v>43.621621621621621</v>
      </c>
      <c r="Q2551" t="s">
        <v>8325</v>
      </c>
      <c r="R2551" t="s">
        <v>8354</v>
      </c>
      <c r="S2551" s="10">
        <f t="shared" si="814"/>
        <v>41390.757754629631</v>
      </c>
      <c r="T2551" s="10">
        <f t="shared" si="815"/>
        <v>41425.708333333336</v>
      </c>
      <c r="U2551">
        <f>D2551*1.39</f>
        <v>2182.2999999999997</v>
      </c>
      <c r="V2551">
        <f>E2551*1.39</f>
        <v>2243.46</v>
      </c>
    </row>
    <row r="2552" spans="1:22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812"/>
        <v>1.0084615384615385</v>
      </c>
      <c r="P2552">
        <f t="shared" si="813"/>
        <v>43.7</v>
      </c>
      <c r="Q2552" t="s">
        <v>8325</v>
      </c>
      <c r="R2552" t="s">
        <v>8354</v>
      </c>
      <c r="S2552" s="10">
        <f t="shared" si="814"/>
        <v>42228.634328703702</v>
      </c>
      <c r="T2552" s="10">
        <f t="shared" si="815"/>
        <v>42285.165972222225</v>
      </c>
      <c r="U2552">
        <f t="shared" ref="U2552:U2558" si="828">D2552</f>
        <v>6500</v>
      </c>
      <c r="V2552">
        <f t="shared" ref="V2552:V2558" si="829">E2552</f>
        <v>6555</v>
      </c>
    </row>
    <row r="2553" spans="1:22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812"/>
        <v>1.0273469387755103</v>
      </c>
      <c r="P2553">
        <f t="shared" si="813"/>
        <v>67.419642857142861</v>
      </c>
      <c r="Q2553" t="s">
        <v>8325</v>
      </c>
      <c r="R2553" t="s">
        <v>8354</v>
      </c>
      <c r="S2553" s="10">
        <f t="shared" si="814"/>
        <v>40961.252141203702</v>
      </c>
      <c r="T2553" s="10">
        <f t="shared" si="815"/>
        <v>40989.866666666669</v>
      </c>
      <c r="U2553">
        <f t="shared" si="828"/>
        <v>3675</v>
      </c>
      <c r="V2553">
        <f t="shared" si="829"/>
        <v>3775.5</v>
      </c>
    </row>
    <row r="2554" spans="1:22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812"/>
        <v>1.0649999999999999</v>
      </c>
      <c r="P2554">
        <f t="shared" si="813"/>
        <v>177.5</v>
      </c>
      <c r="Q2554" t="s">
        <v>8325</v>
      </c>
      <c r="R2554" t="s">
        <v>8354</v>
      </c>
      <c r="S2554" s="10">
        <f t="shared" si="814"/>
        <v>42769.809965277775</v>
      </c>
      <c r="T2554" s="10">
        <f t="shared" si="815"/>
        <v>42799.809965277775</v>
      </c>
      <c r="U2554">
        <f t="shared" si="828"/>
        <v>3000</v>
      </c>
      <c r="V2554">
        <f t="shared" si="829"/>
        <v>3195</v>
      </c>
    </row>
    <row r="2555" spans="1:22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812"/>
        <v>1.5553333333333332</v>
      </c>
      <c r="P2555">
        <f t="shared" si="813"/>
        <v>38.883333333333333</v>
      </c>
      <c r="Q2555" t="s">
        <v>8325</v>
      </c>
      <c r="R2555" t="s">
        <v>8354</v>
      </c>
      <c r="S2555" s="10">
        <f t="shared" si="814"/>
        <v>41113.199155092596</v>
      </c>
      <c r="T2555" s="10">
        <f t="shared" si="815"/>
        <v>41173.199155092596</v>
      </c>
      <c r="U2555">
        <f t="shared" si="828"/>
        <v>1500</v>
      </c>
      <c r="V2555">
        <f t="shared" si="829"/>
        <v>2333</v>
      </c>
    </row>
    <row r="2556" spans="1:22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812"/>
        <v>1.228</v>
      </c>
      <c r="P2556">
        <f t="shared" si="813"/>
        <v>54.985074626865675</v>
      </c>
      <c r="Q2556" t="s">
        <v>8325</v>
      </c>
      <c r="R2556" t="s">
        <v>8354</v>
      </c>
      <c r="S2556" s="10">
        <f t="shared" si="814"/>
        <v>42125.078275462962</v>
      </c>
      <c r="T2556" s="10">
        <f t="shared" si="815"/>
        <v>42156.165972222225</v>
      </c>
      <c r="U2556">
        <f t="shared" si="828"/>
        <v>3000</v>
      </c>
      <c r="V2556">
        <f t="shared" si="829"/>
        <v>3684</v>
      </c>
    </row>
    <row r="2557" spans="1:22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812"/>
        <v>1.0734999999999999</v>
      </c>
      <c r="P2557">
        <f t="shared" si="813"/>
        <v>61.342857142857142</v>
      </c>
      <c r="Q2557" t="s">
        <v>8325</v>
      </c>
      <c r="R2557" t="s">
        <v>8354</v>
      </c>
      <c r="S2557" s="10">
        <f t="shared" si="814"/>
        <v>41026.655011574076</v>
      </c>
      <c r="T2557" s="10">
        <f t="shared" si="815"/>
        <v>41057.655011574076</v>
      </c>
      <c r="U2557">
        <f t="shared" si="828"/>
        <v>2000</v>
      </c>
      <c r="V2557">
        <f t="shared" si="829"/>
        <v>2147</v>
      </c>
    </row>
    <row r="2558" spans="1:22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812"/>
        <v>1.0550335570469798</v>
      </c>
      <c r="P2558">
        <f t="shared" si="813"/>
        <v>23.117647058823529</v>
      </c>
      <c r="Q2558" t="s">
        <v>8325</v>
      </c>
      <c r="R2558" t="s">
        <v>8354</v>
      </c>
      <c r="S2558" s="10">
        <f t="shared" si="814"/>
        <v>41222.991400462961</v>
      </c>
      <c r="T2558" s="10">
        <f t="shared" si="815"/>
        <v>41267.991400462961</v>
      </c>
      <c r="U2558">
        <f t="shared" si="828"/>
        <v>745</v>
      </c>
      <c r="V2558">
        <f t="shared" si="829"/>
        <v>786</v>
      </c>
    </row>
    <row r="2559" spans="1:22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812"/>
        <v>1.1844444444444444</v>
      </c>
      <c r="P2559">
        <f t="shared" si="813"/>
        <v>29.611111111111111</v>
      </c>
      <c r="Q2559" t="s">
        <v>8325</v>
      </c>
      <c r="R2559" t="s">
        <v>8354</v>
      </c>
      <c r="S2559" s="10">
        <f t="shared" si="814"/>
        <v>41744.745208333334</v>
      </c>
      <c r="T2559" s="10">
        <f t="shared" si="815"/>
        <v>41774.745208333334</v>
      </c>
      <c r="U2559">
        <f>D2559*1.39</f>
        <v>1251</v>
      </c>
      <c r="V2559">
        <f>E2559*1.39</f>
        <v>1481.74</v>
      </c>
    </row>
    <row r="2560" spans="1:22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812"/>
        <v>1.0888</v>
      </c>
      <c r="P2560">
        <f t="shared" si="813"/>
        <v>75.611111111111114</v>
      </c>
      <c r="Q2560" t="s">
        <v>8325</v>
      </c>
      <c r="R2560" t="s">
        <v>8354</v>
      </c>
      <c r="S2560" s="10">
        <f t="shared" si="814"/>
        <v>42093.860023148154</v>
      </c>
      <c r="T2560" s="10">
        <f t="shared" si="815"/>
        <v>42125.582638888889</v>
      </c>
      <c r="U2560">
        <f>D2560*0.75</f>
        <v>937.5</v>
      </c>
      <c r="V2560">
        <f>E2560*0.75</f>
        <v>1020.75</v>
      </c>
    </row>
    <row r="2561" spans="1:22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812"/>
        <v>1.1125</v>
      </c>
      <c r="P2561">
        <f t="shared" si="813"/>
        <v>35.6</v>
      </c>
      <c r="Q2561" t="s">
        <v>8325</v>
      </c>
      <c r="R2561" t="s">
        <v>8354</v>
      </c>
      <c r="S2561" s="10">
        <f t="shared" si="814"/>
        <v>40829.873657407406</v>
      </c>
      <c r="T2561" s="10">
        <f t="shared" si="815"/>
        <v>40862.817361111112</v>
      </c>
      <c r="U2561">
        <f>D2561</f>
        <v>800</v>
      </c>
      <c r="V2561">
        <f>E2561</f>
        <v>890</v>
      </c>
    </row>
    <row r="2562" spans="1:22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812"/>
        <v>1.0009999999999999</v>
      </c>
      <c r="P2562">
        <f t="shared" si="813"/>
        <v>143</v>
      </c>
      <c r="Q2562" t="s">
        <v>8325</v>
      </c>
      <c r="R2562" t="s">
        <v>8354</v>
      </c>
      <c r="S2562" s="10">
        <f t="shared" si="814"/>
        <v>42039.951087962967</v>
      </c>
      <c r="T2562" s="10">
        <f t="shared" si="815"/>
        <v>42069.951087962967</v>
      </c>
      <c r="U2562">
        <f>D2562*1.39</f>
        <v>4170</v>
      </c>
      <c r="V2562">
        <f>E2562*1.39</f>
        <v>4174.17</v>
      </c>
    </row>
    <row r="2563" spans="1:22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830">SUM(E2563/D2563)</f>
        <v>0</v>
      </c>
      <c r="P2563" t="e">
        <f t="shared" ref="P2563:P2626" si="831">SUM(E2563/L2563)</f>
        <v>#DIV/0!</v>
      </c>
      <c r="Q2563" t="s">
        <v>8336</v>
      </c>
      <c r="R2563" t="s">
        <v>8337</v>
      </c>
      <c r="S2563" s="10">
        <f t="shared" ref="S2563:S2626" si="832">(((J2563/60)/60)/24)+DATE(1970,1,1)</f>
        <v>42260.528807870374</v>
      </c>
      <c r="T2563" s="10">
        <f t="shared" ref="T2563:T2626" si="833">(((I2563/60)/60)/24)+DATE(1970,1,1)</f>
        <v>42290.528807870374</v>
      </c>
      <c r="U2563">
        <f>D2563*0.81</f>
        <v>81000</v>
      </c>
      <c r="V2563">
        <f>E2563*0.81</f>
        <v>0</v>
      </c>
    </row>
    <row r="2564" spans="1:22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830"/>
        <v>7.4999999999999997E-3</v>
      </c>
      <c r="P2564">
        <f t="shared" si="831"/>
        <v>25</v>
      </c>
      <c r="Q2564" t="s">
        <v>8336</v>
      </c>
      <c r="R2564" t="s">
        <v>8337</v>
      </c>
      <c r="S2564" s="10">
        <f t="shared" si="832"/>
        <v>42594.524756944447</v>
      </c>
      <c r="T2564" s="10">
        <f t="shared" si="833"/>
        <v>42654.524756944447</v>
      </c>
      <c r="U2564">
        <f>D2564*1.19</f>
        <v>11900</v>
      </c>
      <c r="V2564">
        <f>E2564*1.19</f>
        <v>89.25</v>
      </c>
    </row>
    <row r="2565" spans="1:22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830"/>
        <v>0</v>
      </c>
      <c r="P2565" t="e">
        <f t="shared" si="831"/>
        <v>#DIV/0!</v>
      </c>
      <c r="Q2565" t="s">
        <v>8336</v>
      </c>
      <c r="R2565" t="s">
        <v>8337</v>
      </c>
      <c r="S2565" s="10">
        <f t="shared" si="832"/>
        <v>42155.139479166668</v>
      </c>
      <c r="T2565" s="10">
        <f t="shared" si="833"/>
        <v>42215.139479166668</v>
      </c>
      <c r="U2565">
        <f>D2565</f>
        <v>20000</v>
      </c>
      <c r="V2565">
        <f>E2565</f>
        <v>0</v>
      </c>
    </row>
    <row r="2566" spans="1:22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830"/>
        <v>0</v>
      </c>
      <c r="P2566" t="e">
        <f t="shared" si="831"/>
        <v>#DIV/0!</v>
      </c>
      <c r="Q2566" t="s">
        <v>8336</v>
      </c>
      <c r="R2566" t="s">
        <v>8337</v>
      </c>
      <c r="S2566" s="10">
        <f t="shared" si="832"/>
        <v>41822.040497685186</v>
      </c>
      <c r="T2566" s="10">
        <f t="shared" si="833"/>
        <v>41852.040497685186</v>
      </c>
      <c r="U2566">
        <f>D2566*0.81</f>
        <v>32400.000000000004</v>
      </c>
      <c r="V2566">
        <f>E2566*0.81</f>
        <v>0</v>
      </c>
    </row>
    <row r="2567" spans="1:22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830"/>
        <v>0.01</v>
      </c>
      <c r="P2567">
        <f t="shared" si="831"/>
        <v>100</v>
      </c>
      <c r="Q2567" t="s">
        <v>8336</v>
      </c>
      <c r="R2567" t="s">
        <v>8337</v>
      </c>
      <c r="S2567" s="10">
        <f t="shared" si="832"/>
        <v>42440.650335648148</v>
      </c>
      <c r="T2567" s="10">
        <f t="shared" si="833"/>
        <v>42499.868055555555</v>
      </c>
      <c r="U2567">
        <f t="shared" ref="U2567:U2569" si="834">D2567</f>
        <v>10000</v>
      </c>
      <c r="V2567">
        <f t="shared" ref="V2567:V2569" si="835">E2567</f>
        <v>100</v>
      </c>
    </row>
    <row r="2568" spans="1:22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830"/>
        <v>0</v>
      </c>
      <c r="P2568" t="e">
        <f t="shared" si="831"/>
        <v>#DIV/0!</v>
      </c>
      <c r="Q2568" t="s">
        <v>8336</v>
      </c>
      <c r="R2568" t="s">
        <v>8337</v>
      </c>
      <c r="S2568" s="10">
        <f t="shared" si="832"/>
        <v>41842.980879629627</v>
      </c>
      <c r="T2568" s="10">
        <f t="shared" si="833"/>
        <v>41872.980879629627</v>
      </c>
      <c r="U2568">
        <f t="shared" si="834"/>
        <v>35000</v>
      </c>
      <c r="V2568">
        <f t="shared" si="835"/>
        <v>0</v>
      </c>
    </row>
    <row r="2569" spans="1:22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830"/>
        <v>2.6666666666666666E-3</v>
      </c>
      <c r="P2569">
        <f t="shared" si="831"/>
        <v>60</v>
      </c>
      <c r="Q2569" t="s">
        <v>8336</v>
      </c>
      <c r="R2569" t="s">
        <v>8337</v>
      </c>
      <c r="S2569" s="10">
        <f t="shared" si="832"/>
        <v>42087.878912037035</v>
      </c>
      <c r="T2569" s="10">
        <f t="shared" si="833"/>
        <v>42117.878912037035</v>
      </c>
      <c r="U2569">
        <f t="shared" si="834"/>
        <v>45000</v>
      </c>
      <c r="V2569">
        <f t="shared" si="835"/>
        <v>120</v>
      </c>
    </row>
    <row r="2570" spans="1:22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830"/>
        <v>5.0000000000000001E-3</v>
      </c>
      <c r="P2570">
        <f t="shared" si="831"/>
        <v>50</v>
      </c>
      <c r="Q2570" t="s">
        <v>8336</v>
      </c>
      <c r="R2570" t="s">
        <v>8337</v>
      </c>
      <c r="S2570" s="10">
        <f t="shared" si="832"/>
        <v>42584.666597222225</v>
      </c>
      <c r="T2570" s="10">
        <f t="shared" si="833"/>
        <v>42614.666597222225</v>
      </c>
      <c r="U2570">
        <f>D2570*1.39</f>
        <v>13899.999999999998</v>
      </c>
      <c r="V2570">
        <f>E2570*1.39</f>
        <v>69.5</v>
      </c>
    </row>
    <row r="2571" spans="1:22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830"/>
        <v>2.2307692307692306E-2</v>
      </c>
      <c r="P2571">
        <f t="shared" si="831"/>
        <v>72.5</v>
      </c>
      <c r="Q2571" t="s">
        <v>8336</v>
      </c>
      <c r="R2571" t="s">
        <v>8337</v>
      </c>
      <c r="S2571" s="10">
        <f t="shared" si="832"/>
        <v>42234.105462962965</v>
      </c>
      <c r="T2571" s="10">
        <f t="shared" si="833"/>
        <v>42264.105462962965</v>
      </c>
      <c r="U2571">
        <f t="shared" ref="U2571:U2572" si="836">D2571</f>
        <v>6500</v>
      </c>
      <c r="V2571">
        <f t="shared" ref="V2571:V2572" si="837">E2571</f>
        <v>145</v>
      </c>
    </row>
    <row r="2572" spans="1:22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830"/>
        <v>8.4285714285714294E-3</v>
      </c>
      <c r="P2572">
        <f t="shared" si="831"/>
        <v>29.5</v>
      </c>
      <c r="Q2572" t="s">
        <v>8336</v>
      </c>
      <c r="R2572" t="s">
        <v>8337</v>
      </c>
      <c r="S2572" s="10">
        <f t="shared" si="832"/>
        <v>42744.903182870374</v>
      </c>
      <c r="T2572" s="10">
        <f t="shared" si="833"/>
        <v>42774.903182870374</v>
      </c>
      <c r="U2572">
        <f t="shared" si="836"/>
        <v>7000</v>
      </c>
      <c r="V2572">
        <f t="shared" si="837"/>
        <v>59</v>
      </c>
    </row>
    <row r="2573" spans="1:22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830"/>
        <v>2.5000000000000001E-3</v>
      </c>
      <c r="P2573">
        <f t="shared" si="831"/>
        <v>62.5</v>
      </c>
      <c r="Q2573" t="s">
        <v>8336</v>
      </c>
      <c r="R2573" t="s">
        <v>8337</v>
      </c>
      <c r="S2573" s="10">
        <f t="shared" si="832"/>
        <v>42449.341678240744</v>
      </c>
      <c r="T2573" s="10">
        <f t="shared" si="833"/>
        <v>42509.341678240744</v>
      </c>
      <c r="U2573">
        <f>D2573*0.75</f>
        <v>75000</v>
      </c>
      <c r="V2573">
        <f>E2573*0.75</f>
        <v>187.5</v>
      </c>
    </row>
    <row r="2574" spans="1:22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830"/>
        <v>0</v>
      </c>
      <c r="P2574" t="e">
        <f t="shared" si="831"/>
        <v>#DIV/0!</v>
      </c>
      <c r="Q2574" t="s">
        <v>8336</v>
      </c>
      <c r="R2574" t="s">
        <v>8337</v>
      </c>
      <c r="S2574" s="10">
        <f t="shared" si="832"/>
        <v>42077.119409722218</v>
      </c>
      <c r="T2574" s="10">
        <f t="shared" si="833"/>
        <v>42107.119409722218</v>
      </c>
      <c r="U2574">
        <f t="shared" ref="U2574:U2587" si="838">D2574</f>
        <v>30000</v>
      </c>
      <c r="V2574">
        <f t="shared" ref="V2574:V2587" si="839">E2574</f>
        <v>0</v>
      </c>
    </row>
    <row r="2575" spans="1:22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830"/>
        <v>0</v>
      </c>
      <c r="P2575" t="e">
        <f t="shared" si="831"/>
        <v>#DIV/0!</v>
      </c>
      <c r="Q2575" t="s">
        <v>8336</v>
      </c>
      <c r="R2575" t="s">
        <v>8337</v>
      </c>
      <c r="S2575" s="10">
        <f t="shared" si="832"/>
        <v>41829.592002314814</v>
      </c>
      <c r="T2575" s="10">
        <f t="shared" si="833"/>
        <v>41874.592002314814</v>
      </c>
      <c r="U2575">
        <f t="shared" si="838"/>
        <v>8000</v>
      </c>
      <c r="V2575">
        <f t="shared" si="839"/>
        <v>0</v>
      </c>
    </row>
    <row r="2576" spans="1:22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830"/>
        <v>0</v>
      </c>
      <c r="P2576" t="e">
        <f t="shared" si="831"/>
        <v>#DIV/0!</v>
      </c>
      <c r="Q2576" t="s">
        <v>8336</v>
      </c>
      <c r="R2576" t="s">
        <v>8337</v>
      </c>
      <c r="S2576" s="10">
        <f t="shared" si="832"/>
        <v>42487.825752314813</v>
      </c>
      <c r="T2576" s="10">
        <f t="shared" si="833"/>
        <v>42508.825752314813</v>
      </c>
      <c r="U2576">
        <f t="shared" si="838"/>
        <v>10000</v>
      </c>
      <c r="V2576">
        <f t="shared" si="839"/>
        <v>0</v>
      </c>
    </row>
    <row r="2577" spans="1:22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830"/>
        <v>0</v>
      </c>
      <c r="P2577" t="e">
        <f t="shared" si="831"/>
        <v>#DIV/0!</v>
      </c>
      <c r="Q2577" t="s">
        <v>8336</v>
      </c>
      <c r="R2577" t="s">
        <v>8337</v>
      </c>
      <c r="S2577" s="10">
        <f t="shared" si="832"/>
        <v>41986.108726851846</v>
      </c>
      <c r="T2577" s="10">
        <f t="shared" si="833"/>
        <v>42016.108726851846</v>
      </c>
      <c r="U2577">
        <f t="shared" si="838"/>
        <v>85000</v>
      </c>
      <c r="V2577">
        <f t="shared" si="839"/>
        <v>0</v>
      </c>
    </row>
    <row r="2578" spans="1:22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830"/>
        <v>0</v>
      </c>
      <c r="P2578" t="e">
        <f t="shared" si="831"/>
        <v>#DIV/0!</v>
      </c>
      <c r="Q2578" t="s">
        <v>8336</v>
      </c>
      <c r="R2578" t="s">
        <v>8337</v>
      </c>
      <c r="S2578" s="10">
        <f t="shared" si="832"/>
        <v>42060.00980324074</v>
      </c>
      <c r="T2578" s="10">
        <f t="shared" si="833"/>
        <v>42104.968136574069</v>
      </c>
      <c r="U2578">
        <f t="shared" si="838"/>
        <v>10000</v>
      </c>
      <c r="V2578">
        <f t="shared" si="839"/>
        <v>0</v>
      </c>
    </row>
    <row r="2579" spans="1:22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830"/>
        <v>0</v>
      </c>
      <c r="P2579" t="e">
        <f t="shared" si="831"/>
        <v>#DIV/0!</v>
      </c>
      <c r="Q2579" t="s">
        <v>8336</v>
      </c>
      <c r="R2579" t="s">
        <v>8337</v>
      </c>
      <c r="S2579" s="10">
        <f t="shared" si="832"/>
        <v>41830.820567129631</v>
      </c>
      <c r="T2579" s="10">
        <f t="shared" si="833"/>
        <v>41855.820567129631</v>
      </c>
      <c r="U2579">
        <f t="shared" si="838"/>
        <v>15000</v>
      </c>
      <c r="V2579">
        <f t="shared" si="839"/>
        <v>0</v>
      </c>
    </row>
    <row r="2580" spans="1:22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830"/>
        <v>0</v>
      </c>
      <c r="P2580" t="e">
        <f t="shared" si="831"/>
        <v>#DIV/0!</v>
      </c>
      <c r="Q2580" t="s">
        <v>8336</v>
      </c>
      <c r="R2580" t="s">
        <v>8337</v>
      </c>
      <c r="S2580" s="10">
        <f t="shared" si="832"/>
        <v>42238.022905092599</v>
      </c>
      <c r="T2580" s="10">
        <f t="shared" si="833"/>
        <v>42286.708333333328</v>
      </c>
      <c r="U2580">
        <f t="shared" si="838"/>
        <v>6000</v>
      </c>
      <c r="V2580">
        <f t="shared" si="839"/>
        <v>0</v>
      </c>
    </row>
    <row r="2581" spans="1:22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830"/>
        <v>1.3849999999999999E-3</v>
      </c>
      <c r="P2581">
        <f t="shared" si="831"/>
        <v>23.083333333333332</v>
      </c>
      <c r="Q2581" t="s">
        <v>8336</v>
      </c>
      <c r="R2581" t="s">
        <v>8337</v>
      </c>
      <c r="S2581" s="10">
        <f t="shared" si="832"/>
        <v>41837.829895833333</v>
      </c>
      <c r="T2581" s="10">
        <f t="shared" si="833"/>
        <v>41897.829895833333</v>
      </c>
      <c r="U2581">
        <f t="shared" si="838"/>
        <v>200000</v>
      </c>
      <c r="V2581">
        <f t="shared" si="839"/>
        <v>277</v>
      </c>
    </row>
    <row r="2582" spans="1:22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830"/>
        <v>6.0000000000000001E-3</v>
      </c>
      <c r="P2582">
        <f t="shared" si="831"/>
        <v>25.5</v>
      </c>
      <c r="Q2582" t="s">
        <v>8336</v>
      </c>
      <c r="R2582" t="s">
        <v>8337</v>
      </c>
      <c r="S2582" s="10">
        <f t="shared" si="832"/>
        <v>42110.326423611114</v>
      </c>
      <c r="T2582" s="10">
        <f t="shared" si="833"/>
        <v>42140.125</v>
      </c>
      <c r="U2582">
        <f t="shared" si="838"/>
        <v>8500</v>
      </c>
      <c r="V2582">
        <f t="shared" si="839"/>
        <v>51</v>
      </c>
    </row>
    <row r="2583" spans="1:22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830"/>
        <v>0.106</v>
      </c>
      <c r="P2583">
        <f t="shared" si="831"/>
        <v>48.18181818181818</v>
      </c>
      <c r="Q2583" t="s">
        <v>8336</v>
      </c>
      <c r="R2583" t="s">
        <v>8337</v>
      </c>
      <c r="S2583" s="10">
        <f t="shared" si="832"/>
        <v>42294.628449074073</v>
      </c>
      <c r="T2583" s="10">
        <f t="shared" si="833"/>
        <v>42324.670115740737</v>
      </c>
      <c r="U2583">
        <f t="shared" si="838"/>
        <v>5000</v>
      </c>
      <c r="V2583">
        <f t="shared" si="839"/>
        <v>530</v>
      </c>
    </row>
    <row r="2584" spans="1:22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830"/>
        <v>1.1111111111111112E-5</v>
      </c>
      <c r="P2584">
        <f t="shared" si="831"/>
        <v>1</v>
      </c>
      <c r="Q2584" t="s">
        <v>8336</v>
      </c>
      <c r="R2584" t="s">
        <v>8337</v>
      </c>
      <c r="S2584" s="10">
        <f t="shared" si="832"/>
        <v>42642.988819444443</v>
      </c>
      <c r="T2584" s="10">
        <f t="shared" si="833"/>
        <v>42672.988819444443</v>
      </c>
      <c r="U2584">
        <f t="shared" si="838"/>
        <v>90000</v>
      </c>
      <c r="V2584">
        <f t="shared" si="839"/>
        <v>1</v>
      </c>
    </row>
    <row r="2585" spans="1:22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830"/>
        <v>5.0000000000000001E-3</v>
      </c>
      <c r="P2585">
        <f t="shared" si="831"/>
        <v>1</v>
      </c>
      <c r="Q2585" t="s">
        <v>8336</v>
      </c>
      <c r="R2585" t="s">
        <v>8337</v>
      </c>
      <c r="S2585" s="10">
        <f t="shared" si="832"/>
        <v>42019.76944444445</v>
      </c>
      <c r="T2585" s="10">
        <f t="shared" si="833"/>
        <v>42079.727777777778</v>
      </c>
      <c r="U2585">
        <f t="shared" si="838"/>
        <v>1000</v>
      </c>
      <c r="V2585">
        <f t="shared" si="839"/>
        <v>5</v>
      </c>
    </row>
    <row r="2586" spans="1:22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830"/>
        <v>0</v>
      </c>
      <c r="P2586" t="e">
        <f t="shared" si="831"/>
        <v>#DIV/0!</v>
      </c>
      <c r="Q2586" t="s">
        <v>8336</v>
      </c>
      <c r="R2586" t="s">
        <v>8337</v>
      </c>
      <c r="S2586" s="10">
        <f t="shared" si="832"/>
        <v>42140.173252314817</v>
      </c>
      <c r="T2586" s="10">
        <f t="shared" si="833"/>
        <v>42170.173252314817</v>
      </c>
      <c r="U2586">
        <f t="shared" si="838"/>
        <v>10000</v>
      </c>
      <c r="V2586">
        <f t="shared" si="839"/>
        <v>0</v>
      </c>
    </row>
    <row r="2587" spans="1:22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830"/>
        <v>1.6666666666666668E-3</v>
      </c>
      <c r="P2587">
        <f t="shared" si="831"/>
        <v>50</v>
      </c>
      <c r="Q2587" t="s">
        <v>8336</v>
      </c>
      <c r="R2587" t="s">
        <v>8337</v>
      </c>
      <c r="S2587" s="10">
        <f t="shared" si="832"/>
        <v>41795.963333333333</v>
      </c>
      <c r="T2587" s="10">
        <f t="shared" si="833"/>
        <v>41825.963333333333</v>
      </c>
      <c r="U2587">
        <f t="shared" si="838"/>
        <v>30000</v>
      </c>
      <c r="V2587">
        <f t="shared" si="839"/>
        <v>50</v>
      </c>
    </row>
    <row r="2588" spans="1:22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830"/>
        <v>1.6666666666666668E-3</v>
      </c>
      <c r="P2588">
        <f t="shared" si="831"/>
        <v>5</v>
      </c>
      <c r="Q2588" t="s">
        <v>8336</v>
      </c>
      <c r="R2588" t="s">
        <v>8337</v>
      </c>
      <c r="S2588" s="10">
        <f t="shared" si="832"/>
        <v>42333.330277777779</v>
      </c>
      <c r="T2588" s="10">
        <f t="shared" si="833"/>
        <v>42363.330277777779</v>
      </c>
      <c r="U2588">
        <f>D2588*1.39</f>
        <v>4170</v>
      </c>
      <c r="V2588">
        <f>E2588*1.39</f>
        <v>6.9499999999999993</v>
      </c>
    </row>
    <row r="2589" spans="1:22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830"/>
        <v>2.4340000000000001E-2</v>
      </c>
      <c r="P2589">
        <f t="shared" si="831"/>
        <v>202.83333333333334</v>
      </c>
      <c r="Q2589" t="s">
        <v>8336</v>
      </c>
      <c r="R2589" t="s">
        <v>8337</v>
      </c>
      <c r="S2589" s="10">
        <f t="shared" si="832"/>
        <v>42338.675381944442</v>
      </c>
      <c r="T2589" s="10">
        <f t="shared" si="833"/>
        <v>42368.675381944442</v>
      </c>
      <c r="U2589">
        <f t="shared" ref="U2589:U2590" si="840">D2589</f>
        <v>50000</v>
      </c>
      <c r="V2589">
        <f t="shared" ref="V2589:V2590" si="841">E2589</f>
        <v>1217</v>
      </c>
    </row>
    <row r="2590" spans="1:22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830"/>
        <v>3.8833333333333331E-2</v>
      </c>
      <c r="P2590">
        <f t="shared" si="831"/>
        <v>29.125</v>
      </c>
      <c r="Q2590" t="s">
        <v>8336</v>
      </c>
      <c r="R2590" t="s">
        <v>8337</v>
      </c>
      <c r="S2590" s="10">
        <f t="shared" si="832"/>
        <v>42042.676226851851</v>
      </c>
      <c r="T2590" s="10">
        <f t="shared" si="833"/>
        <v>42094.551388888889</v>
      </c>
      <c r="U2590">
        <f t="shared" si="840"/>
        <v>6000</v>
      </c>
      <c r="V2590">
        <f t="shared" si="841"/>
        <v>233</v>
      </c>
    </row>
    <row r="2591" spans="1:22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830"/>
        <v>1E-4</v>
      </c>
      <c r="P2591">
        <f t="shared" si="831"/>
        <v>5</v>
      </c>
      <c r="Q2591" t="s">
        <v>8336</v>
      </c>
      <c r="R2591" t="s">
        <v>8337</v>
      </c>
      <c r="S2591" s="10">
        <f t="shared" si="832"/>
        <v>42422.536192129628</v>
      </c>
      <c r="T2591" s="10">
        <f t="shared" si="833"/>
        <v>42452.494525462964</v>
      </c>
      <c r="U2591">
        <f>D2591*0.16</f>
        <v>8000</v>
      </c>
      <c r="V2591">
        <f>E2591*0.16</f>
        <v>0.8</v>
      </c>
    </row>
    <row r="2592" spans="1:22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830"/>
        <v>0</v>
      </c>
      <c r="P2592" t="e">
        <f t="shared" si="831"/>
        <v>#DIV/0!</v>
      </c>
      <c r="Q2592" t="s">
        <v>8336</v>
      </c>
      <c r="R2592" t="s">
        <v>8337</v>
      </c>
      <c r="S2592" s="10">
        <f t="shared" si="832"/>
        <v>42388.589085648149</v>
      </c>
      <c r="T2592" s="10">
        <f t="shared" si="833"/>
        <v>42395.589085648149</v>
      </c>
      <c r="U2592">
        <f>D2592*0.75</f>
        <v>2250</v>
      </c>
      <c r="V2592">
        <f>E2592*0.75</f>
        <v>0</v>
      </c>
    </row>
    <row r="2593" spans="1:22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830"/>
        <v>1.7333333333333333E-2</v>
      </c>
      <c r="P2593">
        <f t="shared" si="831"/>
        <v>13</v>
      </c>
      <c r="Q2593" t="s">
        <v>8336</v>
      </c>
      <c r="R2593" t="s">
        <v>8337</v>
      </c>
      <c r="S2593" s="10">
        <f t="shared" si="832"/>
        <v>42382.906527777777</v>
      </c>
      <c r="T2593" s="10">
        <f t="shared" si="833"/>
        <v>42442.864861111113</v>
      </c>
      <c r="U2593">
        <f t="shared" ref="U2593:U2597" si="842">D2593</f>
        <v>1500</v>
      </c>
      <c r="V2593">
        <f t="shared" ref="V2593:V2597" si="843">E2593</f>
        <v>26</v>
      </c>
    </row>
    <row r="2594" spans="1:22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830"/>
        <v>1.6666666666666668E-3</v>
      </c>
      <c r="P2594">
        <f t="shared" si="831"/>
        <v>50</v>
      </c>
      <c r="Q2594" t="s">
        <v>8336</v>
      </c>
      <c r="R2594" t="s">
        <v>8337</v>
      </c>
      <c r="S2594" s="10">
        <f t="shared" si="832"/>
        <v>41887.801168981481</v>
      </c>
      <c r="T2594" s="10">
        <f t="shared" si="833"/>
        <v>41917.801168981481</v>
      </c>
      <c r="U2594">
        <f t="shared" si="842"/>
        <v>30000</v>
      </c>
      <c r="V2594">
        <f t="shared" si="843"/>
        <v>50</v>
      </c>
    </row>
    <row r="2595" spans="1:22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830"/>
        <v>0</v>
      </c>
      <c r="P2595" t="e">
        <f t="shared" si="831"/>
        <v>#DIV/0!</v>
      </c>
      <c r="Q2595" t="s">
        <v>8336</v>
      </c>
      <c r="R2595" t="s">
        <v>8337</v>
      </c>
      <c r="S2595" s="10">
        <f t="shared" si="832"/>
        <v>42089.84520833334</v>
      </c>
      <c r="T2595" s="10">
        <f t="shared" si="833"/>
        <v>42119.84520833334</v>
      </c>
      <c r="U2595">
        <f t="shared" si="842"/>
        <v>10000</v>
      </c>
      <c r="V2595">
        <f t="shared" si="843"/>
        <v>0</v>
      </c>
    </row>
    <row r="2596" spans="1:22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830"/>
        <v>1.2500000000000001E-5</v>
      </c>
      <c r="P2596">
        <f t="shared" si="831"/>
        <v>1</v>
      </c>
      <c r="Q2596" t="s">
        <v>8336</v>
      </c>
      <c r="R2596" t="s">
        <v>8337</v>
      </c>
      <c r="S2596" s="10">
        <f t="shared" si="832"/>
        <v>41828.967916666668</v>
      </c>
      <c r="T2596" s="10">
        <f t="shared" si="833"/>
        <v>41858.967916666668</v>
      </c>
      <c r="U2596">
        <f t="shared" si="842"/>
        <v>80000</v>
      </c>
      <c r="V2596">
        <f t="shared" si="843"/>
        <v>1</v>
      </c>
    </row>
    <row r="2597" spans="1:22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830"/>
        <v>0.12166666666666667</v>
      </c>
      <c r="P2597">
        <f t="shared" si="831"/>
        <v>96.05263157894737</v>
      </c>
      <c r="Q2597" t="s">
        <v>8336</v>
      </c>
      <c r="R2597" t="s">
        <v>8337</v>
      </c>
      <c r="S2597" s="10">
        <f t="shared" si="832"/>
        <v>42760.244212962964</v>
      </c>
      <c r="T2597" s="10">
        <f t="shared" si="833"/>
        <v>42790.244212962964</v>
      </c>
      <c r="U2597">
        <f t="shared" si="842"/>
        <v>15000</v>
      </c>
      <c r="V2597">
        <f t="shared" si="843"/>
        <v>1825</v>
      </c>
    </row>
    <row r="2598" spans="1:22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830"/>
        <v>0.23588571428571428</v>
      </c>
      <c r="P2598">
        <f t="shared" si="831"/>
        <v>305.77777777777777</v>
      </c>
      <c r="Q2598" t="s">
        <v>8336</v>
      </c>
      <c r="R2598" t="s">
        <v>8337</v>
      </c>
      <c r="S2598" s="10">
        <f t="shared" si="832"/>
        <v>41828.664456018516</v>
      </c>
      <c r="T2598" s="10">
        <f t="shared" si="833"/>
        <v>41858.664456018516</v>
      </c>
      <c r="U2598">
        <f>D2598*0.81</f>
        <v>28350.000000000004</v>
      </c>
      <c r="V2598">
        <f>E2598*0.81</f>
        <v>6687.3600000000006</v>
      </c>
    </row>
    <row r="2599" spans="1:22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830"/>
        <v>5.6666666666666664E-2</v>
      </c>
      <c r="P2599">
        <f t="shared" si="831"/>
        <v>12.142857142857142</v>
      </c>
      <c r="Q2599" t="s">
        <v>8336</v>
      </c>
      <c r="R2599" t="s">
        <v>8337</v>
      </c>
      <c r="S2599" s="10">
        <f t="shared" si="832"/>
        <v>42510.341631944444</v>
      </c>
      <c r="T2599" s="10">
        <f t="shared" si="833"/>
        <v>42540.341631944444</v>
      </c>
      <c r="U2599">
        <f>D2599*1.39</f>
        <v>2085</v>
      </c>
      <c r="V2599">
        <f>E2599*1.39</f>
        <v>118.14999999999999</v>
      </c>
    </row>
    <row r="2600" spans="1:22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830"/>
        <v>0.39</v>
      </c>
      <c r="P2600">
        <f t="shared" si="831"/>
        <v>83.571428571428569</v>
      </c>
      <c r="Q2600" t="s">
        <v>8336</v>
      </c>
      <c r="R2600" t="s">
        <v>8337</v>
      </c>
      <c r="S2600" s="10">
        <f t="shared" si="832"/>
        <v>42240.840289351851</v>
      </c>
      <c r="T2600" s="10">
        <f t="shared" si="833"/>
        <v>42270.840289351851</v>
      </c>
      <c r="U2600">
        <f t="shared" ref="U2600:U2612" si="844">D2600</f>
        <v>3000</v>
      </c>
      <c r="V2600">
        <f t="shared" ref="V2600:V2612" si="845">E2600</f>
        <v>1170</v>
      </c>
    </row>
    <row r="2601" spans="1:22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830"/>
        <v>9.9546510341776348E-3</v>
      </c>
      <c r="P2601">
        <f t="shared" si="831"/>
        <v>18</v>
      </c>
      <c r="Q2601" t="s">
        <v>8336</v>
      </c>
      <c r="R2601" t="s">
        <v>8337</v>
      </c>
      <c r="S2601" s="10">
        <f t="shared" si="832"/>
        <v>41809.754016203704</v>
      </c>
      <c r="T2601" s="10">
        <f t="shared" si="833"/>
        <v>41854.754016203704</v>
      </c>
      <c r="U2601">
        <f t="shared" si="844"/>
        <v>9041</v>
      </c>
      <c r="V2601">
        <f t="shared" si="845"/>
        <v>90</v>
      </c>
    </row>
    <row r="2602" spans="1:22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830"/>
        <v>6.9320000000000007E-2</v>
      </c>
      <c r="P2602">
        <f t="shared" si="831"/>
        <v>115.53333333333333</v>
      </c>
      <c r="Q2602" t="s">
        <v>8336</v>
      </c>
      <c r="R2602" t="s">
        <v>8337</v>
      </c>
      <c r="S2602" s="10">
        <f t="shared" si="832"/>
        <v>42394.900462962964</v>
      </c>
      <c r="T2602" s="10">
        <f t="shared" si="833"/>
        <v>42454.858796296292</v>
      </c>
      <c r="U2602">
        <f t="shared" si="844"/>
        <v>50000</v>
      </c>
      <c r="V2602">
        <f t="shared" si="845"/>
        <v>3466</v>
      </c>
    </row>
    <row r="2603" spans="1:22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830"/>
        <v>6.6139999999999999</v>
      </c>
      <c r="P2603">
        <f t="shared" si="831"/>
        <v>21.900662251655628</v>
      </c>
      <c r="Q2603" t="s">
        <v>8319</v>
      </c>
      <c r="R2603" t="s">
        <v>8355</v>
      </c>
      <c r="S2603" s="10">
        <f t="shared" si="832"/>
        <v>41150.902187499996</v>
      </c>
      <c r="T2603" s="10">
        <f t="shared" si="833"/>
        <v>41165.165972222225</v>
      </c>
      <c r="U2603">
        <f t="shared" si="844"/>
        <v>500</v>
      </c>
      <c r="V2603">
        <f t="shared" si="845"/>
        <v>3307</v>
      </c>
    </row>
    <row r="2604" spans="1:22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830"/>
        <v>3.2609166666666667</v>
      </c>
      <c r="P2604">
        <f t="shared" si="831"/>
        <v>80.022494887525568</v>
      </c>
      <c r="Q2604" t="s">
        <v>8319</v>
      </c>
      <c r="R2604" t="s">
        <v>8355</v>
      </c>
      <c r="S2604" s="10">
        <f t="shared" si="832"/>
        <v>41915.747314814813</v>
      </c>
      <c r="T2604" s="10">
        <f t="shared" si="833"/>
        <v>41955.888888888891</v>
      </c>
      <c r="U2604">
        <f t="shared" si="844"/>
        <v>12000</v>
      </c>
      <c r="V2604">
        <f t="shared" si="845"/>
        <v>39131</v>
      </c>
    </row>
    <row r="2605" spans="1:22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830"/>
        <v>1.0148571428571429</v>
      </c>
      <c r="P2605">
        <f t="shared" si="831"/>
        <v>35.520000000000003</v>
      </c>
      <c r="Q2605" t="s">
        <v>8319</v>
      </c>
      <c r="R2605" t="s">
        <v>8355</v>
      </c>
      <c r="S2605" s="10">
        <f t="shared" si="832"/>
        <v>41617.912662037037</v>
      </c>
      <c r="T2605" s="10">
        <f t="shared" si="833"/>
        <v>41631.912662037037</v>
      </c>
      <c r="U2605">
        <f t="shared" si="844"/>
        <v>1750</v>
      </c>
      <c r="V2605">
        <f t="shared" si="845"/>
        <v>1776</v>
      </c>
    </row>
    <row r="2606" spans="1:22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830"/>
        <v>1.0421799999999999</v>
      </c>
      <c r="P2606">
        <f t="shared" si="831"/>
        <v>64.933333333333323</v>
      </c>
      <c r="Q2606" t="s">
        <v>8319</v>
      </c>
      <c r="R2606" t="s">
        <v>8355</v>
      </c>
      <c r="S2606" s="10">
        <f t="shared" si="832"/>
        <v>40998.051192129627</v>
      </c>
      <c r="T2606" s="10">
        <f t="shared" si="833"/>
        <v>41028.051192129627</v>
      </c>
      <c r="U2606">
        <f t="shared" si="844"/>
        <v>20000</v>
      </c>
      <c r="V2606">
        <f t="shared" si="845"/>
        <v>20843.599999999999</v>
      </c>
    </row>
    <row r="2607" spans="1:22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830"/>
        <v>1.0742157000000001</v>
      </c>
      <c r="P2607">
        <f t="shared" si="831"/>
        <v>60.965703745743475</v>
      </c>
      <c r="Q2607" t="s">
        <v>8319</v>
      </c>
      <c r="R2607" t="s">
        <v>8355</v>
      </c>
      <c r="S2607" s="10">
        <f t="shared" si="832"/>
        <v>42508.541550925926</v>
      </c>
      <c r="T2607" s="10">
        <f t="shared" si="833"/>
        <v>42538.541550925926</v>
      </c>
      <c r="U2607">
        <f t="shared" si="844"/>
        <v>100000</v>
      </c>
      <c r="V2607">
        <f t="shared" si="845"/>
        <v>107421.57</v>
      </c>
    </row>
    <row r="2608" spans="1:22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830"/>
        <v>1.1005454545454545</v>
      </c>
      <c r="P2608">
        <f t="shared" si="831"/>
        <v>31.444155844155844</v>
      </c>
      <c r="Q2608" t="s">
        <v>8319</v>
      </c>
      <c r="R2608" t="s">
        <v>8355</v>
      </c>
      <c r="S2608" s="10">
        <f t="shared" si="832"/>
        <v>41726.712754629632</v>
      </c>
      <c r="T2608" s="10">
        <f t="shared" si="833"/>
        <v>41758.712754629632</v>
      </c>
      <c r="U2608">
        <f t="shared" si="844"/>
        <v>11000</v>
      </c>
      <c r="V2608">
        <f t="shared" si="845"/>
        <v>12106</v>
      </c>
    </row>
    <row r="2609" spans="1:22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830"/>
        <v>4.077</v>
      </c>
      <c r="P2609">
        <f t="shared" si="831"/>
        <v>81.949748743718587</v>
      </c>
      <c r="Q2609" t="s">
        <v>8319</v>
      </c>
      <c r="R2609" t="s">
        <v>8355</v>
      </c>
      <c r="S2609" s="10">
        <f t="shared" si="832"/>
        <v>42184.874675925923</v>
      </c>
      <c r="T2609" s="10">
        <f t="shared" si="833"/>
        <v>42228.083333333328</v>
      </c>
      <c r="U2609">
        <f t="shared" si="844"/>
        <v>8000</v>
      </c>
      <c r="V2609">
        <f t="shared" si="845"/>
        <v>32616</v>
      </c>
    </row>
    <row r="2610" spans="1:22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830"/>
        <v>2.2392500000000002</v>
      </c>
      <c r="P2610">
        <f t="shared" si="831"/>
        <v>58.92763157894737</v>
      </c>
      <c r="Q2610" t="s">
        <v>8319</v>
      </c>
      <c r="R2610" t="s">
        <v>8355</v>
      </c>
      <c r="S2610" s="10">
        <f t="shared" si="832"/>
        <v>42767.801712962959</v>
      </c>
      <c r="T2610" s="10">
        <f t="shared" si="833"/>
        <v>42809</v>
      </c>
      <c r="U2610">
        <f t="shared" si="844"/>
        <v>8000</v>
      </c>
      <c r="V2610">
        <f t="shared" si="845"/>
        <v>17914</v>
      </c>
    </row>
    <row r="2611" spans="1:22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830"/>
        <v>3.038011142857143</v>
      </c>
      <c r="P2611">
        <f t="shared" si="831"/>
        <v>157.29347633136095</v>
      </c>
      <c r="Q2611" t="s">
        <v>8319</v>
      </c>
      <c r="R2611" t="s">
        <v>8355</v>
      </c>
      <c r="S2611" s="10">
        <f t="shared" si="832"/>
        <v>41075.237858796296</v>
      </c>
      <c r="T2611" s="10">
        <f t="shared" si="833"/>
        <v>41105.237858796296</v>
      </c>
      <c r="U2611">
        <f t="shared" si="844"/>
        <v>35000</v>
      </c>
      <c r="V2611">
        <f t="shared" si="845"/>
        <v>106330.39</v>
      </c>
    </row>
    <row r="2612" spans="1:22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830"/>
        <v>1.4132510432681749</v>
      </c>
      <c r="P2612">
        <f t="shared" si="831"/>
        <v>55.758509532062391</v>
      </c>
      <c r="Q2612" t="s">
        <v>8319</v>
      </c>
      <c r="R2612" t="s">
        <v>8355</v>
      </c>
      <c r="S2612" s="10">
        <f t="shared" si="832"/>
        <v>42564.881076388891</v>
      </c>
      <c r="T2612" s="10">
        <f t="shared" si="833"/>
        <v>42604.290972222225</v>
      </c>
      <c r="U2612">
        <f t="shared" si="844"/>
        <v>22765</v>
      </c>
      <c r="V2612">
        <f t="shared" si="845"/>
        <v>32172.66</v>
      </c>
    </row>
    <row r="2613" spans="1:22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830"/>
        <v>27.906363636363636</v>
      </c>
      <c r="P2613">
        <f t="shared" si="831"/>
        <v>83.802893802893806</v>
      </c>
      <c r="Q2613" t="s">
        <v>8319</v>
      </c>
      <c r="R2613" t="s">
        <v>8355</v>
      </c>
      <c r="S2613" s="10">
        <f t="shared" si="832"/>
        <v>42704.335810185185</v>
      </c>
      <c r="T2613" s="10">
        <f t="shared" si="833"/>
        <v>42737.957638888889</v>
      </c>
      <c r="U2613">
        <f>D2613*1.19</f>
        <v>13090</v>
      </c>
      <c r="V2613">
        <f>E2613*1.19</f>
        <v>365294.3</v>
      </c>
    </row>
    <row r="2614" spans="1:22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830"/>
        <v>1.7176130000000001</v>
      </c>
      <c r="P2614">
        <f t="shared" si="831"/>
        <v>58.422210884353746</v>
      </c>
      <c r="Q2614" t="s">
        <v>8319</v>
      </c>
      <c r="R2614" t="s">
        <v>8355</v>
      </c>
      <c r="S2614" s="10">
        <f t="shared" si="832"/>
        <v>41982.143171296295</v>
      </c>
      <c r="T2614" s="10">
        <f t="shared" si="833"/>
        <v>42013.143171296295</v>
      </c>
      <c r="U2614">
        <f t="shared" ref="U2614:U2616" si="846">D2614</f>
        <v>10000</v>
      </c>
      <c r="V2614">
        <f t="shared" ref="V2614:V2616" si="847">E2614</f>
        <v>17176.13</v>
      </c>
    </row>
    <row r="2615" spans="1:22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830"/>
        <v>1.0101333333333333</v>
      </c>
      <c r="P2615">
        <f t="shared" si="831"/>
        <v>270.57142857142856</v>
      </c>
      <c r="Q2615" t="s">
        <v>8319</v>
      </c>
      <c r="R2615" t="s">
        <v>8355</v>
      </c>
      <c r="S2615" s="10">
        <f t="shared" si="832"/>
        <v>41143.81821759259</v>
      </c>
      <c r="T2615" s="10">
        <f t="shared" si="833"/>
        <v>41173.81821759259</v>
      </c>
      <c r="U2615">
        <f t="shared" si="846"/>
        <v>7500</v>
      </c>
      <c r="V2615">
        <f t="shared" si="847"/>
        <v>7576</v>
      </c>
    </row>
    <row r="2616" spans="1:22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830"/>
        <v>1.02</v>
      </c>
      <c r="P2616">
        <f t="shared" si="831"/>
        <v>107.1</v>
      </c>
      <c r="Q2616" t="s">
        <v>8319</v>
      </c>
      <c r="R2616" t="s">
        <v>8355</v>
      </c>
      <c r="S2616" s="10">
        <f t="shared" si="832"/>
        <v>41730.708472222221</v>
      </c>
      <c r="T2616" s="10">
        <f t="shared" si="833"/>
        <v>41759.208333333336</v>
      </c>
      <c r="U2616">
        <f t="shared" si="846"/>
        <v>10500</v>
      </c>
      <c r="V2616">
        <f t="shared" si="847"/>
        <v>10710</v>
      </c>
    </row>
    <row r="2617" spans="1:22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830"/>
        <v>1.6976511744127936</v>
      </c>
      <c r="P2617">
        <f t="shared" si="831"/>
        <v>47.180555555555557</v>
      </c>
      <c r="Q2617" t="s">
        <v>8319</v>
      </c>
      <c r="R2617" t="s">
        <v>8355</v>
      </c>
      <c r="S2617" s="10">
        <f t="shared" si="832"/>
        <v>42453.49726851852</v>
      </c>
      <c r="T2617" s="10">
        <f t="shared" si="833"/>
        <v>42490.5</v>
      </c>
      <c r="U2617">
        <f>D2617*1.39</f>
        <v>2781.39</v>
      </c>
      <c r="V2617">
        <f>E2617*1.39</f>
        <v>4721.83</v>
      </c>
    </row>
    <row r="2618" spans="1:22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830"/>
        <v>1.14534</v>
      </c>
      <c r="P2618">
        <f t="shared" si="831"/>
        <v>120.30882352941177</v>
      </c>
      <c r="Q2618" t="s">
        <v>8319</v>
      </c>
      <c r="R2618" t="s">
        <v>8355</v>
      </c>
      <c r="S2618" s="10">
        <f t="shared" si="832"/>
        <v>42211.99454861111</v>
      </c>
      <c r="T2618" s="10">
        <f t="shared" si="833"/>
        <v>42241.99454861111</v>
      </c>
      <c r="U2618">
        <f t="shared" ref="U2618:U2621" si="848">D2618</f>
        <v>25000</v>
      </c>
      <c r="V2618">
        <f t="shared" ref="V2618:V2621" si="849">E2618</f>
        <v>28633.5</v>
      </c>
    </row>
    <row r="2619" spans="1:22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830"/>
        <v>8.7759999999999998</v>
      </c>
      <c r="P2619">
        <f t="shared" si="831"/>
        <v>27.59748427672956</v>
      </c>
      <c r="Q2619" t="s">
        <v>8319</v>
      </c>
      <c r="R2619" t="s">
        <v>8355</v>
      </c>
      <c r="S2619" s="10">
        <f t="shared" si="832"/>
        <v>41902.874432870369</v>
      </c>
      <c r="T2619" s="10">
        <f t="shared" si="833"/>
        <v>41932.874432870369</v>
      </c>
      <c r="U2619">
        <f t="shared" si="848"/>
        <v>500</v>
      </c>
      <c r="V2619">
        <f t="shared" si="849"/>
        <v>4388</v>
      </c>
    </row>
    <row r="2620" spans="1:22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830"/>
        <v>1.0538666666666667</v>
      </c>
      <c r="P2620">
        <f t="shared" si="831"/>
        <v>205.2987012987013</v>
      </c>
      <c r="Q2620" t="s">
        <v>8319</v>
      </c>
      <c r="R2620" t="s">
        <v>8355</v>
      </c>
      <c r="S2620" s="10">
        <f t="shared" si="832"/>
        <v>42279.792372685188</v>
      </c>
      <c r="T2620" s="10">
        <f t="shared" si="833"/>
        <v>42339.834039351852</v>
      </c>
      <c r="U2620">
        <f t="shared" si="848"/>
        <v>15000</v>
      </c>
      <c r="V2620">
        <f t="shared" si="849"/>
        <v>15808</v>
      </c>
    </row>
    <row r="2621" spans="1:22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830"/>
        <v>1.8839999999999999</v>
      </c>
      <c r="P2621">
        <f t="shared" si="831"/>
        <v>35.547169811320757</v>
      </c>
      <c r="Q2621" t="s">
        <v>8319</v>
      </c>
      <c r="R2621" t="s">
        <v>8355</v>
      </c>
      <c r="S2621" s="10">
        <f t="shared" si="832"/>
        <v>42273.884305555555</v>
      </c>
      <c r="T2621" s="10">
        <f t="shared" si="833"/>
        <v>42300.458333333328</v>
      </c>
      <c r="U2621">
        <f t="shared" si="848"/>
        <v>1000</v>
      </c>
      <c r="V2621">
        <f t="shared" si="849"/>
        <v>1884</v>
      </c>
    </row>
    <row r="2622" spans="1:22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830"/>
        <v>1.436523076923077</v>
      </c>
      <c r="P2622">
        <f t="shared" si="831"/>
        <v>74.639488409272587</v>
      </c>
      <c r="Q2622" t="s">
        <v>8319</v>
      </c>
      <c r="R2622" t="s">
        <v>8355</v>
      </c>
      <c r="S2622" s="10">
        <f t="shared" si="832"/>
        <v>42251.16715277778</v>
      </c>
      <c r="T2622" s="10">
        <f t="shared" si="833"/>
        <v>42288.041666666672</v>
      </c>
      <c r="U2622">
        <f>D2622*0.75</f>
        <v>48750</v>
      </c>
      <c r="V2622">
        <f>E2622*0.75</f>
        <v>70030.5</v>
      </c>
    </row>
    <row r="2623" spans="1:22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830"/>
        <v>1.4588000000000001</v>
      </c>
      <c r="P2623">
        <f t="shared" si="831"/>
        <v>47.058064516129029</v>
      </c>
      <c r="Q2623" t="s">
        <v>8319</v>
      </c>
      <c r="R2623" t="s">
        <v>8355</v>
      </c>
      <c r="S2623" s="10">
        <f t="shared" si="832"/>
        <v>42115.74754629629</v>
      </c>
      <c r="T2623" s="10">
        <f t="shared" si="833"/>
        <v>42145.74754629629</v>
      </c>
      <c r="U2623">
        <f>D2623</f>
        <v>15000</v>
      </c>
      <c r="V2623">
        <f>E2623</f>
        <v>21882</v>
      </c>
    </row>
    <row r="2624" spans="1:22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830"/>
        <v>1.3118399999999999</v>
      </c>
      <c r="P2624">
        <f t="shared" si="831"/>
        <v>26.591351351351353</v>
      </c>
      <c r="Q2624" t="s">
        <v>8319</v>
      </c>
      <c r="R2624" t="s">
        <v>8355</v>
      </c>
      <c r="S2624" s="10">
        <f t="shared" si="832"/>
        <v>42689.74324074074</v>
      </c>
      <c r="T2624" s="10">
        <f t="shared" si="833"/>
        <v>42734.74324074074</v>
      </c>
      <c r="U2624">
        <f>D2624*1.19</f>
        <v>1785</v>
      </c>
      <c r="V2624">
        <f>E2624*1.19</f>
        <v>2341.6343999999999</v>
      </c>
    </row>
    <row r="2625" spans="1:22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830"/>
        <v>1.1399999999999999</v>
      </c>
      <c r="P2625">
        <f t="shared" si="831"/>
        <v>36.774193548387096</v>
      </c>
      <c r="Q2625" t="s">
        <v>8319</v>
      </c>
      <c r="R2625" t="s">
        <v>8355</v>
      </c>
      <c r="S2625" s="10">
        <f t="shared" si="832"/>
        <v>42692.256550925929</v>
      </c>
      <c r="T2625" s="10">
        <f t="shared" si="833"/>
        <v>42706.256550925929</v>
      </c>
      <c r="U2625">
        <f t="shared" ref="U2625:U2626" si="850">D2625</f>
        <v>2000</v>
      </c>
      <c r="V2625">
        <f t="shared" ref="V2625:V2626" si="851">E2625</f>
        <v>2280</v>
      </c>
    </row>
    <row r="2626" spans="1:22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830"/>
        <v>13.794206249999998</v>
      </c>
      <c r="P2626">
        <f t="shared" si="831"/>
        <v>31.820544982698959</v>
      </c>
      <c r="Q2626" t="s">
        <v>8319</v>
      </c>
      <c r="R2626" t="s">
        <v>8355</v>
      </c>
      <c r="S2626" s="10">
        <f t="shared" si="832"/>
        <v>41144.42155092593</v>
      </c>
      <c r="T2626" s="10">
        <f t="shared" si="833"/>
        <v>41165.42155092593</v>
      </c>
      <c r="U2626">
        <f t="shared" si="850"/>
        <v>8000</v>
      </c>
      <c r="V2626">
        <f t="shared" si="851"/>
        <v>110353.65</v>
      </c>
    </row>
    <row r="2627" spans="1:22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852">SUM(E2627/D2627)</f>
        <v>9.56</v>
      </c>
      <c r="P2627">
        <f t="shared" ref="P2627:P2690" si="853">SUM(E2627/L2627)</f>
        <v>27.576923076923077</v>
      </c>
      <c r="Q2627" t="s">
        <v>8319</v>
      </c>
      <c r="R2627" t="s">
        <v>8355</v>
      </c>
      <c r="S2627" s="10">
        <f t="shared" ref="S2627:S2690" si="854">(((J2627/60)/60)/24)+DATE(1970,1,1)</f>
        <v>42658.810277777782</v>
      </c>
      <c r="T2627" s="10">
        <f t="shared" ref="T2627:T2690" si="855">(((I2627/60)/60)/24)+DATE(1970,1,1)</f>
        <v>42683.851944444439</v>
      </c>
      <c r="U2627">
        <f>D2627*1.19</f>
        <v>178.5</v>
      </c>
      <c r="V2627">
        <f>E2627*1.19</f>
        <v>1706.46</v>
      </c>
    </row>
    <row r="2628" spans="1:22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852"/>
        <v>1.1200000000000001</v>
      </c>
      <c r="P2628">
        <f t="shared" si="853"/>
        <v>56</v>
      </c>
      <c r="Q2628" t="s">
        <v>8319</v>
      </c>
      <c r="R2628" t="s">
        <v>8355</v>
      </c>
      <c r="S2628" s="10">
        <f t="shared" si="854"/>
        <v>42128.628113425926</v>
      </c>
      <c r="T2628" s="10">
        <f t="shared" si="855"/>
        <v>42158.628113425926</v>
      </c>
      <c r="U2628">
        <f t="shared" ref="U2628:U2630" si="856">D2628</f>
        <v>2500</v>
      </c>
      <c r="V2628">
        <f t="shared" ref="V2628:V2630" si="857">E2628</f>
        <v>2800</v>
      </c>
    </row>
    <row r="2629" spans="1:22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852"/>
        <v>6.4666666666666668</v>
      </c>
      <c r="P2629">
        <f t="shared" si="853"/>
        <v>21.555555555555557</v>
      </c>
      <c r="Q2629" t="s">
        <v>8319</v>
      </c>
      <c r="R2629" t="s">
        <v>8355</v>
      </c>
      <c r="S2629" s="10">
        <f t="shared" si="854"/>
        <v>42304.829409722224</v>
      </c>
      <c r="T2629" s="10">
        <f t="shared" si="855"/>
        <v>42334.871076388896</v>
      </c>
      <c r="U2629">
        <f t="shared" si="856"/>
        <v>150</v>
      </c>
      <c r="V2629">
        <f t="shared" si="857"/>
        <v>970</v>
      </c>
    </row>
    <row r="2630" spans="1:22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852"/>
        <v>1.1036948748510131</v>
      </c>
      <c r="P2630">
        <f t="shared" si="853"/>
        <v>44.095238095238095</v>
      </c>
      <c r="Q2630" t="s">
        <v>8319</v>
      </c>
      <c r="R2630" t="s">
        <v>8355</v>
      </c>
      <c r="S2630" s="10">
        <f t="shared" si="854"/>
        <v>41953.966053240743</v>
      </c>
      <c r="T2630" s="10">
        <f t="shared" si="855"/>
        <v>41973.966053240743</v>
      </c>
      <c r="U2630">
        <f t="shared" si="856"/>
        <v>839</v>
      </c>
      <c r="V2630">
        <f t="shared" si="857"/>
        <v>926</v>
      </c>
    </row>
    <row r="2631" spans="1:22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852"/>
        <v>1.2774000000000001</v>
      </c>
      <c r="P2631">
        <f t="shared" si="853"/>
        <v>63.87</v>
      </c>
      <c r="Q2631" t="s">
        <v>8319</v>
      </c>
      <c r="R2631" t="s">
        <v>8355</v>
      </c>
      <c r="S2631" s="10">
        <f t="shared" si="854"/>
        <v>42108.538449074069</v>
      </c>
      <c r="T2631" s="10">
        <f t="shared" si="855"/>
        <v>42138.538449074069</v>
      </c>
      <c r="U2631">
        <f>D2631*1.39</f>
        <v>6949.9999999999991</v>
      </c>
      <c r="V2631">
        <f>E2631*1.39</f>
        <v>8877.9299999999985</v>
      </c>
    </row>
    <row r="2632" spans="1:22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852"/>
        <v>1.579</v>
      </c>
      <c r="P2632">
        <f t="shared" si="853"/>
        <v>38.987654320987652</v>
      </c>
      <c r="Q2632" t="s">
        <v>8319</v>
      </c>
      <c r="R2632" t="s">
        <v>8355</v>
      </c>
      <c r="S2632" s="10">
        <f t="shared" si="854"/>
        <v>42524.105462962965</v>
      </c>
      <c r="T2632" s="10">
        <f t="shared" si="855"/>
        <v>42551.416666666672</v>
      </c>
      <c r="U2632">
        <f>D2632*0.75</f>
        <v>1500</v>
      </c>
      <c r="V2632">
        <f>E2632*0.75</f>
        <v>2368.5</v>
      </c>
    </row>
    <row r="2633" spans="1:22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852"/>
        <v>1.1466525000000001</v>
      </c>
      <c r="P2633">
        <f t="shared" si="853"/>
        <v>80.185489510489504</v>
      </c>
      <c r="Q2633" t="s">
        <v>8319</v>
      </c>
      <c r="R2633" t="s">
        <v>8355</v>
      </c>
      <c r="S2633" s="10">
        <f t="shared" si="854"/>
        <v>42218.169293981482</v>
      </c>
      <c r="T2633" s="10">
        <f t="shared" si="855"/>
        <v>42246.169293981482</v>
      </c>
      <c r="U2633">
        <f t="shared" ref="U2633:U2636" si="858">D2633</f>
        <v>20000</v>
      </c>
      <c r="V2633">
        <f t="shared" ref="V2633:V2636" si="859">E2633</f>
        <v>22933.05</v>
      </c>
    </row>
    <row r="2634" spans="1:22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852"/>
        <v>1.3700934579439252</v>
      </c>
      <c r="P2634">
        <f t="shared" si="853"/>
        <v>34.904761904761905</v>
      </c>
      <c r="Q2634" t="s">
        <v>8319</v>
      </c>
      <c r="R2634" t="s">
        <v>8355</v>
      </c>
      <c r="S2634" s="10">
        <f t="shared" si="854"/>
        <v>42494.061793981484</v>
      </c>
      <c r="T2634" s="10">
        <f t="shared" si="855"/>
        <v>42519.061793981484</v>
      </c>
      <c r="U2634">
        <f t="shared" si="858"/>
        <v>1070</v>
      </c>
      <c r="V2634">
        <f t="shared" si="859"/>
        <v>1466</v>
      </c>
    </row>
    <row r="2635" spans="1:22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852"/>
        <v>3.5461999999999998</v>
      </c>
      <c r="P2635">
        <f t="shared" si="853"/>
        <v>89.100502512562812</v>
      </c>
      <c r="Q2635" t="s">
        <v>8319</v>
      </c>
      <c r="R2635" t="s">
        <v>8355</v>
      </c>
      <c r="S2635" s="10">
        <f t="shared" si="854"/>
        <v>41667.823287037041</v>
      </c>
      <c r="T2635" s="10">
        <f t="shared" si="855"/>
        <v>41697.958333333336</v>
      </c>
      <c r="U2635">
        <f t="shared" si="858"/>
        <v>5000</v>
      </c>
      <c r="V2635">
        <f t="shared" si="859"/>
        <v>17731</v>
      </c>
    </row>
    <row r="2636" spans="1:22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852"/>
        <v>1.0602150537634409</v>
      </c>
      <c r="P2636">
        <f t="shared" si="853"/>
        <v>39.44</v>
      </c>
      <c r="Q2636" t="s">
        <v>8319</v>
      </c>
      <c r="R2636" t="s">
        <v>8355</v>
      </c>
      <c r="S2636" s="10">
        <f t="shared" si="854"/>
        <v>42612.656493055561</v>
      </c>
      <c r="T2636" s="10">
        <f t="shared" si="855"/>
        <v>42642.656493055561</v>
      </c>
      <c r="U2636">
        <f t="shared" si="858"/>
        <v>930</v>
      </c>
      <c r="V2636">
        <f t="shared" si="859"/>
        <v>986</v>
      </c>
    </row>
    <row r="2637" spans="1:22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852"/>
        <v>1</v>
      </c>
      <c r="P2637">
        <f t="shared" si="853"/>
        <v>136.9047619047619</v>
      </c>
      <c r="Q2637" t="s">
        <v>8319</v>
      </c>
      <c r="R2637" t="s">
        <v>8355</v>
      </c>
      <c r="S2637" s="10">
        <f t="shared" si="854"/>
        <v>42037.950937500005</v>
      </c>
      <c r="T2637" s="10">
        <f t="shared" si="855"/>
        <v>42072.909270833334</v>
      </c>
      <c r="U2637">
        <f>D2637*0.81</f>
        <v>9315</v>
      </c>
      <c r="V2637">
        <f>E2637*0.81</f>
        <v>9315</v>
      </c>
    </row>
    <row r="2638" spans="1:22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852"/>
        <v>1.873</v>
      </c>
      <c r="P2638">
        <f t="shared" si="853"/>
        <v>37.46</v>
      </c>
      <c r="Q2638" t="s">
        <v>8319</v>
      </c>
      <c r="R2638" t="s">
        <v>8355</v>
      </c>
      <c r="S2638" s="10">
        <f t="shared" si="854"/>
        <v>42636.614745370374</v>
      </c>
      <c r="T2638" s="10">
        <f t="shared" si="855"/>
        <v>42659.041666666672</v>
      </c>
      <c r="U2638">
        <f t="shared" ref="U2638:U2640" si="860">D2638</f>
        <v>1000</v>
      </c>
      <c r="V2638">
        <f t="shared" ref="V2638:V2640" si="861">E2638</f>
        <v>1873</v>
      </c>
    </row>
    <row r="2639" spans="1:22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852"/>
        <v>1.6619999999999999</v>
      </c>
      <c r="P2639">
        <f t="shared" si="853"/>
        <v>31.96153846153846</v>
      </c>
      <c r="Q2639" t="s">
        <v>8319</v>
      </c>
      <c r="R2639" t="s">
        <v>8355</v>
      </c>
      <c r="S2639" s="10">
        <f t="shared" si="854"/>
        <v>42639.549479166672</v>
      </c>
      <c r="T2639" s="10">
        <f t="shared" si="855"/>
        <v>42655.549479166672</v>
      </c>
      <c r="U2639">
        <f t="shared" si="860"/>
        <v>500</v>
      </c>
      <c r="V2639">
        <f t="shared" si="861"/>
        <v>831</v>
      </c>
    </row>
    <row r="2640" spans="1:22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852"/>
        <v>1.0172910662824208</v>
      </c>
      <c r="P2640">
        <f t="shared" si="853"/>
        <v>25.214285714285715</v>
      </c>
      <c r="Q2640" t="s">
        <v>8319</v>
      </c>
      <c r="R2640" t="s">
        <v>8355</v>
      </c>
      <c r="S2640" s="10">
        <f t="shared" si="854"/>
        <v>41989.913136574076</v>
      </c>
      <c r="T2640" s="10">
        <f t="shared" si="855"/>
        <v>42019.913136574076</v>
      </c>
      <c r="U2640">
        <f t="shared" si="860"/>
        <v>347</v>
      </c>
      <c r="V2640">
        <f t="shared" si="861"/>
        <v>353</v>
      </c>
    </row>
    <row r="2641" spans="1:22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852"/>
        <v>1.64</v>
      </c>
      <c r="P2641">
        <f t="shared" si="853"/>
        <v>10.040816326530612</v>
      </c>
      <c r="Q2641" t="s">
        <v>8319</v>
      </c>
      <c r="R2641" t="s">
        <v>8355</v>
      </c>
      <c r="S2641" s="10">
        <f t="shared" si="854"/>
        <v>42024.86513888889</v>
      </c>
      <c r="T2641" s="10">
        <f t="shared" si="855"/>
        <v>42054.86513888889</v>
      </c>
      <c r="U2641">
        <f>D2641*1.39</f>
        <v>416.99999999999994</v>
      </c>
      <c r="V2641">
        <f>E2641*1.39</f>
        <v>683.88</v>
      </c>
    </row>
    <row r="2642" spans="1:22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852"/>
        <v>1.0566666666666666</v>
      </c>
      <c r="P2642">
        <f t="shared" si="853"/>
        <v>45.94202898550725</v>
      </c>
      <c r="Q2642" t="s">
        <v>8319</v>
      </c>
      <c r="R2642" t="s">
        <v>8355</v>
      </c>
      <c r="S2642" s="10">
        <f t="shared" si="854"/>
        <v>42103.160578703704</v>
      </c>
      <c r="T2642" s="10">
        <f t="shared" si="855"/>
        <v>42163.160578703704</v>
      </c>
      <c r="U2642">
        <f t="shared" ref="U2642:U2643" si="862">D2642</f>
        <v>3000</v>
      </c>
      <c r="V2642">
        <f t="shared" ref="V2642:V2643" si="863">E2642</f>
        <v>3170</v>
      </c>
    </row>
    <row r="2643" spans="1:22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852"/>
        <v>0.01</v>
      </c>
      <c r="P2643">
        <f t="shared" si="853"/>
        <v>15</v>
      </c>
      <c r="Q2643" t="s">
        <v>8319</v>
      </c>
      <c r="R2643" t="s">
        <v>8355</v>
      </c>
      <c r="S2643" s="10">
        <f t="shared" si="854"/>
        <v>41880.827118055553</v>
      </c>
      <c r="T2643" s="10">
        <f t="shared" si="855"/>
        <v>41897.839583333334</v>
      </c>
      <c r="U2643">
        <f t="shared" si="862"/>
        <v>1500</v>
      </c>
      <c r="V2643">
        <f t="shared" si="863"/>
        <v>15</v>
      </c>
    </row>
    <row r="2644" spans="1:22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852"/>
        <v>0</v>
      </c>
      <c r="P2644" t="e">
        <f t="shared" si="853"/>
        <v>#DIV/0!</v>
      </c>
      <c r="Q2644" t="s">
        <v>8319</v>
      </c>
      <c r="R2644" t="s">
        <v>8355</v>
      </c>
      <c r="S2644" s="10">
        <f t="shared" si="854"/>
        <v>42536.246620370366</v>
      </c>
      <c r="T2644" s="10">
        <f t="shared" si="855"/>
        <v>42566.289583333331</v>
      </c>
      <c r="U2644">
        <f>D2644*1.19</f>
        <v>595000</v>
      </c>
      <c r="V2644">
        <f>E2644*1.19</f>
        <v>0</v>
      </c>
    </row>
    <row r="2645" spans="1:22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852"/>
        <v>0.33559730999999998</v>
      </c>
      <c r="P2645">
        <f t="shared" si="853"/>
        <v>223.58248500999335</v>
      </c>
      <c r="Q2645" t="s">
        <v>8319</v>
      </c>
      <c r="R2645" t="s">
        <v>8355</v>
      </c>
      <c r="S2645" s="10">
        <f t="shared" si="854"/>
        <v>42689.582349537035</v>
      </c>
      <c r="T2645" s="10">
        <f t="shared" si="855"/>
        <v>42725.332638888889</v>
      </c>
      <c r="U2645">
        <f t="shared" ref="U2645:U2646" si="864">D2645</f>
        <v>1000000</v>
      </c>
      <c r="V2645">
        <f t="shared" ref="V2645:V2646" si="865">E2645</f>
        <v>335597.31</v>
      </c>
    </row>
    <row r="2646" spans="1:22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852"/>
        <v>2.053E-2</v>
      </c>
      <c r="P2646">
        <f t="shared" si="853"/>
        <v>39.480769230769234</v>
      </c>
      <c r="Q2646" t="s">
        <v>8319</v>
      </c>
      <c r="R2646" t="s">
        <v>8355</v>
      </c>
      <c r="S2646" s="10">
        <f t="shared" si="854"/>
        <v>42774.792071759264</v>
      </c>
      <c r="T2646" s="10">
        <f t="shared" si="855"/>
        <v>42804.792071759264</v>
      </c>
      <c r="U2646">
        <f t="shared" si="864"/>
        <v>100000</v>
      </c>
      <c r="V2646">
        <f t="shared" si="865"/>
        <v>2053</v>
      </c>
    </row>
    <row r="2647" spans="1:22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852"/>
        <v>0.105</v>
      </c>
      <c r="P2647">
        <f t="shared" si="853"/>
        <v>91.304347826086953</v>
      </c>
      <c r="Q2647" t="s">
        <v>8319</v>
      </c>
      <c r="R2647" t="s">
        <v>8355</v>
      </c>
      <c r="S2647" s="10">
        <f t="shared" si="854"/>
        <v>41921.842627314814</v>
      </c>
      <c r="T2647" s="10">
        <f t="shared" si="855"/>
        <v>41951.884293981479</v>
      </c>
      <c r="U2647">
        <f>D2647*0.75</f>
        <v>15000</v>
      </c>
      <c r="V2647">
        <f>E2647*0.75</f>
        <v>1575</v>
      </c>
    </row>
    <row r="2648" spans="1:22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852"/>
        <v>8.4172839999999999E-2</v>
      </c>
      <c r="P2648">
        <f t="shared" si="853"/>
        <v>78.666205607476627</v>
      </c>
      <c r="Q2648" t="s">
        <v>8319</v>
      </c>
      <c r="R2648" t="s">
        <v>8355</v>
      </c>
      <c r="S2648" s="10">
        <f t="shared" si="854"/>
        <v>42226.313298611116</v>
      </c>
      <c r="T2648" s="10">
        <f t="shared" si="855"/>
        <v>42256.313298611116</v>
      </c>
      <c r="U2648">
        <f>D2648</f>
        <v>500000</v>
      </c>
      <c r="V2648">
        <f>E2648</f>
        <v>42086.42</v>
      </c>
    </row>
    <row r="2649" spans="1:22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852"/>
        <v>1.44E-2</v>
      </c>
      <c r="P2649">
        <f t="shared" si="853"/>
        <v>12</v>
      </c>
      <c r="Q2649" t="s">
        <v>8319</v>
      </c>
      <c r="R2649" t="s">
        <v>8355</v>
      </c>
      <c r="S2649" s="10">
        <f t="shared" si="854"/>
        <v>42200.261793981481</v>
      </c>
      <c r="T2649" s="10">
        <f t="shared" si="855"/>
        <v>42230.261793981481</v>
      </c>
      <c r="U2649">
        <f>D2649*0.81</f>
        <v>2025.0000000000002</v>
      </c>
      <c r="V2649">
        <f>E2649*0.81</f>
        <v>29.160000000000004</v>
      </c>
    </row>
    <row r="2650" spans="1:22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852"/>
        <v>8.8333333333333337E-3</v>
      </c>
      <c r="P2650">
        <f t="shared" si="853"/>
        <v>17.666666666666668</v>
      </c>
      <c r="Q2650" t="s">
        <v>8319</v>
      </c>
      <c r="R2650" t="s">
        <v>8355</v>
      </c>
      <c r="S2650" s="10">
        <f t="shared" si="854"/>
        <v>42408.714814814812</v>
      </c>
      <c r="T2650" s="10">
        <f t="shared" si="855"/>
        <v>42438.714814814812</v>
      </c>
      <c r="U2650">
        <f t="shared" ref="U2650:U2653" si="866">D2650</f>
        <v>12000</v>
      </c>
      <c r="V2650">
        <f t="shared" ref="V2650:V2653" si="867">E2650</f>
        <v>106</v>
      </c>
    </row>
    <row r="2651" spans="1:22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852"/>
        <v>9.9200000000000004E-4</v>
      </c>
      <c r="P2651">
        <f t="shared" si="853"/>
        <v>41.333333333333336</v>
      </c>
      <c r="Q2651" t="s">
        <v>8319</v>
      </c>
      <c r="R2651" t="s">
        <v>8355</v>
      </c>
      <c r="S2651" s="10">
        <f t="shared" si="854"/>
        <v>42341.99700231482</v>
      </c>
      <c r="T2651" s="10">
        <f t="shared" si="855"/>
        <v>42401.99700231482</v>
      </c>
      <c r="U2651">
        <f t="shared" si="866"/>
        <v>125000</v>
      </c>
      <c r="V2651">
        <f t="shared" si="867"/>
        <v>124</v>
      </c>
    </row>
    <row r="2652" spans="1:22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852"/>
        <v>5.966666666666667E-3</v>
      </c>
      <c r="P2652">
        <f t="shared" si="853"/>
        <v>71.599999999999994</v>
      </c>
      <c r="Q2652" t="s">
        <v>8319</v>
      </c>
      <c r="R2652" t="s">
        <v>8355</v>
      </c>
      <c r="S2652" s="10">
        <f t="shared" si="854"/>
        <v>42695.624340277776</v>
      </c>
      <c r="T2652" s="10">
        <f t="shared" si="855"/>
        <v>42725.624340277776</v>
      </c>
      <c r="U2652">
        <f t="shared" si="866"/>
        <v>60000</v>
      </c>
      <c r="V2652">
        <f t="shared" si="867"/>
        <v>358</v>
      </c>
    </row>
    <row r="2653" spans="1:22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852"/>
        <v>1.8689285714285714E-2</v>
      </c>
      <c r="P2653">
        <f t="shared" si="853"/>
        <v>307.8235294117647</v>
      </c>
      <c r="Q2653" t="s">
        <v>8319</v>
      </c>
      <c r="R2653" t="s">
        <v>8355</v>
      </c>
      <c r="S2653" s="10">
        <f t="shared" si="854"/>
        <v>42327.805659722217</v>
      </c>
      <c r="T2653" s="10">
        <f t="shared" si="855"/>
        <v>42355.805659722217</v>
      </c>
      <c r="U2653">
        <f t="shared" si="866"/>
        <v>280000</v>
      </c>
      <c r="V2653">
        <f t="shared" si="867"/>
        <v>5233</v>
      </c>
    </row>
    <row r="2654" spans="1:22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852"/>
        <v>8.8500000000000002E-3</v>
      </c>
      <c r="P2654">
        <f t="shared" si="853"/>
        <v>80.454545454545453</v>
      </c>
      <c r="Q2654" t="s">
        <v>8319</v>
      </c>
      <c r="R2654" t="s">
        <v>8355</v>
      </c>
      <c r="S2654" s="10">
        <f t="shared" si="854"/>
        <v>41953.158854166672</v>
      </c>
      <c r="T2654" s="10">
        <f t="shared" si="855"/>
        <v>41983.158854166672</v>
      </c>
      <c r="U2654">
        <f>D2654*0.75</f>
        <v>75000</v>
      </c>
      <c r="V2654">
        <f>E2654*0.75</f>
        <v>663.75</v>
      </c>
    </row>
    <row r="2655" spans="1:22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852"/>
        <v>0.1152156862745098</v>
      </c>
      <c r="P2655">
        <f t="shared" si="853"/>
        <v>83.942857142857136</v>
      </c>
      <c r="Q2655" t="s">
        <v>8319</v>
      </c>
      <c r="R2655" t="s">
        <v>8355</v>
      </c>
      <c r="S2655" s="10">
        <f t="shared" si="854"/>
        <v>41771.651932870373</v>
      </c>
      <c r="T2655" s="10">
        <f t="shared" si="855"/>
        <v>41803.166666666664</v>
      </c>
      <c r="U2655">
        <f t="shared" ref="U2655:U2664" si="868">D2655</f>
        <v>51000</v>
      </c>
      <c r="V2655">
        <f t="shared" ref="V2655:V2664" si="869">E2655</f>
        <v>5876</v>
      </c>
    </row>
    <row r="2656" spans="1:22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852"/>
        <v>5.1000000000000004E-4</v>
      </c>
      <c r="P2656">
        <f t="shared" si="853"/>
        <v>8.5</v>
      </c>
      <c r="Q2656" t="s">
        <v>8319</v>
      </c>
      <c r="R2656" t="s">
        <v>8355</v>
      </c>
      <c r="S2656" s="10">
        <f t="shared" si="854"/>
        <v>42055.600995370376</v>
      </c>
      <c r="T2656" s="10">
        <f t="shared" si="855"/>
        <v>42115.559328703705</v>
      </c>
      <c r="U2656">
        <f t="shared" si="868"/>
        <v>100000</v>
      </c>
      <c r="V2656">
        <f t="shared" si="869"/>
        <v>51</v>
      </c>
    </row>
    <row r="2657" spans="1:22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852"/>
        <v>0.21033333333333334</v>
      </c>
      <c r="P2657">
        <f t="shared" si="853"/>
        <v>73.372093023255815</v>
      </c>
      <c r="Q2657" t="s">
        <v>8319</v>
      </c>
      <c r="R2657" t="s">
        <v>8355</v>
      </c>
      <c r="S2657" s="10">
        <f t="shared" si="854"/>
        <v>42381.866284722222</v>
      </c>
      <c r="T2657" s="10">
        <f t="shared" si="855"/>
        <v>42409.833333333328</v>
      </c>
      <c r="U2657">
        <f t="shared" si="868"/>
        <v>15000</v>
      </c>
      <c r="V2657">
        <f t="shared" si="869"/>
        <v>3155</v>
      </c>
    </row>
    <row r="2658" spans="1:22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852"/>
        <v>0.11436666666666667</v>
      </c>
      <c r="P2658">
        <f t="shared" si="853"/>
        <v>112.86184210526316</v>
      </c>
      <c r="Q2658" t="s">
        <v>8319</v>
      </c>
      <c r="R2658" t="s">
        <v>8355</v>
      </c>
      <c r="S2658" s="10">
        <f t="shared" si="854"/>
        <v>42767.688518518517</v>
      </c>
      <c r="T2658" s="10">
        <f t="shared" si="855"/>
        <v>42806.791666666672</v>
      </c>
      <c r="U2658">
        <f t="shared" si="868"/>
        <v>150000</v>
      </c>
      <c r="V2658">
        <f t="shared" si="869"/>
        <v>17155</v>
      </c>
    </row>
    <row r="2659" spans="1:22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852"/>
        <v>0.18737933333333334</v>
      </c>
      <c r="P2659">
        <f t="shared" si="853"/>
        <v>95.277627118644077</v>
      </c>
      <c r="Q2659" t="s">
        <v>8319</v>
      </c>
      <c r="R2659" t="s">
        <v>8355</v>
      </c>
      <c r="S2659" s="10">
        <f t="shared" si="854"/>
        <v>42551.928854166668</v>
      </c>
      <c r="T2659" s="10">
        <f t="shared" si="855"/>
        <v>42585.0625</v>
      </c>
      <c r="U2659">
        <f t="shared" si="868"/>
        <v>30000</v>
      </c>
      <c r="V2659">
        <f t="shared" si="869"/>
        <v>5621.38</v>
      </c>
    </row>
    <row r="2660" spans="1:22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852"/>
        <v>9.2857142857142856E-4</v>
      </c>
      <c r="P2660">
        <f t="shared" si="853"/>
        <v>22.75</v>
      </c>
      <c r="Q2660" t="s">
        <v>8319</v>
      </c>
      <c r="R2660" t="s">
        <v>8355</v>
      </c>
      <c r="S2660" s="10">
        <f t="shared" si="854"/>
        <v>42551.884189814817</v>
      </c>
      <c r="T2660" s="10">
        <f t="shared" si="855"/>
        <v>42581.884189814817</v>
      </c>
      <c r="U2660">
        <f t="shared" si="868"/>
        <v>98000</v>
      </c>
      <c r="V2660">
        <f t="shared" si="869"/>
        <v>91</v>
      </c>
    </row>
    <row r="2661" spans="1:22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852"/>
        <v>2.720408163265306E-2</v>
      </c>
      <c r="P2661">
        <f t="shared" si="853"/>
        <v>133.30000000000001</v>
      </c>
      <c r="Q2661" t="s">
        <v>8319</v>
      </c>
      <c r="R2661" t="s">
        <v>8355</v>
      </c>
      <c r="S2661" s="10">
        <f t="shared" si="854"/>
        <v>42082.069560185191</v>
      </c>
      <c r="T2661" s="10">
        <f t="shared" si="855"/>
        <v>42112.069560185191</v>
      </c>
      <c r="U2661">
        <f t="shared" si="868"/>
        <v>49000</v>
      </c>
      <c r="V2661">
        <f t="shared" si="869"/>
        <v>1333</v>
      </c>
    </row>
    <row r="2662" spans="1:22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852"/>
        <v>9.5E-4</v>
      </c>
      <c r="P2662">
        <f t="shared" si="853"/>
        <v>3.8</v>
      </c>
      <c r="Q2662" t="s">
        <v>8319</v>
      </c>
      <c r="R2662" t="s">
        <v>8355</v>
      </c>
      <c r="S2662" s="10">
        <f t="shared" si="854"/>
        <v>42272.713171296295</v>
      </c>
      <c r="T2662" s="10">
        <f t="shared" si="855"/>
        <v>42332.754837962959</v>
      </c>
      <c r="U2662">
        <f t="shared" si="868"/>
        <v>20000</v>
      </c>
      <c r="V2662">
        <f t="shared" si="869"/>
        <v>19</v>
      </c>
    </row>
    <row r="2663" spans="1:22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852"/>
        <v>1.0289999999999999</v>
      </c>
      <c r="P2663">
        <f t="shared" si="853"/>
        <v>85.75</v>
      </c>
      <c r="Q2663" t="s">
        <v>8319</v>
      </c>
      <c r="R2663" t="s">
        <v>8356</v>
      </c>
      <c r="S2663" s="10">
        <f t="shared" si="854"/>
        <v>41542.958449074074</v>
      </c>
      <c r="T2663" s="10">
        <f t="shared" si="855"/>
        <v>41572.958449074074</v>
      </c>
      <c r="U2663">
        <f t="shared" si="868"/>
        <v>5000</v>
      </c>
      <c r="V2663">
        <f t="shared" si="869"/>
        <v>5145</v>
      </c>
    </row>
    <row r="2664" spans="1:22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852"/>
        <v>1.0680000000000001</v>
      </c>
      <c r="P2664">
        <f t="shared" si="853"/>
        <v>267</v>
      </c>
      <c r="Q2664" t="s">
        <v>8319</v>
      </c>
      <c r="R2664" t="s">
        <v>8356</v>
      </c>
      <c r="S2664" s="10">
        <f t="shared" si="854"/>
        <v>42207.746678240743</v>
      </c>
      <c r="T2664" s="10">
        <f t="shared" si="855"/>
        <v>42237.746678240743</v>
      </c>
      <c r="U2664">
        <f t="shared" si="868"/>
        <v>20000</v>
      </c>
      <c r="V2664">
        <f t="shared" si="869"/>
        <v>21360</v>
      </c>
    </row>
    <row r="2665" spans="1:22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852"/>
        <v>1.0459624999999999</v>
      </c>
      <c r="P2665">
        <f t="shared" si="853"/>
        <v>373.55803571428572</v>
      </c>
      <c r="Q2665" t="s">
        <v>8319</v>
      </c>
      <c r="R2665" t="s">
        <v>8356</v>
      </c>
      <c r="S2665" s="10">
        <f t="shared" si="854"/>
        <v>42222.622766203705</v>
      </c>
      <c r="T2665" s="10">
        <f t="shared" si="855"/>
        <v>42251.625</v>
      </c>
      <c r="U2665">
        <f>D2665*0.81</f>
        <v>16200.000000000002</v>
      </c>
      <c r="V2665">
        <f>E2665*0.81</f>
        <v>16944.592500000002</v>
      </c>
    </row>
    <row r="2666" spans="1:22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852"/>
        <v>1.0342857142857143</v>
      </c>
      <c r="P2666">
        <f t="shared" si="853"/>
        <v>174.03846153846155</v>
      </c>
      <c r="Q2666" t="s">
        <v>8319</v>
      </c>
      <c r="R2666" t="s">
        <v>8356</v>
      </c>
      <c r="S2666" s="10">
        <f t="shared" si="854"/>
        <v>42313.02542824074</v>
      </c>
      <c r="T2666" s="10">
        <f t="shared" si="855"/>
        <v>42347.290972222225</v>
      </c>
      <c r="U2666">
        <f t="shared" ref="U2666:U2669" si="870">D2666</f>
        <v>17500</v>
      </c>
      <c r="V2666">
        <f t="shared" ref="V2666:V2669" si="871">E2666</f>
        <v>18100</v>
      </c>
    </row>
    <row r="2667" spans="1:22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852"/>
        <v>1.2314285714285715</v>
      </c>
      <c r="P2667">
        <f t="shared" si="853"/>
        <v>93.695652173913047</v>
      </c>
      <c r="Q2667" t="s">
        <v>8319</v>
      </c>
      <c r="R2667" t="s">
        <v>8356</v>
      </c>
      <c r="S2667" s="10">
        <f t="shared" si="854"/>
        <v>42083.895532407405</v>
      </c>
      <c r="T2667" s="10">
        <f t="shared" si="855"/>
        <v>42128.895532407405</v>
      </c>
      <c r="U2667">
        <f t="shared" si="870"/>
        <v>3500</v>
      </c>
      <c r="V2667">
        <f t="shared" si="871"/>
        <v>4310</v>
      </c>
    </row>
    <row r="2668" spans="1:22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852"/>
        <v>1.592951</v>
      </c>
      <c r="P2668">
        <f t="shared" si="853"/>
        <v>77.327718446601949</v>
      </c>
      <c r="Q2668" t="s">
        <v>8319</v>
      </c>
      <c r="R2668" t="s">
        <v>8356</v>
      </c>
      <c r="S2668" s="10">
        <f t="shared" si="854"/>
        <v>42235.764340277776</v>
      </c>
      <c r="T2668" s="10">
        <f t="shared" si="855"/>
        <v>42272.875</v>
      </c>
      <c r="U2668">
        <f t="shared" si="870"/>
        <v>10000</v>
      </c>
      <c r="V2668">
        <f t="shared" si="871"/>
        <v>15929.51</v>
      </c>
    </row>
    <row r="2669" spans="1:22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852"/>
        <v>1.1066666666666667</v>
      </c>
      <c r="P2669">
        <f t="shared" si="853"/>
        <v>92.222222222222229</v>
      </c>
      <c r="Q2669" t="s">
        <v>8319</v>
      </c>
      <c r="R2669" t="s">
        <v>8356</v>
      </c>
      <c r="S2669" s="10">
        <f t="shared" si="854"/>
        <v>42380.926111111112</v>
      </c>
      <c r="T2669" s="10">
        <f t="shared" si="855"/>
        <v>42410.926111111112</v>
      </c>
      <c r="U2669">
        <f t="shared" si="870"/>
        <v>1500</v>
      </c>
      <c r="V2669">
        <f t="shared" si="871"/>
        <v>1660</v>
      </c>
    </row>
    <row r="2670" spans="1:22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852"/>
        <v>1.7070000000000001</v>
      </c>
      <c r="P2670">
        <f t="shared" si="853"/>
        <v>60.964285714285715</v>
      </c>
      <c r="Q2670" t="s">
        <v>8319</v>
      </c>
      <c r="R2670" t="s">
        <v>8356</v>
      </c>
      <c r="S2670" s="10">
        <f t="shared" si="854"/>
        <v>42275.588715277772</v>
      </c>
      <c r="T2670" s="10">
        <f t="shared" si="855"/>
        <v>42317.60555555555</v>
      </c>
      <c r="U2670">
        <f>D2670*0.81</f>
        <v>810</v>
      </c>
      <c r="V2670">
        <f>E2670*0.81</f>
        <v>1382.67</v>
      </c>
    </row>
    <row r="2671" spans="1:22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852"/>
        <v>1.25125</v>
      </c>
      <c r="P2671">
        <f t="shared" si="853"/>
        <v>91</v>
      </c>
      <c r="Q2671" t="s">
        <v>8319</v>
      </c>
      <c r="R2671" t="s">
        <v>8356</v>
      </c>
      <c r="S2671" s="10">
        <f t="shared" si="854"/>
        <v>42319.035833333335</v>
      </c>
      <c r="T2671" s="10">
        <f t="shared" si="855"/>
        <v>42379.035833333335</v>
      </c>
      <c r="U2671">
        <f>D2671</f>
        <v>800</v>
      </c>
      <c r="V2671">
        <f>E2671</f>
        <v>1001</v>
      </c>
    </row>
    <row r="2672" spans="1:22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852"/>
        <v>6.4158609339642042E-2</v>
      </c>
      <c r="P2672">
        <f t="shared" si="853"/>
        <v>41.583333333333336</v>
      </c>
      <c r="Q2672" t="s">
        <v>8319</v>
      </c>
      <c r="R2672" t="s">
        <v>8356</v>
      </c>
      <c r="S2672" s="10">
        <f t="shared" si="854"/>
        <v>41821.020601851851</v>
      </c>
      <c r="T2672" s="10">
        <f t="shared" si="855"/>
        <v>41849.020601851851</v>
      </c>
      <c r="U2672">
        <f>D2672*0.75</f>
        <v>29166</v>
      </c>
      <c r="V2672">
        <f>E2672*0.75</f>
        <v>1871.25</v>
      </c>
    </row>
    <row r="2673" spans="1:22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852"/>
        <v>0.11344</v>
      </c>
      <c r="P2673">
        <f t="shared" si="853"/>
        <v>33.761904761904759</v>
      </c>
      <c r="Q2673" t="s">
        <v>8319</v>
      </c>
      <c r="R2673" t="s">
        <v>8356</v>
      </c>
      <c r="S2673" s="10">
        <f t="shared" si="854"/>
        <v>41962.749027777783</v>
      </c>
      <c r="T2673" s="10">
        <f t="shared" si="855"/>
        <v>41992.818055555559</v>
      </c>
      <c r="U2673">
        <f t="shared" ref="U2673:U2677" si="872">D2673</f>
        <v>25000</v>
      </c>
      <c r="V2673">
        <f t="shared" ref="V2673:V2677" si="873">E2673</f>
        <v>2836</v>
      </c>
    </row>
    <row r="2674" spans="1:22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852"/>
        <v>0.33189999999999997</v>
      </c>
      <c r="P2674">
        <f t="shared" si="853"/>
        <v>70.61702127659575</v>
      </c>
      <c r="Q2674" t="s">
        <v>8319</v>
      </c>
      <c r="R2674" t="s">
        <v>8356</v>
      </c>
      <c r="S2674" s="10">
        <f t="shared" si="854"/>
        <v>42344.884143518517</v>
      </c>
      <c r="T2674" s="10">
        <f t="shared" si="855"/>
        <v>42366.25</v>
      </c>
      <c r="U2674">
        <f t="shared" si="872"/>
        <v>10000</v>
      </c>
      <c r="V2674">
        <f t="shared" si="873"/>
        <v>3319</v>
      </c>
    </row>
    <row r="2675" spans="1:22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852"/>
        <v>0.27579999999999999</v>
      </c>
      <c r="P2675">
        <f t="shared" si="853"/>
        <v>167.15151515151516</v>
      </c>
      <c r="Q2675" t="s">
        <v>8319</v>
      </c>
      <c r="R2675" t="s">
        <v>8356</v>
      </c>
      <c r="S2675" s="10">
        <f t="shared" si="854"/>
        <v>41912.541655092595</v>
      </c>
      <c r="T2675" s="10">
        <f t="shared" si="855"/>
        <v>41941.947916666664</v>
      </c>
      <c r="U2675">
        <f t="shared" si="872"/>
        <v>40000</v>
      </c>
      <c r="V2675">
        <f t="shared" si="873"/>
        <v>11032</v>
      </c>
    </row>
    <row r="2676" spans="1:22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852"/>
        <v>0.62839999999999996</v>
      </c>
      <c r="P2676">
        <f t="shared" si="853"/>
        <v>128.61988304093566</v>
      </c>
      <c r="Q2676" t="s">
        <v>8319</v>
      </c>
      <c r="R2676" t="s">
        <v>8356</v>
      </c>
      <c r="S2676" s="10">
        <f t="shared" si="854"/>
        <v>42529.632754629631</v>
      </c>
      <c r="T2676" s="10">
        <f t="shared" si="855"/>
        <v>42556.207638888889</v>
      </c>
      <c r="U2676">
        <f t="shared" si="872"/>
        <v>35000</v>
      </c>
      <c r="V2676">
        <f t="shared" si="873"/>
        <v>21994</v>
      </c>
    </row>
    <row r="2677" spans="1:22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852"/>
        <v>7.5880000000000003E-2</v>
      </c>
      <c r="P2677">
        <f t="shared" si="853"/>
        <v>65.41379310344827</v>
      </c>
      <c r="Q2677" t="s">
        <v>8319</v>
      </c>
      <c r="R2677" t="s">
        <v>8356</v>
      </c>
      <c r="S2677" s="10">
        <f t="shared" si="854"/>
        <v>41923.857511574075</v>
      </c>
      <c r="T2677" s="10">
        <f t="shared" si="855"/>
        <v>41953.899178240739</v>
      </c>
      <c r="U2677">
        <f t="shared" si="872"/>
        <v>25000</v>
      </c>
      <c r="V2677">
        <f t="shared" si="873"/>
        <v>1897</v>
      </c>
    </row>
    <row r="2678" spans="1:22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852"/>
        <v>0.50380952380952382</v>
      </c>
      <c r="P2678">
        <f t="shared" si="853"/>
        <v>117.55555555555556</v>
      </c>
      <c r="Q2678" t="s">
        <v>8319</v>
      </c>
      <c r="R2678" t="s">
        <v>8356</v>
      </c>
      <c r="S2678" s="10">
        <f t="shared" si="854"/>
        <v>42482.624699074076</v>
      </c>
      <c r="T2678" s="10">
        <f t="shared" si="855"/>
        <v>42512.624699074076</v>
      </c>
      <c r="U2678">
        <f>D2678*0.81</f>
        <v>1701</v>
      </c>
      <c r="V2678">
        <f>E2678*0.81</f>
        <v>856.98</v>
      </c>
    </row>
    <row r="2679" spans="1:22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852"/>
        <v>0.17512820512820512</v>
      </c>
      <c r="P2679">
        <f t="shared" si="853"/>
        <v>126.48148148148148</v>
      </c>
      <c r="Q2679" t="s">
        <v>8319</v>
      </c>
      <c r="R2679" t="s">
        <v>8356</v>
      </c>
      <c r="S2679" s="10">
        <f t="shared" si="854"/>
        <v>41793.029432870368</v>
      </c>
      <c r="T2679" s="10">
        <f t="shared" si="855"/>
        <v>41823.029432870368</v>
      </c>
      <c r="U2679">
        <f>D2679</f>
        <v>19500</v>
      </c>
      <c r="V2679">
        <f>E2679</f>
        <v>3415</v>
      </c>
    </row>
    <row r="2680" spans="1:22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852"/>
        <v>1.3750000000000001E-4</v>
      </c>
      <c r="P2680">
        <f t="shared" si="853"/>
        <v>550</v>
      </c>
      <c r="Q2680" t="s">
        <v>8319</v>
      </c>
      <c r="R2680" t="s">
        <v>8356</v>
      </c>
      <c r="S2680" s="10">
        <f t="shared" si="854"/>
        <v>42241.798206018517</v>
      </c>
      <c r="T2680" s="10">
        <f t="shared" si="855"/>
        <v>42271.798206018517</v>
      </c>
      <c r="U2680">
        <f>D2680*1.19</f>
        <v>9520000</v>
      </c>
      <c r="V2680">
        <f>E2680*1.19</f>
        <v>1309</v>
      </c>
    </row>
    <row r="2681" spans="1:22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852"/>
        <v>3.3E-3</v>
      </c>
      <c r="P2681">
        <f t="shared" si="853"/>
        <v>44</v>
      </c>
      <c r="Q2681" t="s">
        <v>8319</v>
      </c>
      <c r="R2681" t="s">
        <v>8356</v>
      </c>
      <c r="S2681" s="10">
        <f t="shared" si="854"/>
        <v>42033.001087962963</v>
      </c>
      <c r="T2681" s="10">
        <f t="shared" si="855"/>
        <v>42063.001087962963</v>
      </c>
      <c r="U2681">
        <f>D2681</f>
        <v>40000</v>
      </c>
      <c r="V2681">
        <f>E2681</f>
        <v>132</v>
      </c>
    </row>
    <row r="2682" spans="1:22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852"/>
        <v>8.6250000000000007E-3</v>
      </c>
      <c r="P2682">
        <f t="shared" si="853"/>
        <v>69</v>
      </c>
      <c r="Q2682" t="s">
        <v>8319</v>
      </c>
      <c r="R2682" t="s">
        <v>8356</v>
      </c>
      <c r="S2682" s="10">
        <f t="shared" si="854"/>
        <v>42436.211701388893</v>
      </c>
      <c r="T2682" s="10">
        <f t="shared" si="855"/>
        <v>42466.170034722221</v>
      </c>
      <c r="U2682">
        <f>D2682*1.19</f>
        <v>38080</v>
      </c>
      <c r="V2682">
        <f>E2682*1.19</f>
        <v>328.44</v>
      </c>
    </row>
    <row r="2683" spans="1:22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852"/>
        <v>6.875E-3</v>
      </c>
      <c r="P2683">
        <f t="shared" si="853"/>
        <v>27.5</v>
      </c>
      <c r="Q2683" t="s">
        <v>8336</v>
      </c>
      <c r="R2683" t="s">
        <v>8337</v>
      </c>
      <c r="S2683" s="10">
        <f t="shared" si="854"/>
        <v>41805.895254629628</v>
      </c>
      <c r="T2683" s="10">
        <f t="shared" si="855"/>
        <v>41830.895254629628</v>
      </c>
      <c r="U2683">
        <f t="shared" ref="U2683:U2692" si="874">D2683</f>
        <v>8000</v>
      </c>
      <c r="V2683">
        <f t="shared" ref="V2683:V2692" si="875">E2683</f>
        <v>55</v>
      </c>
    </row>
    <row r="2684" spans="1:22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852"/>
        <v>0.28299999999999997</v>
      </c>
      <c r="P2684">
        <f t="shared" si="853"/>
        <v>84.9</v>
      </c>
      <c r="Q2684" t="s">
        <v>8336</v>
      </c>
      <c r="R2684" t="s">
        <v>8337</v>
      </c>
      <c r="S2684" s="10">
        <f t="shared" si="854"/>
        <v>41932.871990740743</v>
      </c>
      <c r="T2684" s="10">
        <f t="shared" si="855"/>
        <v>41965.249305555553</v>
      </c>
      <c r="U2684">
        <f t="shared" si="874"/>
        <v>6000</v>
      </c>
      <c r="V2684">
        <f t="shared" si="875"/>
        <v>1698</v>
      </c>
    </row>
    <row r="2685" spans="1:22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852"/>
        <v>2.3999999999999998E-3</v>
      </c>
      <c r="P2685">
        <f t="shared" si="853"/>
        <v>12</v>
      </c>
      <c r="Q2685" t="s">
        <v>8336</v>
      </c>
      <c r="R2685" t="s">
        <v>8337</v>
      </c>
      <c r="S2685" s="10">
        <f t="shared" si="854"/>
        <v>42034.75509259259</v>
      </c>
      <c r="T2685" s="10">
        <f t="shared" si="855"/>
        <v>42064.75509259259</v>
      </c>
      <c r="U2685">
        <f t="shared" si="874"/>
        <v>15000</v>
      </c>
      <c r="V2685">
        <f t="shared" si="875"/>
        <v>36</v>
      </c>
    </row>
    <row r="2686" spans="1:22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852"/>
        <v>1.1428571428571429E-2</v>
      </c>
      <c r="P2686">
        <f t="shared" si="853"/>
        <v>200</v>
      </c>
      <c r="Q2686" t="s">
        <v>8336</v>
      </c>
      <c r="R2686" t="s">
        <v>8337</v>
      </c>
      <c r="S2686" s="10">
        <f t="shared" si="854"/>
        <v>41820.914641203701</v>
      </c>
      <c r="T2686" s="10">
        <f t="shared" si="855"/>
        <v>41860.914641203701</v>
      </c>
      <c r="U2686">
        <f t="shared" si="874"/>
        <v>70000</v>
      </c>
      <c r="V2686">
        <f t="shared" si="875"/>
        <v>800</v>
      </c>
    </row>
    <row r="2687" spans="1:22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852"/>
        <v>2.0000000000000001E-4</v>
      </c>
      <c r="P2687">
        <f t="shared" si="853"/>
        <v>10</v>
      </c>
      <c r="Q2687" t="s">
        <v>8336</v>
      </c>
      <c r="R2687" t="s">
        <v>8337</v>
      </c>
      <c r="S2687" s="10">
        <f t="shared" si="854"/>
        <v>42061.69594907407</v>
      </c>
      <c r="T2687" s="10">
        <f t="shared" si="855"/>
        <v>42121.654282407413</v>
      </c>
      <c r="U2687">
        <f t="shared" si="874"/>
        <v>50000</v>
      </c>
      <c r="V2687">
        <f t="shared" si="875"/>
        <v>10</v>
      </c>
    </row>
    <row r="2688" spans="1:22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852"/>
        <v>0</v>
      </c>
      <c r="P2688" t="e">
        <f t="shared" si="853"/>
        <v>#DIV/0!</v>
      </c>
      <c r="Q2688" t="s">
        <v>8336</v>
      </c>
      <c r="R2688" t="s">
        <v>8337</v>
      </c>
      <c r="S2688" s="10">
        <f t="shared" si="854"/>
        <v>41892.974803240737</v>
      </c>
      <c r="T2688" s="10">
        <f t="shared" si="855"/>
        <v>41912.974803240737</v>
      </c>
      <c r="U2688">
        <f t="shared" si="874"/>
        <v>30000</v>
      </c>
      <c r="V2688">
        <f t="shared" si="875"/>
        <v>0</v>
      </c>
    </row>
    <row r="2689" spans="1:22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852"/>
        <v>0</v>
      </c>
      <c r="P2689" t="e">
        <f t="shared" si="853"/>
        <v>#DIV/0!</v>
      </c>
      <c r="Q2689" t="s">
        <v>8336</v>
      </c>
      <c r="R2689" t="s">
        <v>8337</v>
      </c>
      <c r="S2689" s="10">
        <f t="shared" si="854"/>
        <v>42154.64025462963</v>
      </c>
      <c r="T2689" s="10">
        <f t="shared" si="855"/>
        <v>42184.64025462963</v>
      </c>
      <c r="U2689">
        <f t="shared" si="874"/>
        <v>15000</v>
      </c>
      <c r="V2689">
        <f t="shared" si="875"/>
        <v>0</v>
      </c>
    </row>
    <row r="2690" spans="1:22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852"/>
        <v>1.48E-3</v>
      </c>
      <c r="P2690">
        <f t="shared" si="853"/>
        <v>5.2857142857142856</v>
      </c>
      <c r="Q2690" t="s">
        <v>8336</v>
      </c>
      <c r="R2690" t="s">
        <v>8337</v>
      </c>
      <c r="S2690" s="10">
        <f t="shared" si="854"/>
        <v>42028.118865740747</v>
      </c>
      <c r="T2690" s="10">
        <f t="shared" si="855"/>
        <v>42059.125</v>
      </c>
      <c r="U2690">
        <f t="shared" si="874"/>
        <v>50000</v>
      </c>
      <c r="V2690">
        <f t="shared" si="875"/>
        <v>74</v>
      </c>
    </row>
    <row r="2691" spans="1:22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876">SUM(E2691/D2691)</f>
        <v>2.8571428571428571E-5</v>
      </c>
      <c r="P2691">
        <f t="shared" ref="P2691:P2754" si="877">SUM(E2691/L2691)</f>
        <v>1</v>
      </c>
      <c r="Q2691" t="s">
        <v>8336</v>
      </c>
      <c r="R2691" t="s">
        <v>8337</v>
      </c>
      <c r="S2691" s="10">
        <f t="shared" ref="S2691:S2754" si="878">(((J2691/60)/60)/24)+DATE(1970,1,1)</f>
        <v>42551.961689814809</v>
      </c>
      <c r="T2691" s="10">
        <f t="shared" ref="T2691:T2754" si="879">(((I2691/60)/60)/24)+DATE(1970,1,1)</f>
        <v>42581.961689814809</v>
      </c>
      <c r="U2691">
        <f t="shared" si="874"/>
        <v>35000</v>
      </c>
      <c r="V2691">
        <f t="shared" si="875"/>
        <v>1</v>
      </c>
    </row>
    <row r="2692" spans="1:22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876"/>
        <v>0.107325</v>
      </c>
      <c r="P2692">
        <f t="shared" si="877"/>
        <v>72.762711864406782</v>
      </c>
      <c r="Q2692" t="s">
        <v>8336</v>
      </c>
      <c r="R2692" t="s">
        <v>8337</v>
      </c>
      <c r="S2692" s="10">
        <f t="shared" si="878"/>
        <v>42113.105046296296</v>
      </c>
      <c r="T2692" s="10">
        <f t="shared" si="879"/>
        <v>42158.105046296296</v>
      </c>
      <c r="U2692">
        <f t="shared" si="874"/>
        <v>80000</v>
      </c>
      <c r="V2692">
        <f t="shared" si="875"/>
        <v>8586</v>
      </c>
    </row>
    <row r="2693" spans="1:22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876"/>
        <v>5.3846153846153844E-4</v>
      </c>
      <c r="P2693">
        <f t="shared" si="877"/>
        <v>17.5</v>
      </c>
      <c r="Q2693" t="s">
        <v>8336</v>
      </c>
      <c r="R2693" t="s">
        <v>8337</v>
      </c>
      <c r="S2693" s="10">
        <f t="shared" si="878"/>
        <v>42089.724039351851</v>
      </c>
      <c r="T2693" s="10">
        <f t="shared" si="879"/>
        <v>42134.724039351851</v>
      </c>
      <c r="U2693">
        <f>D2693*0.81</f>
        <v>52650</v>
      </c>
      <c r="V2693">
        <f>E2693*0.81</f>
        <v>28.35</v>
      </c>
    </row>
    <row r="2694" spans="1:22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876"/>
        <v>7.1428571428571426E-3</v>
      </c>
      <c r="P2694">
        <f t="shared" si="877"/>
        <v>25</v>
      </c>
      <c r="Q2694" t="s">
        <v>8336</v>
      </c>
      <c r="R2694" t="s">
        <v>8337</v>
      </c>
      <c r="S2694" s="10">
        <f t="shared" si="878"/>
        <v>42058.334027777775</v>
      </c>
      <c r="T2694" s="10">
        <f t="shared" si="879"/>
        <v>42088.292361111111</v>
      </c>
      <c r="U2694">
        <f t="shared" ref="U2694:U2700" si="880">D2694</f>
        <v>3500</v>
      </c>
      <c r="V2694">
        <f t="shared" ref="V2694:V2700" si="881">E2694</f>
        <v>25</v>
      </c>
    </row>
    <row r="2695" spans="1:22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876"/>
        <v>8.0000000000000002E-3</v>
      </c>
      <c r="P2695">
        <f t="shared" si="877"/>
        <v>13.333333333333334</v>
      </c>
      <c r="Q2695" t="s">
        <v>8336</v>
      </c>
      <c r="R2695" t="s">
        <v>8337</v>
      </c>
      <c r="S2695" s="10">
        <f t="shared" si="878"/>
        <v>41834.138495370367</v>
      </c>
      <c r="T2695" s="10">
        <f t="shared" si="879"/>
        <v>41864.138495370367</v>
      </c>
      <c r="U2695">
        <f t="shared" si="880"/>
        <v>5000</v>
      </c>
      <c r="V2695">
        <f t="shared" si="881"/>
        <v>40</v>
      </c>
    </row>
    <row r="2696" spans="1:22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876"/>
        <v>3.3333333333333335E-5</v>
      </c>
      <c r="P2696">
        <f t="shared" si="877"/>
        <v>1</v>
      </c>
      <c r="Q2696" t="s">
        <v>8336</v>
      </c>
      <c r="R2696" t="s">
        <v>8337</v>
      </c>
      <c r="S2696" s="10">
        <f t="shared" si="878"/>
        <v>41878.140497685185</v>
      </c>
      <c r="T2696" s="10">
        <f t="shared" si="879"/>
        <v>41908.140497685185</v>
      </c>
      <c r="U2696">
        <f t="shared" si="880"/>
        <v>30000</v>
      </c>
      <c r="V2696">
        <f t="shared" si="881"/>
        <v>1</v>
      </c>
    </row>
    <row r="2697" spans="1:22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876"/>
        <v>4.7333333333333333E-3</v>
      </c>
      <c r="P2697">
        <f t="shared" si="877"/>
        <v>23.666666666666668</v>
      </c>
      <c r="Q2697" t="s">
        <v>8336</v>
      </c>
      <c r="R2697" t="s">
        <v>8337</v>
      </c>
      <c r="S2697" s="10">
        <f t="shared" si="878"/>
        <v>42048.181921296295</v>
      </c>
      <c r="T2697" s="10">
        <f t="shared" si="879"/>
        <v>42108.14025462963</v>
      </c>
      <c r="U2697">
        <f t="shared" si="880"/>
        <v>15000</v>
      </c>
      <c r="V2697">
        <f t="shared" si="881"/>
        <v>71</v>
      </c>
    </row>
    <row r="2698" spans="1:22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876"/>
        <v>5.6500000000000002E-2</v>
      </c>
      <c r="P2698">
        <f t="shared" si="877"/>
        <v>89.21052631578948</v>
      </c>
      <c r="Q2698" t="s">
        <v>8336</v>
      </c>
      <c r="R2698" t="s">
        <v>8337</v>
      </c>
      <c r="S2698" s="10">
        <f t="shared" si="878"/>
        <v>41964.844444444447</v>
      </c>
      <c r="T2698" s="10">
        <f t="shared" si="879"/>
        <v>41998.844444444447</v>
      </c>
      <c r="U2698">
        <f t="shared" si="880"/>
        <v>60000</v>
      </c>
      <c r="V2698">
        <f t="shared" si="881"/>
        <v>3390</v>
      </c>
    </row>
    <row r="2699" spans="1:22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876"/>
        <v>0.26352173913043481</v>
      </c>
      <c r="P2699">
        <f t="shared" si="877"/>
        <v>116.55769230769231</v>
      </c>
      <c r="Q2699" t="s">
        <v>8336</v>
      </c>
      <c r="R2699" t="s">
        <v>8337</v>
      </c>
      <c r="S2699" s="10">
        <f t="shared" si="878"/>
        <v>42187.940081018518</v>
      </c>
      <c r="T2699" s="10">
        <f t="shared" si="879"/>
        <v>42218.916666666672</v>
      </c>
      <c r="U2699">
        <f t="shared" si="880"/>
        <v>23000</v>
      </c>
      <c r="V2699">
        <f t="shared" si="881"/>
        <v>6061</v>
      </c>
    </row>
    <row r="2700" spans="1:22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876"/>
        <v>3.2512500000000002E-3</v>
      </c>
      <c r="P2700">
        <f t="shared" si="877"/>
        <v>13.005000000000001</v>
      </c>
      <c r="Q2700" t="s">
        <v>8336</v>
      </c>
      <c r="R2700" t="s">
        <v>8337</v>
      </c>
      <c r="S2700" s="10">
        <f t="shared" si="878"/>
        <v>41787.898240740738</v>
      </c>
      <c r="T2700" s="10">
        <f t="shared" si="879"/>
        <v>41817.898240740738</v>
      </c>
      <c r="U2700">
        <f t="shared" si="880"/>
        <v>8000</v>
      </c>
      <c r="V2700">
        <f t="shared" si="881"/>
        <v>26.01</v>
      </c>
    </row>
    <row r="2701" spans="1:22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876"/>
        <v>0</v>
      </c>
      <c r="P2701" t="e">
        <f t="shared" si="877"/>
        <v>#DIV/0!</v>
      </c>
      <c r="Q2701" t="s">
        <v>8336</v>
      </c>
      <c r="R2701" t="s">
        <v>8337</v>
      </c>
      <c r="S2701" s="10">
        <f t="shared" si="878"/>
        <v>41829.896562499998</v>
      </c>
      <c r="T2701" s="10">
        <f t="shared" si="879"/>
        <v>41859.896562499998</v>
      </c>
      <c r="U2701">
        <f>D2701*0.81</f>
        <v>1.62</v>
      </c>
      <c r="V2701">
        <f>E2701*0.81</f>
        <v>0</v>
      </c>
    </row>
    <row r="2702" spans="1:22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876"/>
        <v>7.0007000700070005E-3</v>
      </c>
      <c r="P2702">
        <f t="shared" si="877"/>
        <v>17.5</v>
      </c>
      <c r="Q2702" t="s">
        <v>8336</v>
      </c>
      <c r="R2702" t="s">
        <v>8337</v>
      </c>
      <c r="S2702" s="10">
        <f t="shared" si="878"/>
        <v>41870.87467592593</v>
      </c>
      <c r="T2702" s="10">
        <f t="shared" si="879"/>
        <v>41900.87467592593</v>
      </c>
      <c r="U2702">
        <f>D2702</f>
        <v>9999</v>
      </c>
      <c r="V2702">
        <f>E2702</f>
        <v>70</v>
      </c>
    </row>
    <row r="2703" spans="1:22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876"/>
        <v>0.46176470588235297</v>
      </c>
      <c r="P2703">
        <f t="shared" si="877"/>
        <v>34.130434782608695</v>
      </c>
      <c r="Q2703" t="s">
        <v>8317</v>
      </c>
      <c r="R2703" t="s">
        <v>8357</v>
      </c>
      <c r="S2703" s="10">
        <f t="shared" si="878"/>
        <v>42801.774699074071</v>
      </c>
      <c r="T2703" s="10">
        <f t="shared" si="879"/>
        <v>42832.733032407406</v>
      </c>
      <c r="U2703">
        <f>D2703*1.19</f>
        <v>4046</v>
      </c>
      <c r="V2703">
        <f>E2703*1.19</f>
        <v>1868.3</v>
      </c>
    </row>
    <row r="2704" spans="1:22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876"/>
        <v>0.34410000000000002</v>
      </c>
      <c r="P2704">
        <f t="shared" si="877"/>
        <v>132.34615384615384</v>
      </c>
      <c r="Q2704" t="s">
        <v>8317</v>
      </c>
      <c r="R2704" t="s">
        <v>8357</v>
      </c>
      <c r="S2704" s="10">
        <f t="shared" si="878"/>
        <v>42800.801817129628</v>
      </c>
      <c r="T2704" s="10">
        <f t="shared" si="879"/>
        <v>42830.760150462964</v>
      </c>
      <c r="U2704">
        <f>D2704</f>
        <v>10000</v>
      </c>
      <c r="V2704">
        <f>E2704</f>
        <v>3441</v>
      </c>
    </row>
    <row r="2705" spans="1:22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876"/>
        <v>1.0375000000000001</v>
      </c>
      <c r="P2705">
        <f t="shared" si="877"/>
        <v>922.22222222222217</v>
      </c>
      <c r="Q2705" t="s">
        <v>8317</v>
      </c>
      <c r="R2705" t="s">
        <v>8357</v>
      </c>
      <c r="S2705" s="10">
        <f t="shared" si="878"/>
        <v>42756.690162037034</v>
      </c>
      <c r="T2705" s="10">
        <f t="shared" si="879"/>
        <v>42816.648495370369</v>
      </c>
      <c r="U2705">
        <f>D2705*0.048</f>
        <v>1920</v>
      </c>
      <c r="V2705">
        <f>E2705*0.048</f>
        <v>1992</v>
      </c>
    </row>
    <row r="2706" spans="1:22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876"/>
        <v>6.0263157894736845E-2</v>
      </c>
      <c r="P2706">
        <f t="shared" si="877"/>
        <v>163.57142857142858</v>
      </c>
      <c r="Q2706" t="s">
        <v>8317</v>
      </c>
      <c r="R2706" t="s">
        <v>8357</v>
      </c>
      <c r="S2706" s="10">
        <f t="shared" si="878"/>
        <v>42787.862430555557</v>
      </c>
      <c r="T2706" s="10">
        <f t="shared" si="879"/>
        <v>42830.820763888885</v>
      </c>
      <c r="U2706">
        <f t="shared" ref="U2706:U2709" si="882">D2706</f>
        <v>19000</v>
      </c>
      <c r="V2706">
        <f t="shared" ref="V2706:V2709" si="883">E2706</f>
        <v>1145</v>
      </c>
    </row>
    <row r="2707" spans="1:22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876"/>
        <v>0.10539393939393939</v>
      </c>
      <c r="P2707">
        <f t="shared" si="877"/>
        <v>217.375</v>
      </c>
      <c r="Q2707" t="s">
        <v>8317</v>
      </c>
      <c r="R2707" t="s">
        <v>8357</v>
      </c>
      <c r="S2707" s="10">
        <f t="shared" si="878"/>
        <v>42773.916180555556</v>
      </c>
      <c r="T2707" s="10">
        <f t="shared" si="879"/>
        <v>42818.874513888892</v>
      </c>
      <c r="U2707">
        <f t="shared" si="882"/>
        <v>16500</v>
      </c>
      <c r="V2707">
        <f t="shared" si="883"/>
        <v>1739</v>
      </c>
    </row>
    <row r="2708" spans="1:22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876"/>
        <v>1.1229714285714285</v>
      </c>
      <c r="P2708">
        <f t="shared" si="877"/>
        <v>149.44486692015209</v>
      </c>
      <c r="Q2708" t="s">
        <v>8317</v>
      </c>
      <c r="R2708" t="s">
        <v>8357</v>
      </c>
      <c r="S2708" s="10">
        <f t="shared" si="878"/>
        <v>41899.294942129629</v>
      </c>
      <c r="T2708" s="10">
        <f t="shared" si="879"/>
        <v>41928.290972222225</v>
      </c>
      <c r="U2708">
        <f t="shared" si="882"/>
        <v>35000</v>
      </c>
      <c r="V2708">
        <f t="shared" si="883"/>
        <v>39304</v>
      </c>
    </row>
    <row r="2709" spans="1:22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876"/>
        <v>3.50844625</v>
      </c>
      <c r="P2709">
        <f t="shared" si="877"/>
        <v>71.237487309644663</v>
      </c>
      <c r="Q2709" t="s">
        <v>8317</v>
      </c>
      <c r="R2709" t="s">
        <v>8357</v>
      </c>
      <c r="S2709" s="10">
        <f t="shared" si="878"/>
        <v>41391.782905092594</v>
      </c>
      <c r="T2709" s="10">
        <f t="shared" si="879"/>
        <v>41421.290972222225</v>
      </c>
      <c r="U2709">
        <f t="shared" si="882"/>
        <v>8000</v>
      </c>
      <c r="V2709">
        <f t="shared" si="883"/>
        <v>28067.57</v>
      </c>
    </row>
    <row r="2710" spans="1:22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876"/>
        <v>2.3321535</v>
      </c>
      <c r="P2710">
        <f t="shared" si="877"/>
        <v>44.464318398474738</v>
      </c>
      <c r="Q2710" t="s">
        <v>8317</v>
      </c>
      <c r="R2710" t="s">
        <v>8357</v>
      </c>
      <c r="S2710" s="10">
        <f t="shared" si="878"/>
        <v>42512.698217592595</v>
      </c>
      <c r="T2710" s="10">
        <f t="shared" si="879"/>
        <v>42572.698217592595</v>
      </c>
      <c r="U2710">
        <f>D2710*1.39</f>
        <v>27799.999999999996</v>
      </c>
      <c r="V2710">
        <f>E2710*1.39</f>
        <v>64833.867299999998</v>
      </c>
    </row>
    <row r="2711" spans="1:22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876"/>
        <v>1.01606</v>
      </c>
      <c r="P2711">
        <f t="shared" si="877"/>
        <v>164.94480519480518</v>
      </c>
      <c r="Q2711" t="s">
        <v>8317</v>
      </c>
      <c r="R2711" t="s">
        <v>8357</v>
      </c>
      <c r="S2711" s="10">
        <f t="shared" si="878"/>
        <v>42612.149780092594</v>
      </c>
      <c r="T2711" s="10">
        <f t="shared" si="879"/>
        <v>42647.165972222225</v>
      </c>
      <c r="U2711">
        <f t="shared" ref="U2711:U2712" si="884">D2711</f>
        <v>50000</v>
      </c>
      <c r="V2711">
        <f t="shared" ref="V2711:V2712" si="885">E2711</f>
        <v>50803</v>
      </c>
    </row>
    <row r="2712" spans="1:22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876"/>
        <v>1.5390035000000002</v>
      </c>
      <c r="P2712">
        <f t="shared" si="877"/>
        <v>84.871516544117654</v>
      </c>
      <c r="Q2712" t="s">
        <v>8317</v>
      </c>
      <c r="R2712" t="s">
        <v>8357</v>
      </c>
      <c r="S2712" s="10">
        <f t="shared" si="878"/>
        <v>41828.229490740741</v>
      </c>
      <c r="T2712" s="10">
        <f t="shared" si="879"/>
        <v>41860.083333333336</v>
      </c>
      <c r="U2712">
        <f t="shared" si="884"/>
        <v>60000</v>
      </c>
      <c r="V2712">
        <f t="shared" si="885"/>
        <v>92340.21</v>
      </c>
    </row>
    <row r="2713" spans="1:22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876"/>
        <v>1.007161125319693</v>
      </c>
      <c r="P2713">
        <f t="shared" si="877"/>
        <v>53.945205479452056</v>
      </c>
      <c r="Q2713" t="s">
        <v>8317</v>
      </c>
      <c r="R2713" t="s">
        <v>8357</v>
      </c>
      <c r="S2713" s="10">
        <f t="shared" si="878"/>
        <v>41780.745254629634</v>
      </c>
      <c r="T2713" s="10">
        <f t="shared" si="879"/>
        <v>41810.917361111111</v>
      </c>
      <c r="U2713">
        <f>D2713*1.39</f>
        <v>5434.9</v>
      </c>
      <c r="V2713">
        <f>E2713*1.39</f>
        <v>5473.82</v>
      </c>
    </row>
    <row r="2714" spans="1:22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876"/>
        <v>1.3138181818181818</v>
      </c>
      <c r="P2714">
        <f t="shared" si="877"/>
        <v>50.531468531468533</v>
      </c>
      <c r="Q2714" t="s">
        <v>8317</v>
      </c>
      <c r="R2714" t="s">
        <v>8357</v>
      </c>
      <c r="S2714" s="10">
        <f t="shared" si="878"/>
        <v>41432.062037037038</v>
      </c>
      <c r="T2714" s="10">
        <f t="shared" si="879"/>
        <v>41468.75</v>
      </c>
      <c r="U2714">
        <f t="shared" ref="U2714:U2717" si="886">D2714</f>
        <v>5500</v>
      </c>
      <c r="V2714">
        <f t="shared" ref="V2714:V2717" si="887">E2714</f>
        <v>7226</v>
      </c>
    </row>
    <row r="2715" spans="1:22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876"/>
        <v>1.0224133333333334</v>
      </c>
      <c r="P2715">
        <f t="shared" si="877"/>
        <v>108.00140845070422</v>
      </c>
      <c r="Q2715" t="s">
        <v>8317</v>
      </c>
      <c r="R2715" t="s">
        <v>8357</v>
      </c>
      <c r="S2715" s="10">
        <f t="shared" si="878"/>
        <v>42322.653749999998</v>
      </c>
      <c r="T2715" s="10">
        <f t="shared" si="879"/>
        <v>42362.653749999998</v>
      </c>
      <c r="U2715">
        <f t="shared" si="886"/>
        <v>150000</v>
      </c>
      <c r="V2715">
        <f t="shared" si="887"/>
        <v>153362</v>
      </c>
    </row>
    <row r="2716" spans="1:22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876"/>
        <v>1.1635599999999999</v>
      </c>
      <c r="P2716">
        <f t="shared" si="877"/>
        <v>95.373770491803285</v>
      </c>
      <c r="Q2716" t="s">
        <v>8317</v>
      </c>
      <c r="R2716" t="s">
        <v>8357</v>
      </c>
      <c r="S2716" s="10">
        <f t="shared" si="878"/>
        <v>42629.655046296291</v>
      </c>
      <c r="T2716" s="10">
        <f t="shared" si="879"/>
        <v>42657.958333333328</v>
      </c>
      <c r="U2716">
        <f t="shared" si="886"/>
        <v>25000</v>
      </c>
      <c r="V2716">
        <f t="shared" si="887"/>
        <v>29089</v>
      </c>
    </row>
    <row r="2717" spans="1:22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876"/>
        <v>2.6462241666666664</v>
      </c>
      <c r="P2717">
        <f t="shared" si="877"/>
        <v>57.631016333938291</v>
      </c>
      <c r="Q2717" t="s">
        <v>8317</v>
      </c>
      <c r="R2717" t="s">
        <v>8357</v>
      </c>
      <c r="S2717" s="10">
        <f t="shared" si="878"/>
        <v>42387.398472222223</v>
      </c>
      <c r="T2717" s="10">
        <f t="shared" si="879"/>
        <v>42421.398472222223</v>
      </c>
      <c r="U2717">
        <f t="shared" si="886"/>
        <v>12000</v>
      </c>
      <c r="V2717">
        <f t="shared" si="887"/>
        <v>31754.69</v>
      </c>
    </row>
    <row r="2718" spans="1:22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876"/>
        <v>1.1998010000000001</v>
      </c>
      <c r="P2718">
        <f t="shared" si="877"/>
        <v>64.160481283422456</v>
      </c>
      <c r="Q2718" t="s">
        <v>8317</v>
      </c>
      <c r="R2718" t="s">
        <v>8357</v>
      </c>
      <c r="S2718" s="10">
        <f t="shared" si="878"/>
        <v>42255.333252314813</v>
      </c>
      <c r="T2718" s="10">
        <f t="shared" si="879"/>
        <v>42285.333252314813</v>
      </c>
      <c r="U2718">
        <f>D2718*1.19</f>
        <v>11900</v>
      </c>
      <c r="V2718">
        <f>E2718*1.19</f>
        <v>14277.6319</v>
      </c>
    </row>
    <row r="2719" spans="1:22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876"/>
        <v>1.2010400000000001</v>
      </c>
      <c r="P2719">
        <f t="shared" si="877"/>
        <v>92.387692307692305</v>
      </c>
      <c r="Q2719" t="s">
        <v>8317</v>
      </c>
      <c r="R2719" t="s">
        <v>8357</v>
      </c>
      <c r="S2719" s="10">
        <f t="shared" si="878"/>
        <v>41934.914918981485</v>
      </c>
      <c r="T2719" s="10">
        <f t="shared" si="879"/>
        <v>41979.956585648149</v>
      </c>
      <c r="U2719">
        <f t="shared" ref="U2719:U2722" si="888">D2719</f>
        <v>25000</v>
      </c>
      <c r="V2719">
        <f t="shared" ref="V2719:V2722" si="889">E2719</f>
        <v>30026</v>
      </c>
    </row>
    <row r="2720" spans="1:22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876"/>
        <v>1.0358333333333334</v>
      </c>
      <c r="P2720">
        <f t="shared" si="877"/>
        <v>125.97972972972973</v>
      </c>
      <c r="Q2720" t="s">
        <v>8317</v>
      </c>
      <c r="R2720" t="s">
        <v>8357</v>
      </c>
      <c r="S2720" s="10">
        <f t="shared" si="878"/>
        <v>42465.596585648149</v>
      </c>
      <c r="T2720" s="10">
        <f t="shared" si="879"/>
        <v>42493.958333333328</v>
      </c>
      <c r="U2720">
        <f t="shared" si="888"/>
        <v>18000</v>
      </c>
      <c r="V2720">
        <f t="shared" si="889"/>
        <v>18645</v>
      </c>
    </row>
    <row r="2721" spans="1:22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876"/>
        <v>1.0883333333333334</v>
      </c>
      <c r="P2721">
        <f t="shared" si="877"/>
        <v>94.637681159420296</v>
      </c>
      <c r="Q2721" t="s">
        <v>8317</v>
      </c>
      <c r="R2721" t="s">
        <v>8357</v>
      </c>
      <c r="S2721" s="10">
        <f t="shared" si="878"/>
        <v>42418.031180555554</v>
      </c>
      <c r="T2721" s="10">
        <f t="shared" si="879"/>
        <v>42477.989513888882</v>
      </c>
      <c r="U2721">
        <f t="shared" si="888"/>
        <v>6000</v>
      </c>
      <c r="V2721">
        <f t="shared" si="889"/>
        <v>6530</v>
      </c>
    </row>
    <row r="2722" spans="1:22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876"/>
        <v>1.1812400000000001</v>
      </c>
      <c r="P2722">
        <f t="shared" si="877"/>
        <v>170.69942196531792</v>
      </c>
      <c r="Q2722" t="s">
        <v>8317</v>
      </c>
      <c r="R2722" t="s">
        <v>8357</v>
      </c>
      <c r="S2722" s="10">
        <f t="shared" si="878"/>
        <v>42655.465891203698</v>
      </c>
      <c r="T2722" s="10">
        <f t="shared" si="879"/>
        <v>42685.507557870369</v>
      </c>
      <c r="U2722">
        <f t="shared" si="888"/>
        <v>25000</v>
      </c>
      <c r="V2722">
        <f t="shared" si="889"/>
        <v>29531</v>
      </c>
    </row>
    <row r="2723" spans="1:22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876"/>
        <v>14.62</v>
      </c>
      <c r="P2723">
        <f t="shared" si="877"/>
        <v>40.762081784386616</v>
      </c>
      <c r="Q2723" t="s">
        <v>8319</v>
      </c>
      <c r="R2723" t="s">
        <v>8349</v>
      </c>
      <c r="S2723" s="10">
        <f t="shared" si="878"/>
        <v>41493.543958333335</v>
      </c>
      <c r="T2723" s="10">
        <f t="shared" si="879"/>
        <v>41523.791666666664</v>
      </c>
      <c r="U2723">
        <f>D2723*1.39</f>
        <v>1042.5</v>
      </c>
      <c r="V2723">
        <f>E2723*1.39</f>
        <v>15241.349999999999</v>
      </c>
    </row>
    <row r="2724" spans="1:22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876"/>
        <v>2.5253999999999999</v>
      </c>
      <c r="P2724">
        <f t="shared" si="877"/>
        <v>68.254054054054052</v>
      </c>
      <c r="Q2724" t="s">
        <v>8319</v>
      </c>
      <c r="R2724" t="s">
        <v>8349</v>
      </c>
      <c r="S2724" s="10">
        <f t="shared" si="878"/>
        <v>42704.857094907406</v>
      </c>
      <c r="T2724" s="10">
        <f t="shared" si="879"/>
        <v>42764.857094907406</v>
      </c>
      <c r="U2724">
        <f t="shared" ref="U2724:U2725" si="890">D2724</f>
        <v>5000</v>
      </c>
      <c r="V2724">
        <f t="shared" ref="V2724:V2725" si="891">E2724</f>
        <v>12627</v>
      </c>
    </row>
    <row r="2725" spans="1:22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876"/>
        <v>1.4005000000000001</v>
      </c>
      <c r="P2725">
        <f t="shared" si="877"/>
        <v>95.48863636363636</v>
      </c>
      <c r="Q2725" t="s">
        <v>8319</v>
      </c>
      <c r="R2725" t="s">
        <v>8349</v>
      </c>
      <c r="S2725" s="10">
        <f t="shared" si="878"/>
        <v>41944.83898148148</v>
      </c>
      <c r="T2725" s="10">
        <f t="shared" si="879"/>
        <v>42004.880648148144</v>
      </c>
      <c r="U2725">
        <f t="shared" si="890"/>
        <v>12000</v>
      </c>
      <c r="V2725">
        <f t="shared" si="891"/>
        <v>16806</v>
      </c>
    </row>
    <row r="2726" spans="1:22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876"/>
        <v>2.9687520259319289</v>
      </c>
      <c r="P2726">
        <f t="shared" si="877"/>
        <v>7.1902649656526005</v>
      </c>
      <c r="Q2726" t="s">
        <v>8319</v>
      </c>
      <c r="R2726" t="s">
        <v>8349</v>
      </c>
      <c r="S2726" s="10">
        <f t="shared" si="878"/>
        <v>42199.32707175926</v>
      </c>
      <c r="T2726" s="10">
        <f t="shared" si="879"/>
        <v>42231.32707175926</v>
      </c>
      <c r="U2726">
        <f>D2726*1.39</f>
        <v>3430.52</v>
      </c>
      <c r="V2726">
        <f>E2726*1.39</f>
        <v>10184.3632</v>
      </c>
    </row>
    <row r="2727" spans="1:22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876"/>
        <v>1.445425</v>
      </c>
      <c r="P2727">
        <f t="shared" si="877"/>
        <v>511.65486725663715</v>
      </c>
      <c r="Q2727" t="s">
        <v>8319</v>
      </c>
      <c r="R2727" t="s">
        <v>8349</v>
      </c>
      <c r="S2727" s="10">
        <f t="shared" si="878"/>
        <v>42745.744618055556</v>
      </c>
      <c r="T2727" s="10">
        <f t="shared" si="879"/>
        <v>42795.744618055556</v>
      </c>
      <c r="U2727">
        <f>D2727*0.81</f>
        <v>32400.000000000004</v>
      </c>
      <c r="V2727">
        <f>E2727*0.81</f>
        <v>46831.770000000004</v>
      </c>
    </row>
    <row r="2728" spans="1:22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876"/>
        <v>1.05745</v>
      </c>
      <c r="P2728">
        <f t="shared" si="877"/>
        <v>261.74504950495049</v>
      </c>
      <c r="Q2728" t="s">
        <v>8319</v>
      </c>
      <c r="R2728" t="s">
        <v>8349</v>
      </c>
      <c r="S2728" s="10">
        <f t="shared" si="878"/>
        <v>42452.579988425925</v>
      </c>
      <c r="T2728" s="10">
        <f t="shared" si="879"/>
        <v>42482.579988425925</v>
      </c>
      <c r="U2728">
        <f t="shared" ref="U2728:U2736" si="892">D2728</f>
        <v>100000</v>
      </c>
      <c r="V2728">
        <f t="shared" ref="V2728:V2736" si="893">E2728</f>
        <v>105745</v>
      </c>
    </row>
    <row r="2729" spans="1:22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876"/>
        <v>4.9321000000000002</v>
      </c>
      <c r="P2729">
        <f t="shared" si="877"/>
        <v>69.760961810466767</v>
      </c>
      <c r="Q2729" t="s">
        <v>8319</v>
      </c>
      <c r="R2729" t="s">
        <v>8349</v>
      </c>
      <c r="S2729" s="10">
        <f t="shared" si="878"/>
        <v>42198.676655092597</v>
      </c>
      <c r="T2729" s="10">
        <f t="shared" si="879"/>
        <v>42223.676655092597</v>
      </c>
      <c r="U2729">
        <f t="shared" si="892"/>
        <v>10000</v>
      </c>
      <c r="V2729">
        <f t="shared" si="893"/>
        <v>49321</v>
      </c>
    </row>
    <row r="2730" spans="1:22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876"/>
        <v>2.0182666666666669</v>
      </c>
      <c r="P2730">
        <f t="shared" si="877"/>
        <v>77.229591836734699</v>
      </c>
      <c r="Q2730" t="s">
        <v>8319</v>
      </c>
      <c r="R2730" t="s">
        <v>8349</v>
      </c>
      <c r="S2730" s="10">
        <f t="shared" si="878"/>
        <v>42333.59993055556</v>
      </c>
      <c r="T2730" s="10">
        <f t="shared" si="879"/>
        <v>42368.59993055556</v>
      </c>
      <c r="U2730">
        <f t="shared" si="892"/>
        <v>15000</v>
      </c>
      <c r="V2730">
        <f t="shared" si="893"/>
        <v>30274</v>
      </c>
    </row>
    <row r="2731" spans="1:22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876"/>
        <v>1.0444</v>
      </c>
      <c r="P2731">
        <f t="shared" si="877"/>
        <v>340.56521739130437</v>
      </c>
      <c r="Q2731" t="s">
        <v>8319</v>
      </c>
      <c r="R2731" t="s">
        <v>8349</v>
      </c>
      <c r="S2731" s="10">
        <f t="shared" si="878"/>
        <v>42095.240706018521</v>
      </c>
      <c r="T2731" s="10">
        <f t="shared" si="879"/>
        <v>42125.240706018521</v>
      </c>
      <c r="U2731">
        <f t="shared" si="892"/>
        <v>7500</v>
      </c>
      <c r="V2731">
        <f t="shared" si="893"/>
        <v>7833</v>
      </c>
    </row>
    <row r="2732" spans="1:22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876"/>
        <v>1.7029262962962963</v>
      </c>
      <c r="P2732">
        <f t="shared" si="877"/>
        <v>67.417903225806455</v>
      </c>
      <c r="Q2732" t="s">
        <v>8319</v>
      </c>
      <c r="R2732" t="s">
        <v>8349</v>
      </c>
      <c r="S2732" s="10">
        <f t="shared" si="878"/>
        <v>41351.541377314818</v>
      </c>
      <c r="T2732" s="10">
        <f t="shared" si="879"/>
        <v>41386.541377314818</v>
      </c>
      <c r="U2732">
        <f t="shared" si="892"/>
        <v>27000</v>
      </c>
      <c r="V2732">
        <f t="shared" si="893"/>
        <v>45979.01</v>
      </c>
    </row>
    <row r="2733" spans="1:22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876"/>
        <v>1.0430333333333333</v>
      </c>
      <c r="P2733">
        <f t="shared" si="877"/>
        <v>845.70270270270271</v>
      </c>
      <c r="Q2733" t="s">
        <v>8319</v>
      </c>
      <c r="R2733" t="s">
        <v>8349</v>
      </c>
      <c r="S2733" s="10">
        <f t="shared" si="878"/>
        <v>41872.525717592594</v>
      </c>
      <c r="T2733" s="10">
        <f t="shared" si="879"/>
        <v>41930.166666666664</v>
      </c>
      <c r="U2733">
        <f t="shared" si="892"/>
        <v>30000</v>
      </c>
      <c r="V2733">
        <f t="shared" si="893"/>
        <v>31291</v>
      </c>
    </row>
    <row r="2734" spans="1:22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876"/>
        <v>1.1825000000000001</v>
      </c>
      <c r="P2734">
        <f t="shared" si="877"/>
        <v>97.191780821917803</v>
      </c>
      <c r="Q2734" t="s">
        <v>8319</v>
      </c>
      <c r="R2734" t="s">
        <v>8349</v>
      </c>
      <c r="S2734" s="10">
        <f t="shared" si="878"/>
        <v>41389.808194444442</v>
      </c>
      <c r="T2734" s="10">
        <f t="shared" si="879"/>
        <v>41422</v>
      </c>
      <c r="U2734">
        <f t="shared" si="892"/>
        <v>12000</v>
      </c>
      <c r="V2734">
        <f t="shared" si="893"/>
        <v>14190</v>
      </c>
    </row>
    <row r="2735" spans="1:22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876"/>
        <v>1.07538</v>
      </c>
      <c r="P2735">
        <f t="shared" si="877"/>
        <v>451.84033613445376</v>
      </c>
      <c r="Q2735" t="s">
        <v>8319</v>
      </c>
      <c r="R2735" t="s">
        <v>8349</v>
      </c>
      <c r="S2735" s="10">
        <f t="shared" si="878"/>
        <v>42044.272847222222</v>
      </c>
      <c r="T2735" s="10">
        <f t="shared" si="879"/>
        <v>42104.231180555551</v>
      </c>
      <c r="U2735">
        <f t="shared" si="892"/>
        <v>50000</v>
      </c>
      <c r="V2735">
        <f t="shared" si="893"/>
        <v>53769</v>
      </c>
    </row>
    <row r="2736" spans="1:22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876"/>
        <v>22603</v>
      </c>
      <c r="P2736">
        <f t="shared" si="877"/>
        <v>138.66871165644173</v>
      </c>
      <c r="Q2736" t="s">
        <v>8319</v>
      </c>
      <c r="R2736" t="s">
        <v>8349</v>
      </c>
      <c r="S2736" s="10">
        <f t="shared" si="878"/>
        <v>42626.668888888889</v>
      </c>
      <c r="T2736" s="10">
        <f t="shared" si="879"/>
        <v>42656.915972222225</v>
      </c>
      <c r="U2736">
        <f t="shared" si="892"/>
        <v>1</v>
      </c>
      <c r="V2736">
        <f t="shared" si="893"/>
        <v>22603</v>
      </c>
    </row>
    <row r="2737" spans="1:22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876"/>
        <v>9.7813466666666677</v>
      </c>
      <c r="P2737">
        <f t="shared" si="877"/>
        <v>21.640147492625371</v>
      </c>
      <c r="Q2737" t="s">
        <v>8319</v>
      </c>
      <c r="R2737" t="s">
        <v>8349</v>
      </c>
      <c r="S2737" s="10">
        <f t="shared" si="878"/>
        <v>41316.120949074073</v>
      </c>
      <c r="T2737" s="10">
        <f t="shared" si="879"/>
        <v>41346.833333333336</v>
      </c>
      <c r="U2737">
        <f>D2737*1.39</f>
        <v>1042.5</v>
      </c>
      <c r="V2737">
        <f>E2737*1.39</f>
        <v>10197.053899999999</v>
      </c>
    </row>
    <row r="2738" spans="1:22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876"/>
        <v>1.2290000000000001</v>
      </c>
      <c r="P2738">
        <f t="shared" si="877"/>
        <v>169.51724137931035</v>
      </c>
      <c r="Q2738" t="s">
        <v>8319</v>
      </c>
      <c r="R2738" t="s">
        <v>8349</v>
      </c>
      <c r="S2738" s="10">
        <f t="shared" si="878"/>
        <v>41722.666354166664</v>
      </c>
      <c r="T2738" s="10">
        <f t="shared" si="879"/>
        <v>41752.666354166664</v>
      </c>
      <c r="U2738">
        <f>D2738*0.81</f>
        <v>6480</v>
      </c>
      <c r="V2738">
        <f>E2738*0.81</f>
        <v>7963.92</v>
      </c>
    </row>
    <row r="2739" spans="1:22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876"/>
        <v>2.4606080000000001</v>
      </c>
      <c r="P2739">
        <f t="shared" si="877"/>
        <v>161.88210526315791</v>
      </c>
      <c r="Q2739" t="s">
        <v>8319</v>
      </c>
      <c r="R2739" t="s">
        <v>8349</v>
      </c>
      <c r="S2739" s="10">
        <f t="shared" si="878"/>
        <v>41611.917673611111</v>
      </c>
      <c r="T2739" s="10">
        <f t="shared" si="879"/>
        <v>41654.791666666664</v>
      </c>
      <c r="U2739">
        <f t="shared" ref="U2739:U2740" si="894">D2739</f>
        <v>30000</v>
      </c>
      <c r="V2739">
        <f t="shared" ref="V2739:V2740" si="895">E2739</f>
        <v>73818.240000000005</v>
      </c>
    </row>
    <row r="2740" spans="1:22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876"/>
        <v>1.4794</v>
      </c>
      <c r="P2740">
        <f t="shared" si="877"/>
        <v>493.13333333333333</v>
      </c>
      <c r="Q2740" t="s">
        <v>8319</v>
      </c>
      <c r="R2740" t="s">
        <v>8349</v>
      </c>
      <c r="S2740" s="10">
        <f t="shared" si="878"/>
        <v>42620.143564814818</v>
      </c>
      <c r="T2740" s="10">
        <f t="shared" si="879"/>
        <v>42680.143564814818</v>
      </c>
      <c r="U2740">
        <f t="shared" si="894"/>
        <v>5000</v>
      </c>
      <c r="V2740">
        <f t="shared" si="895"/>
        <v>7397</v>
      </c>
    </row>
    <row r="2741" spans="1:22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876"/>
        <v>3.8409090909090908</v>
      </c>
      <c r="P2741">
        <f t="shared" si="877"/>
        <v>22.120418848167539</v>
      </c>
      <c r="Q2741" t="s">
        <v>8319</v>
      </c>
      <c r="R2741" t="s">
        <v>8349</v>
      </c>
      <c r="S2741" s="10">
        <f t="shared" si="878"/>
        <v>41719.887928240743</v>
      </c>
      <c r="T2741" s="10">
        <f t="shared" si="879"/>
        <v>41764.887928240743</v>
      </c>
      <c r="U2741">
        <f>D2741*1.39</f>
        <v>1529</v>
      </c>
      <c r="V2741">
        <f>E2741*1.39</f>
        <v>5872.75</v>
      </c>
    </row>
    <row r="2742" spans="1:22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876"/>
        <v>1.0333333333333334</v>
      </c>
      <c r="P2742">
        <f t="shared" si="877"/>
        <v>18.235294117647058</v>
      </c>
      <c r="Q2742" t="s">
        <v>8319</v>
      </c>
      <c r="R2742" t="s">
        <v>8349</v>
      </c>
      <c r="S2742" s="10">
        <f t="shared" si="878"/>
        <v>42045.031851851847</v>
      </c>
      <c r="T2742" s="10">
        <f t="shared" si="879"/>
        <v>42074.99018518519</v>
      </c>
      <c r="U2742">
        <f t="shared" ref="U2742:U2756" si="896">D2742</f>
        <v>300</v>
      </c>
      <c r="V2742">
        <f t="shared" ref="V2742:V2756" si="897">E2742</f>
        <v>310</v>
      </c>
    </row>
    <row r="2743" spans="1:22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876"/>
        <v>4.3750000000000004E-3</v>
      </c>
      <c r="P2743">
        <f t="shared" si="877"/>
        <v>8.75</v>
      </c>
      <c r="Q2743" t="s">
        <v>8322</v>
      </c>
      <c r="R2743" t="s">
        <v>8358</v>
      </c>
      <c r="S2743" s="10">
        <f t="shared" si="878"/>
        <v>41911.657430555555</v>
      </c>
      <c r="T2743" s="10">
        <f t="shared" si="879"/>
        <v>41932.088194444441</v>
      </c>
      <c r="U2743">
        <f t="shared" si="896"/>
        <v>8000</v>
      </c>
      <c r="V2743">
        <f t="shared" si="897"/>
        <v>35</v>
      </c>
    </row>
    <row r="2744" spans="1:22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876"/>
        <v>0.29239999999999999</v>
      </c>
      <c r="P2744">
        <f t="shared" si="877"/>
        <v>40.611111111111114</v>
      </c>
      <c r="Q2744" t="s">
        <v>8322</v>
      </c>
      <c r="R2744" t="s">
        <v>8358</v>
      </c>
      <c r="S2744" s="10">
        <f t="shared" si="878"/>
        <v>41030.719756944447</v>
      </c>
      <c r="T2744" s="10">
        <f t="shared" si="879"/>
        <v>41044.719756944447</v>
      </c>
      <c r="U2744">
        <f t="shared" si="896"/>
        <v>2500</v>
      </c>
      <c r="V2744">
        <f t="shared" si="897"/>
        <v>731</v>
      </c>
    </row>
    <row r="2745" spans="1:22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876"/>
        <v>0</v>
      </c>
      <c r="P2745" t="e">
        <f t="shared" si="877"/>
        <v>#DIV/0!</v>
      </c>
      <c r="Q2745" t="s">
        <v>8322</v>
      </c>
      <c r="R2745" t="s">
        <v>8358</v>
      </c>
      <c r="S2745" s="10">
        <f t="shared" si="878"/>
        <v>42632.328784722224</v>
      </c>
      <c r="T2745" s="10">
        <f t="shared" si="879"/>
        <v>42662.328784722224</v>
      </c>
      <c r="U2745">
        <f t="shared" si="896"/>
        <v>5999</v>
      </c>
      <c r="V2745">
        <f t="shared" si="897"/>
        <v>0</v>
      </c>
    </row>
    <row r="2746" spans="1:22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876"/>
        <v>5.2187499999999998E-2</v>
      </c>
      <c r="P2746">
        <f t="shared" si="877"/>
        <v>37.954545454545453</v>
      </c>
      <c r="Q2746" t="s">
        <v>8322</v>
      </c>
      <c r="R2746" t="s">
        <v>8358</v>
      </c>
      <c r="S2746" s="10">
        <f t="shared" si="878"/>
        <v>40938.062476851854</v>
      </c>
      <c r="T2746" s="10">
        <f t="shared" si="879"/>
        <v>40968.062476851854</v>
      </c>
      <c r="U2746">
        <f t="shared" si="896"/>
        <v>16000</v>
      </c>
      <c r="V2746">
        <f t="shared" si="897"/>
        <v>835</v>
      </c>
    </row>
    <row r="2747" spans="1:22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876"/>
        <v>0.21887499999999999</v>
      </c>
      <c r="P2747">
        <f t="shared" si="877"/>
        <v>35.734693877551024</v>
      </c>
      <c r="Q2747" t="s">
        <v>8322</v>
      </c>
      <c r="R2747" t="s">
        <v>8358</v>
      </c>
      <c r="S2747" s="10">
        <f t="shared" si="878"/>
        <v>41044.988055555557</v>
      </c>
      <c r="T2747" s="10">
        <f t="shared" si="879"/>
        <v>41104.988055555557</v>
      </c>
      <c r="U2747">
        <f t="shared" si="896"/>
        <v>8000</v>
      </c>
      <c r="V2747">
        <f t="shared" si="897"/>
        <v>1751</v>
      </c>
    </row>
    <row r="2748" spans="1:22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876"/>
        <v>0.26700000000000002</v>
      </c>
      <c r="P2748">
        <f t="shared" si="877"/>
        <v>42.157894736842103</v>
      </c>
      <c r="Q2748" t="s">
        <v>8322</v>
      </c>
      <c r="R2748" t="s">
        <v>8358</v>
      </c>
      <c r="S2748" s="10">
        <f t="shared" si="878"/>
        <v>41850.781377314815</v>
      </c>
      <c r="T2748" s="10">
        <f t="shared" si="879"/>
        <v>41880.781377314815</v>
      </c>
      <c r="U2748">
        <f t="shared" si="896"/>
        <v>3000</v>
      </c>
      <c r="V2748">
        <f t="shared" si="897"/>
        <v>801</v>
      </c>
    </row>
    <row r="2749" spans="1:22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876"/>
        <v>0.28000000000000003</v>
      </c>
      <c r="P2749">
        <f t="shared" si="877"/>
        <v>35</v>
      </c>
      <c r="Q2749" t="s">
        <v>8322</v>
      </c>
      <c r="R2749" t="s">
        <v>8358</v>
      </c>
      <c r="S2749" s="10">
        <f t="shared" si="878"/>
        <v>41044.64811342593</v>
      </c>
      <c r="T2749" s="10">
        <f t="shared" si="879"/>
        <v>41076.131944444445</v>
      </c>
      <c r="U2749">
        <f t="shared" si="896"/>
        <v>500</v>
      </c>
      <c r="V2749">
        <f t="shared" si="897"/>
        <v>140</v>
      </c>
    </row>
    <row r="2750" spans="1:22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876"/>
        <v>1.06E-2</v>
      </c>
      <c r="P2750">
        <f t="shared" si="877"/>
        <v>13.25</v>
      </c>
      <c r="Q2750" t="s">
        <v>8322</v>
      </c>
      <c r="R2750" t="s">
        <v>8358</v>
      </c>
      <c r="S2750" s="10">
        <f t="shared" si="878"/>
        <v>42585.7106712963</v>
      </c>
      <c r="T2750" s="10">
        <f t="shared" si="879"/>
        <v>42615.7106712963</v>
      </c>
      <c r="U2750">
        <f t="shared" si="896"/>
        <v>5000</v>
      </c>
      <c r="V2750">
        <f t="shared" si="897"/>
        <v>53</v>
      </c>
    </row>
    <row r="2751" spans="1:22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876"/>
        <v>1.0999999999999999E-2</v>
      </c>
      <c r="P2751">
        <f t="shared" si="877"/>
        <v>55</v>
      </c>
      <c r="Q2751" t="s">
        <v>8322</v>
      </c>
      <c r="R2751" t="s">
        <v>8358</v>
      </c>
      <c r="S2751" s="10">
        <f t="shared" si="878"/>
        <v>42068.799039351856</v>
      </c>
      <c r="T2751" s="10">
        <f t="shared" si="879"/>
        <v>42098.757372685184</v>
      </c>
      <c r="U2751">
        <f t="shared" si="896"/>
        <v>10000</v>
      </c>
      <c r="V2751">
        <f t="shared" si="897"/>
        <v>110</v>
      </c>
    </row>
    <row r="2752" spans="1:22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876"/>
        <v>0</v>
      </c>
      <c r="P2752" t="e">
        <f t="shared" si="877"/>
        <v>#DIV/0!</v>
      </c>
      <c r="Q2752" t="s">
        <v>8322</v>
      </c>
      <c r="R2752" t="s">
        <v>8358</v>
      </c>
      <c r="S2752" s="10">
        <f t="shared" si="878"/>
        <v>41078.899826388886</v>
      </c>
      <c r="T2752" s="10">
        <f t="shared" si="879"/>
        <v>41090.833333333336</v>
      </c>
      <c r="U2752">
        <f t="shared" si="896"/>
        <v>1999</v>
      </c>
      <c r="V2752">
        <f t="shared" si="897"/>
        <v>0</v>
      </c>
    </row>
    <row r="2753" spans="1:22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876"/>
        <v>0</v>
      </c>
      <c r="P2753" t="e">
        <f t="shared" si="877"/>
        <v>#DIV/0!</v>
      </c>
      <c r="Q2753" t="s">
        <v>8322</v>
      </c>
      <c r="R2753" t="s">
        <v>8358</v>
      </c>
      <c r="S2753" s="10">
        <f t="shared" si="878"/>
        <v>41747.887060185189</v>
      </c>
      <c r="T2753" s="10">
        <f t="shared" si="879"/>
        <v>41807.887060185189</v>
      </c>
      <c r="U2753">
        <f t="shared" si="896"/>
        <v>3274</v>
      </c>
      <c r="V2753">
        <f t="shared" si="897"/>
        <v>0</v>
      </c>
    </row>
    <row r="2754" spans="1:22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876"/>
        <v>0.11458333333333333</v>
      </c>
      <c r="P2754">
        <f t="shared" si="877"/>
        <v>39.285714285714285</v>
      </c>
      <c r="Q2754" t="s">
        <v>8322</v>
      </c>
      <c r="R2754" t="s">
        <v>8358</v>
      </c>
      <c r="S2754" s="10">
        <f t="shared" si="878"/>
        <v>40855.765092592592</v>
      </c>
      <c r="T2754" s="10">
        <f t="shared" si="879"/>
        <v>40895.765092592592</v>
      </c>
      <c r="U2754">
        <f t="shared" si="896"/>
        <v>4800</v>
      </c>
      <c r="V2754">
        <f t="shared" si="897"/>
        <v>550</v>
      </c>
    </row>
    <row r="2755" spans="1:22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898">SUM(E2755/D2755)</f>
        <v>0.19</v>
      </c>
      <c r="P2755">
        <f t="shared" ref="P2755:P2818" si="899">SUM(E2755/L2755)</f>
        <v>47.5</v>
      </c>
      <c r="Q2755" t="s">
        <v>8322</v>
      </c>
      <c r="R2755" t="s">
        <v>8358</v>
      </c>
      <c r="S2755" s="10">
        <f t="shared" ref="S2755:S2818" si="900">(((J2755/60)/60)/24)+DATE(1970,1,1)</f>
        <v>41117.900729166664</v>
      </c>
      <c r="T2755" s="10">
        <f t="shared" ref="T2755:T2818" si="901">(((I2755/60)/60)/24)+DATE(1970,1,1)</f>
        <v>41147.900729166664</v>
      </c>
      <c r="U2755">
        <f t="shared" si="896"/>
        <v>2000</v>
      </c>
      <c r="V2755">
        <f t="shared" si="897"/>
        <v>380</v>
      </c>
    </row>
    <row r="2756" spans="1:22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898"/>
        <v>0</v>
      </c>
      <c r="P2756" t="e">
        <f t="shared" si="899"/>
        <v>#DIV/0!</v>
      </c>
      <c r="Q2756" t="s">
        <v>8322</v>
      </c>
      <c r="R2756" t="s">
        <v>8358</v>
      </c>
      <c r="S2756" s="10">
        <f t="shared" si="900"/>
        <v>41863.636006944449</v>
      </c>
      <c r="T2756" s="10">
        <f t="shared" si="901"/>
        <v>41893.636006944449</v>
      </c>
      <c r="U2756">
        <f t="shared" si="896"/>
        <v>10000</v>
      </c>
      <c r="V2756">
        <f t="shared" si="897"/>
        <v>0</v>
      </c>
    </row>
    <row r="2757" spans="1:22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898"/>
        <v>0.52</v>
      </c>
      <c r="P2757">
        <f t="shared" si="899"/>
        <v>17.333333333333332</v>
      </c>
      <c r="Q2757" t="s">
        <v>8322</v>
      </c>
      <c r="R2757" t="s">
        <v>8358</v>
      </c>
      <c r="S2757" s="10">
        <f t="shared" si="900"/>
        <v>42072.790821759263</v>
      </c>
      <c r="T2757" s="10">
        <f t="shared" si="901"/>
        <v>42102.790821759263</v>
      </c>
      <c r="U2757">
        <f>D2757*1.19</f>
        <v>595</v>
      </c>
      <c r="V2757">
        <f>E2757*1.19</f>
        <v>309.39999999999998</v>
      </c>
    </row>
    <row r="2758" spans="1:22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898"/>
        <v>0.1048</v>
      </c>
      <c r="P2758">
        <f t="shared" si="899"/>
        <v>31.757575757575758</v>
      </c>
      <c r="Q2758" t="s">
        <v>8322</v>
      </c>
      <c r="R2758" t="s">
        <v>8358</v>
      </c>
      <c r="S2758" s="10">
        <f t="shared" si="900"/>
        <v>41620.90047453704</v>
      </c>
      <c r="T2758" s="10">
        <f t="shared" si="901"/>
        <v>41650.90047453704</v>
      </c>
      <c r="U2758">
        <f t="shared" ref="U2758:U2759" si="902">D2758</f>
        <v>10000</v>
      </c>
      <c r="V2758">
        <f t="shared" ref="V2758:V2759" si="903">E2758</f>
        <v>1048</v>
      </c>
    </row>
    <row r="2759" spans="1:22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898"/>
        <v>6.6666666666666671E-3</v>
      </c>
      <c r="P2759">
        <f t="shared" si="899"/>
        <v>5</v>
      </c>
      <c r="Q2759" t="s">
        <v>8322</v>
      </c>
      <c r="R2759" t="s">
        <v>8358</v>
      </c>
      <c r="S2759" s="10">
        <f t="shared" si="900"/>
        <v>42573.65662037037</v>
      </c>
      <c r="T2759" s="10">
        <f t="shared" si="901"/>
        <v>42588.65662037037</v>
      </c>
      <c r="U2759">
        <f t="shared" si="902"/>
        <v>1500</v>
      </c>
      <c r="V2759">
        <f t="shared" si="903"/>
        <v>10</v>
      </c>
    </row>
    <row r="2760" spans="1:22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898"/>
        <v>0.11700000000000001</v>
      </c>
      <c r="P2760">
        <f t="shared" si="899"/>
        <v>39</v>
      </c>
      <c r="Q2760" t="s">
        <v>8322</v>
      </c>
      <c r="R2760" t="s">
        <v>8358</v>
      </c>
      <c r="S2760" s="10">
        <f t="shared" si="900"/>
        <v>42639.441932870366</v>
      </c>
      <c r="T2760" s="10">
        <f t="shared" si="901"/>
        <v>42653.441932870366</v>
      </c>
      <c r="U2760">
        <f t="shared" ref="U2760:U2761" si="904">D2760*0.75</f>
        <v>1500</v>
      </c>
      <c r="V2760">
        <f t="shared" ref="V2760:V2761" si="905">E2760*0.75</f>
        <v>175.5</v>
      </c>
    </row>
    <row r="2761" spans="1:22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898"/>
        <v>0.105</v>
      </c>
      <c r="P2761">
        <f t="shared" si="899"/>
        <v>52.5</v>
      </c>
      <c r="Q2761" t="s">
        <v>8322</v>
      </c>
      <c r="R2761" t="s">
        <v>8358</v>
      </c>
      <c r="S2761" s="10">
        <f t="shared" si="900"/>
        <v>42524.36650462963</v>
      </c>
      <c r="T2761" s="10">
        <f t="shared" si="901"/>
        <v>42567.36650462963</v>
      </c>
      <c r="U2761">
        <f t="shared" si="904"/>
        <v>750</v>
      </c>
      <c r="V2761">
        <f t="shared" si="905"/>
        <v>78.75</v>
      </c>
    </row>
    <row r="2762" spans="1:22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898"/>
        <v>0</v>
      </c>
      <c r="P2762" t="e">
        <f t="shared" si="899"/>
        <v>#DIV/0!</v>
      </c>
      <c r="Q2762" t="s">
        <v>8322</v>
      </c>
      <c r="R2762" t="s">
        <v>8358</v>
      </c>
      <c r="S2762" s="10">
        <f t="shared" si="900"/>
        <v>41415.461319444446</v>
      </c>
      <c r="T2762" s="10">
        <f t="shared" si="901"/>
        <v>41445.461319444446</v>
      </c>
      <c r="U2762">
        <f>D2762*1.39</f>
        <v>6949.9999999999991</v>
      </c>
      <c r="V2762">
        <f>E2762*1.39</f>
        <v>0</v>
      </c>
    </row>
    <row r="2763" spans="1:22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898"/>
        <v>7.1999999999999998E-3</v>
      </c>
      <c r="P2763">
        <f t="shared" si="899"/>
        <v>9</v>
      </c>
      <c r="Q2763" t="s">
        <v>8322</v>
      </c>
      <c r="R2763" t="s">
        <v>8358</v>
      </c>
      <c r="S2763" s="10">
        <f t="shared" si="900"/>
        <v>41247.063576388886</v>
      </c>
      <c r="T2763" s="10">
        <f t="shared" si="901"/>
        <v>41277.063576388886</v>
      </c>
      <c r="U2763">
        <f t="shared" ref="U2763:U2768" si="906">D2763</f>
        <v>5000</v>
      </c>
      <c r="V2763">
        <f t="shared" ref="V2763:V2768" si="907">E2763</f>
        <v>36</v>
      </c>
    </row>
    <row r="2764" spans="1:22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898"/>
        <v>7.6923076923076927E-3</v>
      </c>
      <c r="P2764">
        <f t="shared" si="899"/>
        <v>25</v>
      </c>
      <c r="Q2764" t="s">
        <v>8322</v>
      </c>
      <c r="R2764" t="s">
        <v>8358</v>
      </c>
      <c r="S2764" s="10">
        <f t="shared" si="900"/>
        <v>40927.036979166667</v>
      </c>
      <c r="T2764" s="10">
        <f t="shared" si="901"/>
        <v>40986.995312500003</v>
      </c>
      <c r="U2764">
        <f t="shared" si="906"/>
        <v>3250</v>
      </c>
      <c r="V2764">
        <f t="shared" si="907"/>
        <v>25</v>
      </c>
    </row>
    <row r="2765" spans="1:22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898"/>
        <v>2.2842639593908631E-3</v>
      </c>
      <c r="P2765">
        <f t="shared" si="899"/>
        <v>30</v>
      </c>
      <c r="Q2765" t="s">
        <v>8322</v>
      </c>
      <c r="R2765" t="s">
        <v>8358</v>
      </c>
      <c r="S2765" s="10">
        <f t="shared" si="900"/>
        <v>41373.579675925925</v>
      </c>
      <c r="T2765" s="10">
        <f t="shared" si="901"/>
        <v>41418.579675925925</v>
      </c>
      <c r="U2765">
        <f t="shared" si="906"/>
        <v>39400</v>
      </c>
      <c r="V2765">
        <f t="shared" si="907"/>
        <v>90</v>
      </c>
    </row>
    <row r="2766" spans="1:22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898"/>
        <v>1.125E-2</v>
      </c>
      <c r="P2766">
        <f t="shared" si="899"/>
        <v>11.25</v>
      </c>
      <c r="Q2766" t="s">
        <v>8322</v>
      </c>
      <c r="R2766" t="s">
        <v>8358</v>
      </c>
      <c r="S2766" s="10">
        <f t="shared" si="900"/>
        <v>41030.292025462964</v>
      </c>
      <c r="T2766" s="10">
        <f t="shared" si="901"/>
        <v>41059.791666666664</v>
      </c>
      <c r="U2766">
        <f t="shared" si="906"/>
        <v>4000</v>
      </c>
      <c r="V2766">
        <f t="shared" si="907"/>
        <v>45</v>
      </c>
    </row>
    <row r="2767" spans="1:22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898"/>
        <v>0</v>
      </c>
      <c r="P2767" t="e">
        <f t="shared" si="899"/>
        <v>#DIV/0!</v>
      </c>
      <c r="Q2767" t="s">
        <v>8322</v>
      </c>
      <c r="R2767" t="s">
        <v>8358</v>
      </c>
      <c r="S2767" s="10">
        <f t="shared" si="900"/>
        <v>41194.579027777778</v>
      </c>
      <c r="T2767" s="10">
        <f t="shared" si="901"/>
        <v>41210.579027777778</v>
      </c>
      <c r="U2767">
        <f t="shared" si="906"/>
        <v>4000</v>
      </c>
      <c r="V2767">
        <f t="shared" si="907"/>
        <v>0</v>
      </c>
    </row>
    <row r="2768" spans="1:22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898"/>
        <v>0.02</v>
      </c>
      <c r="P2768">
        <f t="shared" si="899"/>
        <v>25</v>
      </c>
      <c r="Q2768" t="s">
        <v>8322</v>
      </c>
      <c r="R2768" t="s">
        <v>8358</v>
      </c>
      <c r="S2768" s="10">
        <f t="shared" si="900"/>
        <v>40736.668032407404</v>
      </c>
      <c r="T2768" s="10">
        <f t="shared" si="901"/>
        <v>40766.668032407404</v>
      </c>
      <c r="U2768">
        <f t="shared" si="906"/>
        <v>5000</v>
      </c>
      <c r="V2768">
        <f t="shared" si="907"/>
        <v>100</v>
      </c>
    </row>
    <row r="2769" spans="1:22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898"/>
        <v>8.5000000000000006E-3</v>
      </c>
      <c r="P2769">
        <f t="shared" si="899"/>
        <v>11.333333333333334</v>
      </c>
      <c r="Q2769" t="s">
        <v>8322</v>
      </c>
      <c r="R2769" t="s">
        <v>8358</v>
      </c>
      <c r="S2769" s="10">
        <f t="shared" si="900"/>
        <v>42172.958912037036</v>
      </c>
      <c r="T2769" s="10">
        <f t="shared" si="901"/>
        <v>42232.958912037036</v>
      </c>
      <c r="U2769">
        <f>D2769*0.81</f>
        <v>3240</v>
      </c>
      <c r="V2769">
        <f>E2769*0.81</f>
        <v>27.540000000000003</v>
      </c>
    </row>
    <row r="2770" spans="1:22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898"/>
        <v>0.14314285714285716</v>
      </c>
      <c r="P2770">
        <f t="shared" si="899"/>
        <v>29.470588235294116</v>
      </c>
      <c r="Q2770" t="s">
        <v>8322</v>
      </c>
      <c r="R2770" t="s">
        <v>8358</v>
      </c>
      <c r="S2770" s="10">
        <f t="shared" si="900"/>
        <v>40967.614849537036</v>
      </c>
      <c r="T2770" s="10">
        <f t="shared" si="901"/>
        <v>40997.573182870372</v>
      </c>
      <c r="U2770">
        <f>D2770</f>
        <v>7000</v>
      </c>
      <c r="V2770">
        <f>E2770</f>
        <v>1002</v>
      </c>
    </row>
    <row r="2771" spans="1:22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898"/>
        <v>2.5000000000000001E-3</v>
      </c>
      <c r="P2771">
        <f t="shared" si="899"/>
        <v>1</v>
      </c>
      <c r="Q2771" t="s">
        <v>8322</v>
      </c>
      <c r="R2771" t="s">
        <v>8358</v>
      </c>
      <c r="S2771" s="10">
        <f t="shared" si="900"/>
        <v>41745.826273148145</v>
      </c>
      <c r="T2771" s="10">
        <f t="shared" si="901"/>
        <v>41795.826273148145</v>
      </c>
      <c r="U2771">
        <f>D2771*1.39</f>
        <v>1112</v>
      </c>
      <c r="V2771">
        <f>E2771*1.39</f>
        <v>2.78</v>
      </c>
    </row>
    <row r="2772" spans="1:22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898"/>
        <v>0.1041125</v>
      </c>
      <c r="P2772">
        <f t="shared" si="899"/>
        <v>63.098484848484851</v>
      </c>
      <c r="Q2772" t="s">
        <v>8322</v>
      </c>
      <c r="R2772" t="s">
        <v>8358</v>
      </c>
      <c r="S2772" s="10">
        <f t="shared" si="900"/>
        <v>41686.705208333333</v>
      </c>
      <c r="T2772" s="10">
        <f t="shared" si="901"/>
        <v>41716.663541666669</v>
      </c>
      <c r="U2772">
        <f t="shared" ref="U2772:U2774" si="908">D2772</f>
        <v>20000</v>
      </c>
      <c r="V2772">
        <f t="shared" ref="V2772:V2774" si="909">E2772</f>
        <v>2082.25</v>
      </c>
    </row>
    <row r="2773" spans="1:22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898"/>
        <v>0</v>
      </c>
      <c r="P2773" t="e">
        <f t="shared" si="899"/>
        <v>#DIV/0!</v>
      </c>
      <c r="Q2773" t="s">
        <v>8322</v>
      </c>
      <c r="R2773" t="s">
        <v>8358</v>
      </c>
      <c r="S2773" s="10">
        <f t="shared" si="900"/>
        <v>41257.531712962962</v>
      </c>
      <c r="T2773" s="10">
        <f t="shared" si="901"/>
        <v>41306.708333333336</v>
      </c>
      <c r="U2773">
        <f t="shared" si="908"/>
        <v>19980</v>
      </c>
      <c r="V2773">
        <f t="shared" si="909"/>
        <v>0</v>
      </c>
    </row>
    <row r="2774" spans="1:22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898"/>
        <v>0</v>
      </c>
      <c r="P2774" t="e">
        <f t="shared" si="899"/>
        <v>#DIV/0!</v>
      </c>
      <c r="Q2774" t="s">
        <v>8322</v>
      </c>
      <c r="R2774" t="s">
        <v>8358</v>
      </c>
      <c r="S2774" s="10">
        <f t="shared" si="900"/>
        <v>41537.869143518517</v>
      </c>
      <c r="T2774" s="10">
        <f t="shared" si="901"/>
        <v>41552.869143518517</v>
      </c>
      <c r="U2774">
        <f t="shared" si="908"/>
        <v>8000</v>
      </c>
      <c r="V2774">
        <f t="shared" si="909"/>
        <v>0</v>
      </c>
    </row>
    <row r="2775" spans="1:22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898"/>
        <v>1.8867924528301887E-3</v>
      </c>
      <c r="P2775">
        <f t="shared" si="899"/>
        <v>1</v>
      </c>
      <c r="Q2775" t="s">
        <v>8322</v>
      </c>
      <c r="R2775" t="s">
        <v>8358</v>
      </c>
      <c r="S2775" s="10">
        <f t="shared" si="900"/>
        <v>42474.86482638889</v>
      </c>
      <c r="T2775" s="10">
        <f t="shared" si="901"/>
        <v>42484.86482638889</v>
      </c>
      <c r="U2775">
        <f>D2775*0.81</f>
        <v>429.3</v>
      </c>
      <c r="V2775">
        <f>E2775*0.81</f>
        <v>0.81</v>
      </c>
    </row>
    <row r="2776" spans="1:22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898"/>
        <v>0.14249999999999999</v>
      </c>
      <c r="P2776">
        <f t="shared" si="899"/>
        <v>43.846153846153847</v>
      </c>
      <c r="Q2776" t="s">
        <v>8322</v>
      </c>
      <c r="R2776" t="s">
        <v>8358</v>
      </c>
      <c r="S2776" s="10">
        <f t="shared" si="900"/>
        <v>41311.126481481479</v>
      </c>
      <c r="T2776" s="10">
        <f t="shared" si="901"/>
        <v>41341.126481481479</v>
      </c>
      <c r="U2776">
        <f t="shared" ref="U2776:U2781" si="910">D2776</f>
        <v>4000</v>
      </c>
      <c r="V2776">
        <f t="shared" ref="V2776:V2781" si="911">E2776</f>
        <v>570</v>
      </c>
    </row>
    <row r="2777" spans="1:22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898"/>
        <v>0.03</v>
      </c>
      <c r="P2777">
        <f t="shared" si="899"/>
        <v>75</v>
      </c>
      <c r="Q2777" t="s">
        <v>8322</v>
      </c>
      <c r="R2777" t="s">
        <v>8358</v>
      </c>
      <c r="S2777" s="10">
        <f t="shared" si="900"/>
        <v>40863.013356481482</v>
      </c>
      <c r="T2777" s="10">
        <f t="shared" si="901"/>
        <v>40893.013356481482</v>
      </c>
      <c r="U2777">
        <f t="shared" si="910"/>
        <v>5000</v>
      </c>
      <c r="V2777">
        <f t="shared" si="911"/>
        <v>150</v>
      </c>
    </row>
    <row r="2778" spans="1:22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898"/>
        <v>7.8809523809523815E-2</v>
      </c>
      <c r="P2778">
        <f t="shared" si="899"/>
        <v>45.972222222222221</v>
      </c>
      <c r="Q2778" t="s">
        <v>8322</v>
      </c>
      <c r="R2778" t="s">
        <v>8358</v>
      </c>
      <c r="S2778" s="10">
        <f t="shared" si="900"/>
        <v>42136.297175925924</v>
      </c>
      <c r="T2778" s="10">
        <f t="shared" si="901"/>
        <v>42167.297175925924</v>
      </c>
      <c r="U2778">
        <f t="shared" si="910"/>
        <v>21000</v>
      </c>
      <c r="V2778">
        <f t="shared" si="911"/>
        <v>1655</v>
      </c>
    </row>
    <row r="2779" spans="1:22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898"/>
        <v>3.3333333333333335E-3</v>
      </c>
      <c r="P2779">
        <f t="shared" si="899"/>
        <v>10</v>
      </c>
      <c r="Q2779" t="s">
        <v>8322</v>
      </c>
      <c r="R2779" t="s">
        <v>8358</v>
      </c>
      <c r="S2779" s="10">
        <f t="shared" si="900"/>
        <v>42172.669027777782</v>
      </c>
      <c r="T2779" s="10">
        <f t="shared" si="901"/>
        <v>42202.669027777782</v>
      </c>
      <c r="U2779">
        <f t="shared" si="910"/>
        <v>3000</v>
      </c>
      <c r="V2779">
        <f t="shared" si="911"/>
        <v>10</v>
      </c>
    </row>
    <row r="2780" spans="1:22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898"/>
        <v>0.25545454545454543</v>
      </c>
      <c r="P2780">
        <f t="shared" si="899"/>
        <v>93.666666666666671</v>
      </c>
      <c r="Q2780" t="s">
        <v>8322</v>
      </c>
      <c r="R2780" t="s">
        <v>8358</v>
      </c>
      <c r="S2780" s="10">
        <f t="shared" si="900"/>
        <v>41846.978078703702</v>
      </c>
      <c r="T2780" s="10">
        <f t="shared" si="901"/>
        <v>41876.978078703702</v>
      </c>
      <c r="U2780">
        <f t="shared" si="910"/>
        <v>5500</v>
      </c>
      <c r="V2780">
        <f t="shared" si="911"/>
        <v>1405</v>
      </c>
    </row>
    <row r="2781" spans="1:22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898"/>
        <v>2.12E-2</v>
      </c>
      <c r="P2781">
        <f t="shared" si="899"/>
        <v>53</v>
      </c>
      <c r="Q2781" t="s">
        <v>8322</v>
      </c>
      <c r="R2781" t="s">
        <v>8358</v>
      </c>
      <c r="S2781" s="10">
        <f t="shared" si="900"/>
        <v>42300.585891203707</v>
      </c>
      <c r="T2781" s="10">
        <f t="shared" si="901"/>
        <v>42330.627557870372</v>
      </c>
      <c r="U2781">
        <f t="shared" si="910"/>
        <v>2500</v>
      </c>
      <c r="V2781">
        <f t="shared" si="911"/>
        <v>53</v>
      </c>
    </row>
    <row r="2782" spans="1:22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898"/>
        <v>0</v>
      </c>
      <c r="P2782" t="e">
        <f t="shared" si="899"/>
        <v>#DIV/0!</v>
      </c>
      <c r="Q2782" t="s">
        <v>8322</v>
      </c>
      <c r="R2782" t="s">
        <v>8358</v>
      </c>
      <c r="S2782" s="10">
        <f t="shared" si="900"/>
        <v>42774.447777777779</v>
      </c>
      <c r="T2782" s="10">
        <f t="shared" si="901"/>
        <v>42804.447777777779</v>
      </c>
      <c r="U2782">
        <f>D2782*1.19</f>
        <v>119000</v>
      </c>
      <c r="V2782">
        <f>E2782*1.19</f>
        <v>0</v>
      </c>
    </row>
    <row r="2783" spans="1:22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898"/>
        <v>1.0528</v>
      </c>
      <c r="P2783">
        <f t="shared" si="899"/>
        <v>47</v>
      </c>
      <c r="Q2783" t="s">
        <v>8317</v>
      </c>
      <c r="R2783" t="s">
        <v>8318</v>
      </c>
      <c r="S2783" s="10">
        <f t="shared" si="900"/>
        <v>42018.94159722222</v>
      </c>
      <c r="T2783" s="10">
        <f t="shared" si="901"/>
        <v>42047.291666666672</v>
      </c>
      <c r="U2783">
        <f t="shared" ref="U2783:U2784" si="912">D2783</f>
        <v>1250</v>
      </c>
      <c r="V2783">
        <f t="shared" ref="V2783:V2784" si="913">E2783</f>
        <v>1316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898"/>
        <v>1.2</v>
      </c>
      <c r="P2784">
        <f t="shared" si="899"/>
        <v>66.666666666666671</v>
      </c>
      <c r="Q2784" t="s">
        <v>8317</v>
      </c>
      <c r="R2784" t="s">
        <v>8318</v>
      </c>
      <c r="S2784" s="10">
        <f t="shared" si="900"/>
        <v>42026.924976851849</v>
      </c>
      <c r="T2784" s="10">
        <f t="shared" si="901"/>
        <v>42052.207638888889</v>
      </c>
      <c r="U2784">
        <f t="shared" si="912"/>
        <v>1000</v>
      </c>
      <c r="V2784">
        <f t="shared" si="913"/>
        <v>1200</v>
      </c>
    </row>
    <row r="2785" spans="1:22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898"/>
        <v>1.145</v>
      </c>
      <c r="P2785">
        <f t="shared" si="899"/>
        <v>18.770491803278688</v>
      </c>
      <c r="Q2785" t="s">
        <v>8317</v>
      </c>
      <c r="R2785" t="s">
        <v>8318</v>
      </c>
      <c r="S2785" s="10">
        <f t="shared" si="900"/>
        <v>42103.535254629634</v>
      </c>
      <c r="T2785" s="10">
        <f t="shared" si="901"/>
        <v>42117.535254629634</v>
      </c>
      <c r="U2785">
        <f>D2785*1.39</f>
        <v>1390</v>
      </c>
      <c r="V2785">
        <f>E2785*1.39</f>
        <v>1591.55</v>
      </c>
    </row>
    <row r="2786" spans="1:22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898"/>
        <v>1.19</v>
      </c>
      <c r="P2786">
        <f t="shared" si="899"/>
        <v>66.111111111111114</v>
      </c>
      <c r="Q2786" t="s">
        <v>8317</v>
      </c>
      <c r="R2786" t="s">
        <v>8318</v>
      </c>
      <c r="S2786" s="10">
        <f t="shared" si="900"/>
        <v>41920.787534722222</v>
      </c>
      <c r="T2786" s="10">
        <f t="shared" si="901"/>
        <v>41941.787534722222</v>
      </c>
      <c r="U2786">
        <f t="shared" ref="U2786:U2787" si="914">D2786</f>
        <v>6000</v>
      </c>
      <c r="V2786">
        <f t="shared" ref="V2786:V2787" si="915">E2786</f>
        <v>7140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898"/>
        <v>1.0468</v>
      </c>
      <c r="P2787">
        <f t="shared" si="899"/>
        <v>36.859154929577464</v>
      </c>
      <c r="Q2787" t="s">
        <v>8317</v>
      </c>
      <c r="R2787" t="s">
        <v>8318</v>
      </c>
      <c r="S2787" s="10">
        <f t="shared" si="900"/>
        <v>42558.189432870371</v>
      </c>
      <c r="T2787" s="10">
        <f t="shared" si="901"/>
        <v>42587.875</v>
      </c>
      <c r="U2787">
        <f t="shared" si="914"/>
        <v>5000</v>
      </c>
      <c r="V2787">
        <f t="shared" si="915"/>
        <v>5234</v>
      </c>
    </row>
    <row r="2788" spans="1:22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898"/>
        <v>1.1783999999999999</v>
      </c>
      <c r="P2788">
        <f t="shared" si="899"/>
        <v>39.810810810810814</v>
      </c>
      <c r="Q2788" t="s">
        <v>8317</v>
      </c>
      <c r="R2788" t="s">
        <v>8318</v>
      </c>
      <c r="S2788" s="10">
        <f t="shared" si="900"/>
        <v>41815.569212962961</v>
      </c>
      <c r="T2788" s="10">
        <f t="shared" si="901"/>
        <v>41829.569212962961</v>
      </c>
      <c r="U2788">
        <f>D2788*1.39</f>
        <v>3474.9999999999995</v>
      </c>
      <c r="V2788">
        <f>E2788*1.39</f>
        <v>4094.9399999999996</v>
      </c>
    </row>
    <row r="2789" spans="1:22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898"/>
        <v>1.1970000000000001</v>
      </c>
      <c r="P2789">
        <f t="shared" si="899"/>
        <v>31.5</v>
      </c>
      <c r="Q2789" t="s">
        <v>8317</v>
      </c>
      <c r="R2789" t="s">
        <v>8318</v>
      </c>
      <c r="S2789" s="10">
        <f t="shared" si="900"/>
        <v>41808.198518518519</v>
      </c>
      <c r="T2789" s="10">
        <f t="shared" si="901"/>
        <v>41838.198518518519</v>
      </c>
      <c r="U2789">
        <f t="shared" ref="U2789:U2794" si="916">D2789</f>
        <v>1000</v>
      </c>
      <c r="V2789">
        <f t="shared" ref="V2789:V2794" si="917">E2789</f>
        <v>1197</v>
      </c>
    </row>
    <row r="2790" spans="1:22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898"/>
        <v>1.0249999999999999</v>
      </c>
      <c r="P2790">
        <f t="shared" si="899"/>
        <v>102.5</v>
      </c>
      <c r="Q2790" t="s">
        <v>8317</v>
      </c>
      <c r="R2790" t="s">
        <v>8318</v>
      </c>
      <c r="S2790" s="10">
        <f t="shared" si="900"/>
        <v>42550.701886574068</v>
      </c>
      <c r="T2790" s="10">
        <f t="shared" si="901"/>
        <v>42580.701886574068</v>
      </c>
      <c r="U2790">
        <f t="shared" si="916"/>
        <v>2000</v>
      </c>
      <c r="V2790">
        <f t="shared" si="917"/>
        <v>2050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898"/>
        <v>1.0116666666666667</v>
      </c>
      <c r="P2791">
        <f t="shared" si="899"/>
        <v>126.45833333333333</v>
      </c>
      <c r="Q2791" t="s">
        <v>8317</v>
      </c>
      <c r="R2791" t="s">
        <v>8318</v>
      </c>
      <c r="S2791" s="10">
        <f t="shared" si="900"/>
        <v>42056.013124999998</v>
      </c>
      <c r="T2791" s="10">
        <f t="shared" si="901"/>
        <v>42075.166666666672</v>
      </c>
      <c r="U2791">
        <f t="shared" si="916"/>
        <v>3000</v>
      </c>
      <c r="V2791">
        <f t="shared" si="917"/>
        <v>3035</v>
      </c>
    </row>
    <row r="2792" spans="1:22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898"/>
        <v>1.0533333333333332</v>
      </c>
      <c r="P2792">
        <f t="shared" si="899"/>
        <v>47.878787878787875</v>
      </c>
      <c r="Q2792" t="s">
        <v>8317</v>
      </c>
      <c r="R2792" t="s">
        <v>8318</v>
      </c>
      <c r="S2792" s="10">
        <f t="shared" si="900"/>
        <v>42016.938692129625</v>
      </c>
      <c r="T2792" s="10">
        <f t="shared" si="901"/>
        <v>42046.938692129625</v>
      </c>
      <c r="U2792">
        <f t="shared" si="916"/>
        <v>3000</v>
      </c>
      <c r="V2792">
        <f t="shared" si="917"/>
        <v>3160</v>
      </c>
    </row>
    <row r="2793" spans="1:22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898"/>
        <v>1.0249999999999999</v>
      </c>
      <c r="P2793">
        <f t="shared" si="899"/>
        <v>73.214285714285708</v>
      </c>
      <c r="Q2793" t="s">
        <v>8317</v>
      </c>
      <c r="R2793" t="s">
        <v>8318</v>
      </c>
      <c r="S2793" s="10">
        <f t="shared" si="900"/>
        <v>42591.899988425925</v>
      </c>
      <c r="T2793" s="10">
        <f t="shared" si="901"/>
        <v>42622.166666666672</v>
      </c>
      <c r="U2793">
        <f t="shared" si="916"/>
        <v>2000</v>
      </c>
      <c r="V2793">
        <f t="shared" si="917"/>
        <v>2050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898"/>
        <v>1.0760000000000001</v>
      </c>
      <c r="P2794">
        <f t="shared" si="899"/>
        <v>89.666666666666671</v>
      </c>
      <c r="Q2794" t="s">
        <v>8317</v>
      </c>
      <c r="R2794" t="s">
        <v>8318</v>
      </c>
      <c r="S2794" s="10">
        <f t="shared" si="900"/>
        <v>42183.231006944443</v>
      </c>
      <c r="T2794" s="10">
        <f t="shared" si="901"/>
        <v>42228.231006944443</v>
      </c>
      <c r="U2794">
        <f t="shared" si="916"/>
        <v>2000</v>
      </c>
      <c r="V2794">
        <f t="shared" si="917"/>
        <v>2152</v>
      </c>
    </row>
    <row r="2795" spans="1:22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898"/>
        <v>1.105675</v>
      </c>
      <c r="P2795">
        <f t="shared" si="899"/>
        <v>151.4623287671233</v>
      </c>
      <c r="Q2795" t="s">
        <v>8317</v>
      </c>
      <c r="R2795" t="s">
        <v>8318</v>
      </c>
      <c r="S2795" s="10">
        <f t="shared" si="900"/>
        <v>42176.419039351851</v>
      </c>
      <c r="T2795" s="10">
        <f t="shared" si="901"/>
        <v>42206.419039351851</v>
      </c>
      <c r="U2795">
        <f>D2795*0.75</f>
        <v>7500</v>
      </c>
      <c r="V2795">
        <f>E2795*0.75</f>
        <v>8292.5625</v>
      </c>
    </row>
    <row r="2796" spans="1:22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898"/>
        <v>1.5</v>
      </c>
      <c r="P2796">
        <f t="shared" si="899"/>
        <v>25</v>
      </c>
      <c r="Q2796" t="s">
        <v>8317</v>
      </c>
      <c r="R2796" t="s">
        <v>8318</v>
      </c>
      <c r="S2796" s="10">
        <f t="shared" si="900"/>
        <v>42416.691655092596</v>
      </c>
      <c r="T2796" s="10">
        <f t="shared" si="901"/>
        <v>42432.791666666672</v>
      </c>
      <c r="U2796">
        <f>D2796*1.39</f>
        <v>69.5</v>
      </c>
      <c r="V2796">
        <f>E2796*1.39</f>
        <v>104.24999999999999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898"/>
        <v>1.0428571428571429</v>
      </c>
      <c r="P2797">
        <f t="shared" si="899"/>
        <v>36.5</v>
      </c>
      <c r="Q2797" t="s">
        <v>8317</v>
      </c>
      <c r="R2797" t="s">
        <v>8318</v>
      </c>
      <c r="S2797" s="10">
        <f t="shared" si="900"/>
        <v>41780.525937500002</v>
      </c>
      <c r="T2797" s="10">
        <f t="shared" si="901"/>
        <v>41796.958333333336</v>
      </c>
      <c r="U2797">
        <f>D2797</f>
        <v>700</v>
      </c>
      <c r="V2797">
        <f>E2797</f>
        <v>730</v>
      </c>
    </row>
    <row r="2798" spans="1:22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898"/>
        <v>1.155</v>
      </c>
      <c r="P2798">
        <f t="shared" si="899"/>
        <v>44</v>
      </c>
      <c r="Q2798" t="s">
        <v>8317</v>
      </c>
      <c r="R2798" t="s">
        <v>8318</v>
      </c>
      <c r="S2798" s="10">
        <f t="shared" si="900"/>
        <v>41795.528101851851</v>
      </c>
      <c r="T2798" s="10">
        <f t="shared" si="901"/>
        <v>41825.528101851851</v>
      </c>
      <c r="U2798">
        <f t="shared" ref="U2798:U2802" si="918">D2798*1.39</f>
        <v>1112</v>
      </c>
      <c r="V2798">
        <f t="shared" ref="V2798:V2802" si="919">E2798*1.39</f>
        <v>1284.3599999999999</v>
      </c>
    </row>
    <row r="2799" spans="1:22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898"/>
        <v>1.02645125</v>
      </c>
      <c r="P2799">
        <f t="shared" si="899"/>
        <v>87.357553191489373</v>
      </c>
      <c r="Q2799" t="s">
        <v>8317</v>
      </c>
      <c r="R2799" t="s">
        <v>8318</v>
      </c>
      <c r="S2799" s="10">
        <f t="shared" si="900"/>
        <v>41798.94027777778</v>
      </c>
      <c r="T2799" s="10">
        <f t="shared" si="901"/>
        <v>41828.94027777778</v>
      </c>
      <c r="U2799">
        <f t="shared" si="918"/>
        <v>11120</v>
      </c>
      <c r="V2799">
        <f t="shared" si="919"/>
        <v>11414.1379</v>
      </c>
    </row>
    <row r="2800" spans="1:22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898"/>
        <v>1.014</v>
      </c>
      <c r="P2800">
        <f t="shared" si="899"/>
        <v>36.474820143884891</v>
      </c>
      <c r="Q2800" t="s">
        <v>8317</v>
      </c>
      <c r="R2800" t="s">
        <v>8318</v>
      </c>
      <c r="S2800" s="10">
        <f t="shared" si="900"/>
        <v>42201.675011574072</v>
      </c>
      <c r="T2800" s="10">
        <f t="shared" si="901"/>
        <v>42216.666666666672</v>
      </c>
      <c r="U2800">
        <f t="shared" si="918"/>
        <v>6949.9999999999991</v>
      </c>
      <c r="V2800">
        <f t="shared" si="919"/>
        <v>7047.2999999999993</v>
      </c>
    </row>
    <row r="2801" spans="1:22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898"/>
        <v>1.1663479999999999</v>
      </c>
      <c r="P2801">
        <f t="shared" si="899"/>
        <v>44.859538461538463</v>
      </c>
      <c r="Q2801" t="s">
        <v>8317</v>
      </c>
      <c r="R2801" t="s">
        <v>8318</v>
      </c>
      <c r="S2801" s="10">
        <f t="shared" si="900"/>
        <v>42507.264699074076</v>
      </c>
      <c r="T2801" s="10">
        <f t="shared" si="901"/>
        <v>42538.666666666672</v>
      </c>
      <c r="U2801">
        <f t="shared" si="918"/>
        <v>6949.9999999999991</v>
      </c>
      <c r="V2801">
        <f t="shared" si="919"/>
        <v>8106.1185999999989</v>
      </c>
    </row>
    <row r="2802" spans="1:22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898"/>
        <v>1.33</v>
      </c>
      <c r="P2802">
        <f t="shared" si="899"/>
        <v>42.903225806451616</v>
      </c>
      <c r="Q2802" t="s">
        <v>8317</v>
      </c>
      <c r="R2802" t="s">
        <v>8318</v>
      </c>
      <c r="S2802" s="10">
        <f t="shared" si="900"/>
        <v>41948.552847222221</v>
      </c>
      <c r="T2802" s="10">
        <f t="shared" si="901"/>
        <v>42008.552847222221</v>
      </c>
      <c r="U2802">
        <f t="shared" si="918"/>
        <v>1390</v>
      </c>
      <c r="V2802">
        <f t="shared" si="919"/>
        <v>1848.6999999999998</v>
      </c>
    </row>
    <row r="2803" spans="1:22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898"/>
        <v>1.3320000000000001</v>
      </c>
      <c r="P2803">
        <f t="shared" si="899"/>
        <v>51.230769230769234</v>
      </c>
      <c r="Q2803" t="s">
        <v>8317</v>
      </c>
      <c r="R2803" t="s">
        <v>8318</v>
      </c>
      <c r="S2803" s="10">
        <f t="shared" si="900"/>
        <v>41900.243159722224</v>
      </c>
      <c r="T2803" s="10">
        <f t="shared" si="901"/>
        <v>41922.458333333336</v>
      </c>
      <c r="U2803">
        <f>D2803*0.75</f>
        <v>375</v>
      </c>
      <c r="V2803">
        <f>E2803*0.75</f>
        <v>499.5</v>
      </c>
    </row>
    <row r="2804" spans="1:22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898"/>
        <v>1.0183333333333333</v>
      </c>
      <c r="P2804">
        <f t="shared" si="899"/>
        <v>33.944444444444443</v>
      </c>
      <c r="Q2804" t="s">
        <v>8317</v>
      </c>
      <c r="R2804" t="s">
        <v>8318</v>
      </c>
      <c r="S2804" s="10">
        <f t="shared" si="900"/>
        <v>42192.64707175926</v>
      </c>
      <c r="T2804" s="10">
        <f t="shared" si="901"/>
        <v>42222.64707175926</v>
      </c>
      <c r="U2804">
        <f>D2804*1.39</f>
        <v>4170</v>
      </c>
      <c r="V2804">
        <f>E2804*1.39</f>
        <v>4246.45</v>
      </c>
    </row>
    <row r="2805" spans="1:22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898"/>
        <v>1.2795000000000001</v>
      </c>
      <c r="P2805">
        <f t="shared" si="899"/>
        <v>90.744680851063833</v>
      </c>
      <c r="Q2805" t="s">
        <v>8317</v>
      </c>
      <c r="R2805" t="s">
        <v>8318</v>
      </c>
      <c r="S2805" s="10">
        <f t="shared" si="900"/>
        <v>42158.065694444449</v>
      </c>
      <c r="T2805" s="10">
        <f t="shared" si="901"/>
        <v>42201</v>
      </c>
      <c r="U2805">
        <f>D2805</f>
        <v>10000</v>
      </c>
      <c r="V2805">
        <f>E2805</f>
        <v>12795</v>
      </c>
    </row>
    <row r="2806" spans="1:22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898"/>
        <v>1.1499999999999999</v>
      </c>
      <c r="P2806">
        <f t="shared" si="899"/>
        <v>50</v>
      </c>
      <c r="Q2806" t="s">
        <v>8317</v>
      </c>
      <c r="R2806" t="s">
        <v>8318</v>
      </c>
      <c r="S2806" s="10">
        <f t="shared" si="900"/>
        <v>41881.453587962962</v>
      </c>
      <c r="T2806" s="10">
        <f t="shared" si="901"/>
        <v>41911.453587962962</v>
      </c>
      <c r="U2806">
        <f t="shared" ref="U2806:U2808" si="920">D2806*1.39</f>
        <v>1390</v>
      </c>
      <c r="V2806">
        <f t="shared" ref="V2806:V2808" si="921">E2806*1.39</f>
        <v>1598.5</v>
      </c>
    </row>
    <row r="2807" spans="1:22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898"/>
        <v>1.1000000000000001</v>
      </c>
      <c r="P2807">
        <f t="shared" si="899"/>
        <v>24.444444444444443</v>
      </c>
      <c r="Q2807" t="s">
        <v>8317</v>
      </c>
      <c r="R2807" t="s">
        <v>8318</v>
      </c>
      <c r="S2807" s="10">
        <f t="shared" si="900"/>
        <v>42213.505474537036</v>
      </c>
      <c r="T2807" s="10">
        <f t="shared" si="901"/>
        <v>42238.505474537036</v>
      </c>
      <c r="U2807">
        <f t="shared" si="920"/>
        <v>556</v>
      </c>
      <c r="V2807">
        <f t="shared" si="921"/>
        <v>611.59999999999991</v>
      </c>
    </row>
    <row r="2808" spans="1:22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898"/>
        <v>1.121</v>
      </c>
      <c r="P2808">
        <f t="shared" si="899"/>
        <v>44.25</v>
      </c>
      <c r="Q2808" t="s">
        <v>8317</v>
      </c>
      <c r="R2808" t="s">
        <v>8318</v>
      </c>
      <c r="S2808" s="10">
        <f t="shared" si="900"/>
        <v>42185.267245370371</v>
      </c>
      <c r="T2808" s="10">
        <f t="shared" si="901"/>
        <v>42221.458333333328</v>
      </c>
      <c r="U2808">
        <f t="shared" si="920"/>
        <v>4170</v>
      </c>
      <c r="V2808">
        <f t="shared" si="921"/>
        <v>4674.57</v>
      </c>
    </row>
    <row r="2809" spans="1:22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898"/>
        <v>1.26</v>
      </c>
      <c r="P2809">
        <f t="shared" si="899"/>
        <v>67.741935483870961</v>
      </c>
      <c r="Q2809" t="s">
        <v>8317</v>
      </c>
      <c r="R2809" t="s">
        <v>8318</v>
      </c>
      <c r="S2809" s="10">
        <f t="shared" si="900"/>
        <v>42154.873124999998</v>
      </c>
      <c r="T2809" s="10">
        <f t="shared" si="901"/>
        <v>42184.873124999998</v>
      </c>
      <c r="U2809">
        <f t="shared" ref="U2809:U2812" si="922">D2809</f>
        <v>5000</v>
      </c>
      <c r="V2809">
        <f t="shared" ref="V2809:V2812" si="923">E2809</f>
        <v>6300</v>
      </c>
    </row>
    <row r="2810" spans="1:22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898"/>
        <v>1.0024444444444445</v>
      </c>
      <c r="P2810">
        <f t="shared" si="899"/>
        <v>65.376811594202906</v>
      </c>
      <c r="Q2810" t="s">
        <v>8317</v>
      </c>
      <c r="R2810" t="s">
        <v>8318</v>
      </c>
      <c r="S2810" s="10">
        <f t="shared" si="900"/>
        <v>42208.84646990741</v>
      </c>
      <c r="T2810" s="10">
        <f t="shared" si="901"/>
        <v>42238.84646990741</v>
      </c>
      <c r="U2810">
        <f t="shared" si="922"/>
        <v>4500</v>
      </c>
      <c r="V2810">
        <f t="shared" si="923"/>
        <v>4511</v>
      </c>
    </row>
    <row r="2811" spans="1:22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898"/>
        <v>1.024</v>
      </c>
      <c r="P2811">
        <f t="shared" si="899"/>
        <v>121.9047619047619</v>
      </c>
      <c r="Q2811" t="s">
        <v>8317</v>
      </c>
      <c r="R2811" t="s">
        <v>8318</v>
      </c>
      <c r="S2811" s="10">
        <f t="shared" si="900"/>
        <v>42451.496817129635</v>
      </c>
      <c r="T2811" s="10">
        <f t="shared" si="901"/>
        <v>42459.610416666663</v>
      </c>
      <c r="U2811">
        <f t="shared" si="922"/>
        <v>2500</v>
      </c>
      <c r="V2811">
        <f t="shared" si="923"/>
        <v>2560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898"/>
        <v>1.0820000000000001</v>
      </c>
      <c r="P2812">
        <f t="shared" si="899"/>
        <v>47.456140350877192</v>
      </c>
      <c r="Q2812" t="s">
        <v>8317</v>
      </c>
      <c r="R2812" t="s">
        <v>8318</v>
      </c>
      <c r="S2812" s="10">
        <f t="shared" si="900"/>
        <v>41759.13962962963</v>
      </c>
      <c r="T2812" s="10">
        <f t="shared" si="901"/>
        <v>41791.165972222225</v>
      </c>
      <c r="U2812">
        <f t="shared" si="922"/>
        <v>2500</v>
      </c>
      <c r="V2812">
        <f t="shared" si="923"/>
        <v>2705</v>
      </c>
    </row>
    <row r="2813" spans="1:22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898"/>
        <v>1.0026999999999999</v>
      </c>
      <c r="P2813">
        <f t="shared" si="899"/>
        <v>92.842592592592595</v>
      </c>
      <c r="Q2813" t="s">
        <v>8317</v>
      </c>
      <c r="R2813" t="s">
        <v>8318</v>
      </c>
      <c r="S2813" s="10">
        <f t="shared" si="900"/>
        <v>42028.496562500004</v>
      </c>
      <c r="T2813" s="10">
        <f t="shared" si="901"/>
        <v>42058.496562500004</v>
      </c>
      <c r="U2813">
        <f>D2813*1.39</f>
        <v>13899.999999999998</v>
      </c>
      <c r="V2813">
        <f>E2813*1.39</f>
        <v>13937.529999999999</v>
      </c>
    </row>
    <row r="2814" spans="1:22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898"/>
        <v>1.133</v>
      </c>
      <c r="P2814">
        <f t="shared" si="899"/>
        <v>68.253012048192772</v>
      </c>
      <c r="Q2814" t="s">
        <v>8317</v>
      </c>
      <c r="R2814" t="s">
        <v>8318</v>
      </c>
      <c r="S2814" s="10">
        <f t="shared" si="900"/>
        <v>42054.74418981481</v>
      </c>
      <c r="T2814" s="10">
        <f t="shared" si="901"/>
        <v>42100.166666666672</v>
      </c>
      <c r="U2814">
        <f>D2814*0.81</f>
        <v>4050.0000000000005</v>
      </c>
      <c r="V2814">
        <f>E2814*0.81</f>
        <v>4588.6500000000005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898"/>
        <v>1.2757571428571428</v>
      </c>
      <c r="P2815">
        <f t="shared" si="899"/>
        <v>37.209583333333335</v>
      </c>
      <c r="Q2815" t="s">
        <v>8317</v>
      </c>
      <c r="R2815" t="s">
        <v>8318</v>
      </c>
      <c r="S2815" s="10">
        <f t="shared" si="900"/>
        <v>42693.742604166662</v>
      </c>
      <c r="T2815" s="10">
        <f t="shared" si="901"/>
        <v>42718.742604166662</v>
      </c>
      <c r="U2815">
        <f>D2815</f>
        <v>2800</v>
      </c>
      <c r="V2815">
        <f>E2815</f>
        <v>3572.12</v>
      </c>
    </row>
    <row r="2816" spans="1:22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898"/>
        <v>1.0773333333333333</v>
      </c>
      <c r="P2816">
        <f t="shared" si="899"/>
        <v>25.25</v>
      </c>
      <c r="Q2816" t="s">
        <v>8317</v>
      </c>
      <c r="R2816" t="s">
        <v>8318</v>
      </c>
      <c r="S2816" s="10">
        <f t="shared" si="900"/>
        <v>42103.399479166663</v>
      </c>
      <c r="T2816" s="10">
        <f t="shared" si="901"/>
        <v>42133.399479166663</v>
      </c>
      <c r="U2816">
        <f>D2816*1.39</f>
        <v>2085</v>
      </c>
      <c r="V2816">
        <f>E2816*1.39</f>
        <v>2246.2399999999998</v>
      </c>
    </row>
    <row r="2817" spans="1:22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898"/>
        <v>2.42</v>
      </c>
      <c r="P2817">
        <f t="shared" si="899"/>
        <v>43.214285714285715</v>
      </c>
      <c r="Q2817" t="s">
        <v>8317</v>
      </c>
      <c r="R2817" t="s">
        <v>8318</v>
      </c>
      <c r="S2817" s="10">
        <f t="shared" si="900"/>
        <v>42559.776724537034</v>
      </c>
      <c r="T2817" s="10">
        <f t="shared" si="901"/>
        <v>42589.776724537034</v>
      </c>
      <c r="U2817">
        <f>D2817*0.81</f>
        <v>202.5</v>
      </c>
      <c r="V2817">
        <f>E2817*0.81</f>
        <v>490.05</v>
      </c>
    </row>
    <row r="2818" spans="1:22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898"/>
        <v>1.4156666666666666</v>
      </c>
      <c r="P2818">
        <f t="shared" si="899"/>
        <v>25.130177514792898</v>
      </c>
      <c r="Q2818" t="s">
        <v>8317</v>
      </c>
      <c r="R2818" t="s">
        <v>8318</v>
      </c>
      <c r="S2818" s="10">
        <f t="shared" si="900"/>
        <v>42188.467499999999</v>
      </c>
      <c r="T2818" s="10">
        <f t="shared" si="901"/>
        <v>42218.666666666672</v>
      </c>
      <c r="U2818">
        <f t="shared" ref="U2818:U2819" si="924">D2818*1.39</f>
        <v>4170</v>
      </c>
      <c r="V2818">
        <f t="shared" ref="V2818:V2819" si="925">E2818*1.39</f>
        <v>5903.33</v>
      </c>
    </row>
    <row r="2819" spans="1:22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926">SUM(E2819/D2819)</f>
        <v>1.3</v>
      </c>
      <c r="P2819">
        <f t="shared" ref="P2819:P2882" si="927">SUM(E2819/L2819)</f>
        <v>23.636363636363637</v>
      </c>
      <c r="Q2819" t="s">
        <v>8317</v>
      </c>
      <c r="R2819" t="s">
        <v>8318</v>
      </c>
      <c r="S2819" s="10">
        <f t="shared" ref="S2819:S2882" si="928">(((J2819/60)/60)/24)+DATE(1970,1,1)</f>
        <v>42023.634976851856</v>
      </c>
      <c r="T2819" s="10">
        <f t="shared" ref="T2819:T2882" si="929">(((I2819/60)/60)/24)+DATE(1970,1,1)</f>
        <v>42063.634976851856</v>
      </c>
      <c r="U2819">
        <f t="shared" si="924"/>
        <v>833.99999999999989</v>
      </c>
      <c r="V2819">
        <f t="shared" si="925"/>
        <v>1084.1999999999998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926"/>
        <v>1.0603</v>
      </c>
      <c r="P2820">
        <f t="shared" si="927"/>
        <v>103.95098039215686</v>
      </c>
      <c r="Q2820" t="s">
        <v>8317</v>
      </c>
      <c r="R2820" t="s">
        <v>8318</v>
      </c>
      <c r="S2820" s="10">
        <f t="shared" si="928"/>
        <v>42250.598217592589</v>
      </c>
      <c r="T2820" s="10">
        <f t="shared" si="929"/>
        <v>42270.598217592589</v>
      </c>
      <c r="U2820">
        <f>D2820</f>
        <v>10000</v>
      </c>
      <c r="V2820">
        <f>E2820</f>
        <v>10603</v>
      </c>
    </row>
    <row r="2821" spans="1:22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926"/>
        <v>1.048</v>
      </c>
      <c r="P2821">
        <f t="shared" si="927"/>
        <v>50.384615384615387</v>
      </c>
      <c r="Q2821" t="s">
        <v>8317</v>
      </c>
      <c r="R2821" t="s">
        <v>8318</v>
      </c>
      <c r="S2821" s="10">
        <f t="shared" si="928"/>
        <v>42139.525567129633</v>
      </c>
      <c r="T2821" s="10">
        <f t="shared" si="929"/>
        <v>42169.525567129633</v>
      </c>
      <c r="U2821">
        <f t="shared" ref="U2821:U2823" si="930">D2821*1.39</f>
        <v>6949.9999999999991</v>
      </c>
      <c r="V2821">
        <f t="shared" ref="V2821:V2823" si="931">E2821*1.39</f>
        <v>7283.5999999999995</v>
      </c>
    </row>
    <row r="2822" spans="1:22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926"/>
        <v>1.36</v>
      </c>
      <c r="P2822">
        <f t="shared" si="927"/>
        <v>13.6</v>
      </c>
      <c r="Q2822" t="s">
        <v>8317</v>
      </c>
      <c r="R2822" t="s">
        <v>8318</v>
      </c>
      <c r="S2822" s="10">
        <f t="shared" si="928"/>
        <v>42401.610983796301</v>
      </c>
      <c r="T2822" s="10">
        <f t="shared" si="929"/>
        <v>42426</v>
      </c>
      <c r="U2822">
        <f t="shared" si="930"/>
        <v>278</v>
      </c>
      <c r="V2822">
        <f t="shared" si="931"/>
        <v>378.08</v>
      </c>
    </row>
    <row r="2823" spans="1:22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926"/>
        <v>1</v>
      </c>
      <c r="P2823">
        <f t="shared" si="927"/>
        <v>28.571428571428573</v>
      </c>
      <c r="Q2823" t="s">
        <v>8317</v>
      </c>
      <c r="R2823" t="s">
        <v>8318</v>
      </c>
      <c r="S2823" s="10">
        <f t="shared" si="928"/>
        <v>41875.922858796301</v>
      </c>
      <c r="T2823" s="10">
        <f t="shared" si="929"/>
        <v>41905.922858796301</v>
      </c>
      <c r="U2823">
        <f t="shared" si="930"/>
        <v>1390</v>
      </c>
      <c r="V2823">
        <f t="shared" si="931"/>
        <v>1390</v>
      </c>
    </row>
    <row r="2824" spans="1:22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926"/>
        <v>1</v>
      </c>
      <c r="P2824">
        <f t="shared" si="927"/>
        <v>63.829787234042556</v>
      </c>
      <c r="Q2824" t="s">
        <v>8317</v>
      </c>
      <c r="R2824" t="s">
        <v>8318</v>
      </c>
      <c r="S2824" s="10">
        <f t="shared" si="928"/>
        <v>42060.683935185181</v>
      </c>
      <c r="T2824" s="10">
        <f t="shared" si="929"/>
        <v>42090.642268518524</v>
      </c>
      <c r="U2824">
        <f>D2824</f>
        <v>6000</v>
      </c>
      <c r="V2824">
        <f>E2824</f>
        <v>6000</v>
      </c>
    </row>
    <row r="2825" spans="1:22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926"/>
        <v>1.24</v>
      </c>
      <c r="P2825">
        <f t="shared" si="927"/>
        <v>8.8571428571428577</v>
      </c>
      <c r="Q2825" t="s">
        <v>8317</v>
      </c>
      <c r="R2825" t="s">
        <v>8318</v>
      </c>
      <c r="S2825" s="10">
        <f t="shared" si="928"/>
        <v>42067.011643518519</v>
      </c>
      <c r="T2825" s="10">
        <f t="shared" si="929"/>
        <v>42094.957638888889</v>
      </c>
      <c r="U2825">
        <f>D2825*1.39</f>
        <v>139</v>
      </c>
      <c r="V2825">
        <f>E2825*1.39</f>
        <v>172.35999999999999</v>
      </c>
    </row>
    <row r="2826" spans="1:22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926"/>
        <v>1.1692307692307693</v>
      </c>
      <c r="P2826">
        <f t="shared" si="927"/>
        <v>50.666666666666664</v>
      </c>
      <c r="Q2826" t="s">
        <v>8317</v>
      </c>
      <c r="R2826" t="s">
        <v>8318</v>
      </c>
      <c r="S2826" s="10">
        <f t="shared" si="928"/>
        <v>42136.270787037036</v>
      </c>
      <c r="T2826" s="10">
        <f t="shared" si="929"/>
        <v>42168.071527777778</v>
      </c>
      <c r="U2826">
        <f>D2826</f>
        <v>650</v>
      </c>
      <c r="V2826">
        <f>E2826</f>
        <v>760</v>
      </c>
    </row>
    <row r="2827" spans="1:22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926"/>
        <v>1.0333333333333334</v>
      </c>
      <c r="P2827">
        <f t="shared" si="927"/>
        <v>60.784313725490193</v>
      </c>
      <c r="Q2827" t="s">
        <v>8317</v>
      </c>
      <c r="R2827" t="s">
        <v>8318</v>
      </c>
      <c r="S2827" s="10">
        <f t="shared" si="928"/>
        <v>42312.792662037042</v>
      </c>
      <c r="T2827" s="10">
        <f t="shared" si="929"/>
        <v>42342.792662037042</v>
      </c>
      <c r="U2827">
        <f>D2827*1.39</f>
        <v>4170</v>
      </c>
      <c r="V2827">
        <f>E2827*1.39</f>
        <v>4309</v>
      </c>
    </row>
    <row r="2828" spans="1:22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926"/>
        <v>1.0774999999999999</v>
      </c>
      <c r="P2828">
        <f t="shared" si="927"/>
        <v>113.42105263157895</v>
      </c>
      <c r="Q2828" t="s">
        <v>8317</v>
      </c>
      <c r="R2828" t="s">
        <v>8318</v>
      </c>
      <c r="S2828" s="10">
        <f t="shared" si="928"/>
        <v>42171.034861111111</v>
      </c>
      <c r="T2828" s="10">
        <f t="shared" si="929"/>
        <v>42195.291666666672</v>
      </c>
      <c r="U2828">
        <f t="shared" ref="U2828:U2829" si="932">D2828</f>
        <v>2000</v>
      </c>
      <c r="V2828">
        <f t="shared" ref="V2828:V2829" si="933">E2828</f>
        <v>2155</v>
      </c>
    </row>
    <row r="2829" spans="1:22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926"/>
        <v>1.2024999999999999</v>
      </c>
      <c r="P2829">
        <f t="shared" si="927"/>
        <v>104.56521739130434</v>
      </c>
      <c r="Q2829" t="s">
        <v>8317</v>
      </c>
      <c r="R2829" t="s">
        <v>8318</v>
      </c>
      <c r="S2829" s="10">
        <f t="shared" si="928"/>
        <v>42494.683634259258</v>
      </c>
      <c r="T2829" s="10">
        <f t="shared" si="929"/>
        <v>42524.6875</v>
      </c>
      <c r="U2829">
        <f t="shared" si="932"/>
        <v>2000</v>
      </c>
      <c r="V2829">
        <f t="shared" si="933"/>
        <v>2405</v>
      </c>
    </row>
    <row r="2830" spans="1:22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926"/>
        <v>1.0037894736842106</v>
      </c>
      <c r="P2830">
        <f t="shared" si="927"/>
        <v>98.30927835051547</v>
      </c>
      <c r="Q2830" t="s">
        <v>8317</v>
      </c>
      <c r="R2830" t="s">
        <v>8318</v>
      </c>
      <c r="S2830" s="10">
        <f t="shared" si="928"/>
        <v>42254.264687499999</v>
      </c>
      <c r="T2830" s="10">
        <f t="shared" si="929"/>
        <v>42279.958333333328</v>
      </c>
      <c r="U2830">
        <f t="shared" ref="U2830:U2831" si="934">D2830*1.39</f>
        <v>13204.999999999998</v>
      </c>
      <c r="V2830">
        <f t="shared" ref="V2830:V2831" si="935">E2830*1.39</f>
        <v>13255.039999999999</v>
      </c>
    </row>
    <row r="2831" spans="1:22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926"/>
        <v>1.0651999999999999</v>
      </c>
      <c r="P2831">
        <f t="shared" si="927"/>
        <v>35.039473684210527</v>
      </c>
      <c r="Q2831" t="s">
        <v>8317</v>
      </c>
      <c r="R2831" t="s">
        <v>8318</v>
      </c>
      <c r="S2831" s="10">
        <f t="shared" si="928"/>
        <v>42495.434236111112</v>
      </c>
      <c r="T2831" s="10">
        <f t="shared" si="929"/>
        <v>42523.434236111112</v>
      </c>
      <c r="U2831">
        <f t="shared" si="934"/>
        <v>3474.9999999999995</v>
      </c>
      <c r="V2831">
        <f t="shared" si="935"/>
        <v>3701.5699999999997</v>
      </c>
    </row>
    <row r="2832" spans="1:22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926"/>
        <v>1</v>
      </c>
      <c r="P2832">
        <f t="shared" si="927"/>
        <v>272.72727272727275</v>
      </c>
      <c r="Q2832" t="s">
        <v>8317</v>
      </c>
      <c r="R2832" t="s">
        <v>8318</v>
      </c>
      <c r="S2832" s="10">
        <f t="shared" si="928"/>
        <v>41758.839675925927</v>
      </c>
      <c r="T2832" s="10">
        <f t="shared" si="929"/>
        <v>41771.165972222225</v>
      </c>
      <c r="U2832">
        <f t="shared" ref="U2832:U2833" si="936">D2832</f>
        <v>3000</v>
      </c>
      <c r="V2832">
        <f t="shared" ref="V2832:V2833" si="937">E2832</f>
        <v>3000</v>
      </c>
    </row>
    <row r="2833" spans="1:22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926"/>
        <v>1.1066666666666667</v>
      </c>
      <c r="P2833">
        <f t="shared" si="927"/>
        <v>63.846153846153847</v>
      </c>
      <c r="Q2833" t="s">
        <v>8317</v>
      </c>
      <c r="R2833" t="s">
        <v>8318</v>
      </c>
      <c r="S2833" s="10">
        <f t="shared" si="928"/>
        <v>42171.824884259258</v>
      </c>
      <c r="T2833" s="10">
        <f t="shared" si="929"/>
        <v>42201.824884259258</v>
      </c>
      <c r="U2833">
        <f t="shared" si="936"/>
        <v>3000</v>
      </c>
      <c r="V2833">
        <f t="shared" si="937"/>
        <v>3320</v>
      </c>
    </row>
    <row r="2834" spans="1:22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926"/>
        <v>1.1471959999999999</v>
      </c>
      <c r="P2834">
        <f t="shared" si="927"/>
        <v>30.189368421052631</v>
      </c>
      <c r="Q2834" t="s">
        <v>8317</v>
      </c>
      <c r="R2834" t="s">
        <v>8318</v>
      </c>
      <c r="S2834" s="10">
        <f t="shared" si="928"/>
        <v>41938.709421296298</v>
      </c>
      <c r="T2834" s="10">
        <f t="shared" si="929"/>
        <v>41966.916666666672</v>
      </c>
      <c r="U2834">
        <f>D2834*1.39</f>
        <v>3474.9999999999995</v>
      </c>
      <c r="V2834">
        <f>E2834*1.39</f>
        <v>3986.5060999999996</v>
      </c>
    </row>
    <row r="2835" spans="1:22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926"/>
        <v>1.0825925925925926</v>
      </c>
      <c r="P2835">
        <f t="shared" si="927"/>
        <v>83.51428571428572</v>
      </c>
      <c r="Q2835" t="s">
        <v>8317</v>
      </c>
      <c r="R2835" t="s">
        <v>8318</v>
      </c>
      <c r="S2835" s="10">
        <f t="shared" si="928"/>
        <v>42268.127696759257</v>
      </c>
      <c r="T2835" s="10">
        <f t="shared" si="929"/>
        <v>42288.083333333328</v>
      </c>
      <c r="U2835">
        <f>D2835</f>
        <v>2700</v>
      </c>
      <c r="V2835">
        <f>E2835</f>
        <v>2923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926"/>
        <v>1.7</v>
      </c>
      <c r="P2836">
        <f t="shared" si="927"/>
        <v>64.761904761904759</v>
      </c>
      <c r="Q2836" t="s">
        <v>8317</v>
      </c>
      <c r="R2836" t="s">
        <v>8318</v>
      </c>
      <c r="S2836" s="10">
        <f t="shared" si="928"/>
        <v>42019.959837962961</v>
      </c>
      <c r="T2836" s="10">
        <f t="shared" si="929"/>
        <v>42034.959837962961</v>
      </c>
      <c r="U2836">
        <f t="shared" ref="U2836:U2837" si="938">D2836*1.39</f>
        <v>1112</v>
      </c>
      <c r="V2836">
        <f t="shared" ref="V2836:V2837" si="939">E2836*1.39</f>
        <v>1890.3999999999999</v>
      </c>
    </row>
    <row r="2837" spans="1:22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926"/>
        <v>1.8709899999999999</v>
      </c>
      <c r="P2837">
        <f t="shared" si="927"/>
        <v>20.118172043010752</v>
      </c>
      <c r="Q2837" t="s">
        <v>8317</v>
      </c>
      <c r="R2837" t="s">
        <v>8318</v>
      </c>
      <c r="S2837" s="10">
        <f t="shared" si="928"/>
        <v>42313.703900462962</v>
      </c>
      <c r="T2837" s="10">
        <f t="shared" si="929"/>
        <v>42343</v>
      </c>
      <c r="U2837">
        <f t="shared" si="938"/>
        <v>1390</v>
      </c>
      <c r="V2837">
        <f t="shared" si="939"/>
        <v>2600.6760999999997</v>
      </c>
    </row>
    <row r="2838" spans="1:22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926"/>
        <v>1.0777777777777777</v>
      </c>
      <c r="P2838">
        <f t="shared" si="927"/>
        <v>44.090909090909093</v>
      </c>
      <c r="Q2838" t="s">
        <v>8317</v>
      </c>
      <c r="R2838" t="s">
        <v>8318</v>
      </c>
      <c r="S2838" s="10">
        <f t="shared" si="928"/>
        <v>42746.261782407411</v>
      </c>
      <c r="T2838" s="10">
        <f t="shared" si="929"/>
        <v>42784.207638888889</v>
      </c>
      <c r="U2838">
        <f>D2838</f>
        <v>450</v>
      </c>
      <c r="V2838">
        <f>E2838</f>
        <v>485</v>
      </c>
    </row>
    <row r="2839" spans="1:22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926"/>
        <v>1</v>
      </c>
      <c r="P2839">
        <f t="shared" si="927"/>
        <v>40.476190476190474</v>
      </c>
      <c r="Q2839" t="s">
        <v>8317</v>
      </c>
      <c r="R2839" t="s">
        <v>8318</v>
      </c>
      <c r="S2839" s="10">
        <f t="shared" si="928"/>
        <v>42307.908379629633</v>
      </c>
      <c r="T2839" s="10">
        <f t="shared" si="929"/>
        <v>42347.950046296297</v>
      </c>
      <c r="U2839">
        <f>D2839*0.81</f>
        <v>688.5</v>
      </c>
      <c r="V2839">
        <f>E2839*0.81</f>
        <v>688.5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926"/>
        <v>1.2024999999999999</v>
      </c>
      <c r="P2840">
        <f t="shared" si="927"/>
        <v>44.537037037037038</v>
      </c>
      <c r="Q2840" t="s">
        <v>8317</v>
      </c>
      <c r="R2840" t="s">
        <v>8318</v>
      </c>
      <c r="S2840" s="10">
        <f t="shared" si="928"/>
        <v>41842.607592592591</v>
      </c>
      <c r="T2840" s="10">
        <f t="shared" si="929"/>
        <v>41864.916666666664</v>
      </c>
      <c r="U2840">
        <f t="shared" ref="U2840:U2841" si="940">D2840</f>
        <v>2000</v>
      </c>
      <c r="V2840">
        <f t="shared" ref="V2840:V2841" si="941">E2840</f>
        <v>2405</v>
      </c>
    </row>
    <row r="2841" spans="1:22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926"/>
        <v>1.1142857142857143</v>
      </c>
      <c r="P2841">
        <f t="shared" si="927"/>
        <v>125.80645161290323</v>
      </c>
      <c r="Q2841" t="s">
        <v>8317</v>
      </c>
      <c r="R2841" t="s">
        <v>8318</v>
      </c>
      <c r="S2841" s="10">
        <f t="shared" si="928"/>
        <v>41853.240208333329</v>
      </c>
      <c r="T2841" s="10">
        <f t="shared" si="929"/>
        <v>41876.207638888889</v>
      </c>
      <c r="U2841">
        <f t="shared" si="940"/>
        <v>3500</v>
      </c>
      <c r="V2841">
        <f t="shared" si="941"/>
        <v>3900</v>
      </c>
    </row>
    <row r="2842" spans="1:22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926"/>
        <v>1.04</v>
      </c>
      <c r="P2842">
        <f t="shared" si="927"/>
        <v>19.696969696969695</v>
      </c>
      <c r="Q2842" t="s">
        <v>8317</v>
      </c>
      <c r="R2842" t="s">
        <v>8318</v>
      </c>
      <c r="S2842" s="10">
        <f t="shared" si="928"/>
        <v>42060.035636574074</v>
      </c>
      <c r="T2842" s="10">
        <f t="shared" si="929"/>
        <v>42081.708333333328</v>
      </c>
      <c r="U2842">
        <f t="shared" ref="U2842:U2844" si="942">D2842*1.39</f>
        <v>3474.9999999999995</v>
      </c>
      <c r="V2842">
        <f t="shared" ref="V2842:V2844" si="943">E2842*1.39</f>
        <v>3613.9999999999995</v>
      </c>
    </row>
    <row r="2843" spans="1:22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926"/>
        <v>0.01</v>
      </c>
      <c r="P2843">
        <f t="shared" si="927"/>
        <v>10</v>
      </c>
      <c r="Q2843" t="s">
        <v>8317</v>
      </c>
      <c r="R2843" t="s">
        <v>8318</v>
      </c>
      <c r="S2843" s="10">
        <f t="shared" si="928"/>
        <v>42291.739548611105</v>
      </c>
      <c r="T2843" s="10">
        <f t="shared" si="929"/>
        <v>42351.781215277777</v>
      </c>
      <c r="U2843">
        <f t="shared" si="942"/>
        <v>1390</v>
      </c>
      <c r="V2843">
        <f t="shared" si="943"/>
        <v>13.899999999999999</v>
      </c>
    </row>
    <row r="2844" spans="1:22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926"/>
        <v>0</v>
      </c>
      <c r="P2844" t="e">
        <f t="shared" si="927"/>
        <v>#DIV/0!</v>
      </c>
      <c r="Q2844" t="s">
        <v>8317</v>
      </c>
      <c r="R2844" t="s">
        <v>8318</v>
      </c>
      <c r="S2844" s="10">
        <f t="shared" si="928"/>
        <v>41784.952488425923</v>
      </c>
      <c r="T2844" s="10">
        <f t="shared" si="929"/>
        <v>41811.458333333336</v>
      </c>
      <c r="U2844">
        <f t="shared" si="942"/>
        <v>2085</v>
      </c>
      <c r="V2844">
        <f t="shared" si="943"/>
        <v>0</v>
      </c>
    </row>
    <row r="2845" spans="1:22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926"/>
        <v>0</v>
      </c>
      <c r="P2845" t="e">
        <f t="shared" si="927"/>
        <v>#DIV/0!</v>
      </c>
      <c r="Q2845" t="s">
        <v>8317</v>
      </c>
      <c r="R2845" t="s">
        <v>8318</v>
      </c>
      <c r="S2845" s="10">
        <f t="shared" si="928"/>
        <v>42492.737847222219</v>
      </c>
      <c r="T2845" s="10">
        <f t="shared" si="929"/>
        <v>42534.166666666672</v>
      </c>
      <c r="U2845">
        <f>D2845</f>
        <v>1200</v>
      </c>
      <c r="V2845">
        <f>E2845</f>
        <v>0</v>
      </c>
    </row>
    <row r="2846" spans="1:22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926"/>
        <v>5.4545454545454543E-2</v>
      </c>
      <c r="P2846">
        <f t="shared" si="927"/>
        <v>30</v>
      </c>
      <c r="Q2846" t="s">
        <v>8317</v>
      </c>
      <c r="R2846" t="s">
        <v>8318</v>
      </c>
      <c r="S2846" s="10">
        <f t="shared" si="928"/>
        <v>42709.546064814815</v>
      </c>
      <c r="T2846" s="10">
        <f t="shared" si="929"/>
        <v>42739.546064814815</v>
      </c>
      <c r="U2846">
        <f>D2846*1.19</f>
        <v>654.5</v>
      </c>
      <c r="V2846">
        <f>E2846*1.19</f>
        <v>35.699999999999996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926"/>
        <v>0.31546666666666667</v>
      </c>
      <c r="P2847">
        <f t="shared" si="927"/>
        <v>60.666666666666664</v>
      </c>
      <c r="Q2847" t="s">
        <v>8317</v>
      </c>
      <c r="R2847" t="s">
        <v>8318</v>
      </c>
      <c r="S2847" s="10">
        <f t="shared" si="928"/>
        <v>42103.016585648147</v>
      </c>
      <c r="T2847" s="10">
        <f t="shared" si="929"/>
        <v>42163.016585648147</v>
      </c>
      <c r="U2847">
        <f t="shared" ref="U2847:U2850" si="944">D2847</f>
        <v>7500</v>
      </c>
      <c r="V2847">
        <f t="shared" ref="V2847:V2850" si="945">E2847</f>
        <v>2366</v>
      </c>
    </row>
    <row r="2848" spans="1:22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926"/>
        <v>0</v>
      </c>
      <c r="P2848" t="e">
        <f t="shared" si="927"/>
        <v>#DIV/0!</v>
      </c>
      <c r="Q2848" t="s">
        <v>8317</v>
      </c>
      <c r="R2848" t="s">
        <v>8318</v>
      </c>
      <c r="S2848" s="10">
        <f t="shared" si="928"/>
        <v>42108.692060185189</v>
      </c>
      <c r="T2848" s="10">
        <f t="shared" si="929"/>
        <v>42153.692060185189</v>
      </c>
      <c r="U2848">
        <f t="shared" si="944"/>
        <v>8000</v>
      </c>
      <c r="V2848">
        <f t="shared" si="945"/>
        <v>0</v>
      </c>
    </row>
    <row r="2849" spans="1:22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926"/>
        <v>0</v>
      </c>
      <c r="P2849" t="e">
        <f t="shared" si="927"/>
        <v>#DIV/0!</v>
      </c>
      <c r="Q2849" t="s">
        <v>8317</v>
      </c>
      <c r="R2849" t="s">
        <v>8318</v>
      </c>
      <c r="S2849" s="10">
        <f t="shared" si="928"/>
        <v>42453.806307870371</v>
      </c>
      <c r="T2849" s="10">
        <f t="shared" si="929"/>
        <v>42513.806307870371</v>
      </c>
      <c r="U2849">
        <f t="shared" si="944"/>
        <v>2000</v>
      </c>
      <c r="V2849">
        <f t="shared" si="945"/>
        <v>0</v>
      </c>
    </row>
    <row r="2850" spans="1:22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926"/>
        <v>2E-3</v>
      </c>
      <c r="P2850">
        <f t="shared" si="927"/>
        <v>23.333333333333332</v>
      </c>
      <c r="Q2850" t="s">
        <v>8317</v>
      </c>
      <c r="R2850" t="s">
        <v>8318</v>
      </c>
      <c r="S2850" s="10">
        <f t="shared" si="928"/>
        <v>42123.648831018523</v>
      </c>
      <c r="T2850" s="10">
        <f t="shared" si="929"/>
        <v>42153.648831018523</v>
      </c>
      <c r="U2850">
        <f t="shared" si="944"/>
        <v>35000</v>
      </c>
      <c r="V2850">
        <f t="shared" si="945"/>
        <v>70</v>
      </c>
    </row>
    <row r="2851" spans="1:22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926"/>
        <v>0.01</v>
      </c>
      <c r="P2851">
        <f t="shared" si="927"/>
        <v>5</v>
      </c>
      <c r="Q2851" t="s">
        <v>8317</v>
      </c>
      <c r="R2851" t="s">
        <v>8318</v>
      </c>
      <c r="S2851" s="10">
        <f t="shared" si="928"/>
        <v>42453.428240740745</v>
      </c>
      <c r="T2851" s="10">
        <f t="shared" si="929"/>
        <v>42483.428240740745</v>
      </c>
      <c r="U2851">
        <f>D2851*1.39</f>
        <v>695</v>
      </c>
      <c r="V2851">
        <f>E2851*1.39</f>
        <v>6.9499999999999993</v>
      </c>
    </row>
    <row r="2852" spans="1:22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926"/>
        <v>3.8875E-2</v>
      </c>
      <c r="P2852">
        <f t="shared" si="927"/>
        <v>23.923076923076923</v>
      </c>
      <c r="Q2852" t="s">
        <v>8317</v>
      </c>
      <c r="R2852" t="s">
        <v>8318</v>
      </c>
      <c r="S2852" s="10">
        <f t="shared" si="928"/>
        <v>41858.007071759261</v>
      </c>
      <c r="T2852" s="10">
        <f t="shared" si="929"/>
        <v>41888.007071759261</v>
      </c>
      <c r="U2852">
        <f>D2852</f>
        <v>8000</v>
      </c>
      <c r="V2852">
        <f>E2852</f>
        <v>311</v>
      </c>
    </row>
    <row r="2853" spans="1:22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926"/>
        <v>0</v>
      </c>
      <c r="P2853" t="e">
        <f t="shared" si="927"/>
        <v>#DIV/0!</v>
      </c>
      <c r="Q2853" t="s">
        <v>8317</v>
      </c>
      <c r="R2853" t="s">
        <v>8318</v>
      </c>
      <c r="S2853" s="10">
        <f t="shared" si="928"/>
        <v>42390.002650462964</v>
      </c>
      <c r="T2853" s="10">
        <f t="shared" si="929"/>
        <v>42398.970138888893</v>
      </c>
      <c r="U2853">
        <f>D2853*1.19</f>
        <v>5355</v>
      </c>
      <c r="V2853">
        <f>E2853*1.19</f>
        <v>0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926"/>
        <v>1.9E-2</v>
      </c>
      <c r="P2854">
        <f t="shared" si="927"/>
        <v>15.833333333333334</v>
      </c>
      <c r="Q2854" t="s">
        <v>8317</v>
      </c>
      <c r="R2854" t="s">
        <v>8318</v>
      </c>
      <c r="S2854" s="10">
        <f t="shared" si="928"/>
        <v>41781.045173611114</v>
      </c>
      <c r="T2854" s="10">
        <f t="shared" si="929"/>
        <v>41811.045173611114</v>
      </c>
      <c r="U2854">
        <f>D2854</f>
        <v>5000</v>
      </c>
      <c r="V2854">
        <f>E2854</f>
        <v>95</v>
      </c>
    </row>
    <row r="2855" spans="1:22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926"/>
        <v>0</v>
      </c>
      <c r="P2855" t="e">
        <f t="shared" si="927"/>
        <v>#DIV/0!</v>
      </c>
      <c r="Q2855" t="s">
        <v>8317</v>
      </c>
      <c r="R2855" t="s">
        <v>8318</v>
      </c>
      <c r="S2855" s="10">
        <f t="shared" si="928"/>
        <v>41836.190937499996</v>
      </c>
      <c r="T2855" s="10">
        <f t="shared" si="929"/>
        <v>41896.190937499996</v>
      </c>
      <c r="U2855">
        <f>D2855*0.81</f>
        <v>7695.0000000000009</v>
      </c>
      <c r="V2855">
        <f>E2855*0.81</f>
        <v>0</v>
      </c>
    </row>
    <row r="2856" spans="1:22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926"/>
        <v>0.41699999999999998</v>
      </c>
      <c r="P2856">
        <f t="shared" si="927"/>
        <v>29.785714285714285</v>
      </c>
      <c r="Q2856" t="s">
        <v>8317</v>
      </c>
      <c r="R2856" t="s">
        <v>8318</v>
      </c>
      <c r="S2856" s="10">
        <f t="shared" si="928"/>
        <v>42111.71665509259</v>
      </c>
      <c r="T2856" s="10">
        <f t="shared" si="929"/>
        <v>42131.71665509259</v>
      </c>
      <c r="U2856">
        <f>D2856*1.39</f>
        <v>1390</v>
      </c>
      <c r="V2856">
        <f>E2856*1.39</f>
        <v>579.63</v>
      </c>
    </row>
    <row r="2857" spans="1:22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926"/>
        <v>0.5</v>
      </c>
      <c r="P2857">
        <f t="shared" si="927"/>
        <v>60</v>
      </c>
      <c r="Q2857" t="s">
        <v>8317</v>
      </c>
      <c r="R2857" t="s">
        <v>8318</v>
      </c>
      <c r="S2857" s="10">
        <f t="shared" si="928"/>
        <v>42370.007766203707</v>
      </c>
      <c r="T2857" s="10">
        <f t="shared" si="929"/>
        <v>42398.981944444444</v>
      </c>
      <c r="U2857">
        <f t="shared" ref="U2857:U2858" si="946">D2857</f>
        <v>600</v>
      </c>
      <c r="V2857">
        <f t="shared" ref="V2857:V2858" si="947">E2857</f>
        <v>300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926"/>
        <v>4.8666666666666664E-2</v>
      </c>
      <c r="P2858">
        <f t="shared" si="927"/>
        <v>24.333333333333332</v>
      </c>
      <c r="Q2858" t="s">
        <v>8317</v>
      </c>
      <c r="R2858" t="s">
        <v>8318</v>
      </c>
      <c r="S2858" s="10">
        <f t="shared" si="928"/>
        <v>42165.037581018521</v>
      </c>
      <c r="T2858" s="10">
        <f t="shared" si="929"/>
        <v>42224.898611111115</v>
      </c>
      <c r="U2858">
        <f t="shared" si="946"/>
        <v>3000</v>
      </c>
      <c r="V2858">
        <f t="shared" si="947"/>
        <v>146</v>
      </c>
    </row>
    <row r="2859" spans="1:22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926"/>
        <v>0.19736842105263158</v>
      </c>
      <c r="P2859">
        <f t="shared" si="927"/>
        <v>500</v>
      </c>
      <c r="Q2859" t="s">
        <v>8317</v>
      </c>
      <c r="R2859" t="s">
        <v>8318</v>
      </c>
      <c r="S2859" s="10">
        <f t="shared" si="928"/>
        <v>42726.920081018514</v>
      </c>
      <c r="T2859" s="10">
        <f t="shared" si="929"/>
        <v>42786.75</v>
      </c>
      <c r="U2859">
        <f>D2859*0.048</f>
        <v>1824</v>
      </c>
      <c r="V2859">
        <f>E2859*0.048</f>
        <v>360</v>
      </c>
    </row>
    <row r="2860" spans="1:22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926"/>
        <v>0</v>
      </c>
      <c r="P2860" t="e">
        <f t="shared" si="927"/>
        <v>#DIV/0!</v>
      </c>
      <c r="Q2860" t="s">
        <v>8317</v>
      </c>
      <c r="R2860" t="s">
        <v>8318</v>
      </c>
      <c r="S2860" s="10">
        <f t="shared" si="928"/>
        <v>41954.545081018514</v>
      </c>
      <c r="T2860" s="10">
        <f t="shared" si="929"/>
        <v>41978.477777777778</v>
      </c>
      <c r="U2860">
        <f>D2860*1.19</f>
        <v>1190</v>
      </c>
      <c r="V2860">
        <f>E2860*1.19</f>
        <v>0</v>
      </c>
    </row>
    <row r="2861" spans="1:22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926"/>
        <v>1.7500000000000002E-2</v>
      </c>
      <c r="P2861">
        <f t="shared" si="927"/>
        <v>35</v>
      </c>
      <c r="Q2861" t="s">
        <v>8317</v>
      </c>
      <c r="R2861" t="s">
        <v>8318</v>
      </c>
      <c r="S2861" s="10">
        <f t="shared" si="928"/>
        <v>42233.362314814818</v>
      </c>
      <c r="T2861" s="10">
        <f t="shared" si="929"/>
        <v>42293.362314814818</v>
      </c>
      <c r="U2861">
        <f>D2861*0.75</f>
        <v>1500</v>
      </c>
      <c r="V2861">
        <f>E2861*0.75</f>
        <v>26.25</v>
      </c>
    </row>
    <row r="2862" spans="1:22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926"/>
        <v>6.6500000000000004E-2</v>
      </c>
      <c r="P2862">
        <f t="shared" si="927"/>
        <v>29.555555555555557</v>
      </c>
      <c r="Q2862" t="s">
        <v>8317</v>
      </c>
      <c r="R2862" t="s">
        <v>8318</v>
      </c>
      <c r="S2862" s="10">
        <f t="shared" si="928"/>
        <v>42480.800648148142</v>
      </c>
      <c r="T2862" s="10">
        <f t="shared" si="929"/>
        <v>42540.800648148142</v>
      </c>
      <c r="U2862">
        <f>D2862</f>
        <v>4000</v>
      </c>
      <c r="V2862">
        <f>E2862</f>
        <v>266</v>
      </c>
    </row>
    <row r="2863" spans="1:22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926"/>
        <v>0.32</v>
      </c>
      <c r="P2863">
        <f t="shared" si="927"/>
        <v>26.666666666666668</v>
      </c>
      <c r="Q2863" t="s">
        <v>8317</v>
      </c>
      <c r="R2863" t="s">
        <v>8318</v>
      </c>
      <c r="S2863" s="10">
        <f t="shared" si="928"/>
        <v>42257.590833333335</v>
      </c>
      <c r="T2863" s="10">
        <f t="shared" si="929"/>
        <v>42271.590833333335</v>
      </c>
      <c r="U2863">
        <f>D2863*0.75</f>
        <v>187.5</v>
      </c>
      <c r="V2863">
        <f>E2863*0.75</f>
        <v>60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926"/>
        <v>4.3307086614173228E-3</v>
      </c>
      <c r="P2864">
        <f t="shared" si="927"/>
        <v>18.333333333333332</v>
      </c>
      <c r="Q2864" t="s">
        <v>8317</v>
      </c>
      <c r="R2864" t="s">
        <v>8318</v>
      </c>
      <c r="S2864" s="10">
        <f t="shared" si="928"/>
        <v>41784.789687500001</v>
      </c>
      <c r="T2864" s="10">
        <f t="shared" si="929"/>
        <v>41814.789687500001</v>
      </c>
      <c r="U2864">
        <f t="shared" ref="U2864:U2865" si="948">D2864</f>
        <v>12700</v>
      </c>
      <c r="V2864">
        <f t="shared" ref="V2864:V2865" si="949">E2864</f>
        <v>55</v>
      </c>
    </row>
    <row r="2865" spans="1:22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926"/>
        <v>4.0000000000000002E-4</v>
      </c>
      <c r="P2865">
        <f t="shared" si="927"/>
        <v>20</v>
      </c>
      <c r="Q2865" t="s">
        <v>8317</v>
      </c>
      <c r="R2865" t="s">
        <v>8318</v>
      </c>
      <c r="S2865" s="10">
        <f t="shared" si="928"/>
        <v>41831.675034722226</v>
      </c>
      <c r="T2865" s="10">
        <f t="shared" si="929"/>
        <v>41891.675034722226</v>
      </c>
      <c r="U2865">
        <f t="shared" si="948"/>
        <v>50000</v>
      </c>
      <c r="V2865">
        <f t="shared" si="949"/>
        <v>20</v>
      </c>
    </row>
    <row r="2866" spans="1:22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926"/>
        <v>1.6E-2</v>
      </c>
      <c r="P2866">
        <f t="shared" si="927"/>
        <v>13.333333333333334</v>
      </c>
      <c r="Q2866" t="s">
        <v>8317</v>
      </c>
      <c r="R2866" t="s">
        <v>8318</v>
      </c>
      <c r="S2866" s="10">
        <f t="shared" si="928"/>
        <v>42172.613506944443</v>
      </c>
      <c r="T2866" s="10">
        <f t="shared" si="929"/>
        <v>42202.554166666669</v>
      </c>
      <c r="U2866">
        <f>D2866*1.39</f>
        <v>3474.9999999999995</v>
      </c>
      <c r="V2866">
        <f>E2866*1.39</f>
        <v>55.599999999999994</v>
      </c>
    </row>
    <row r="2867" spans="1:22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926"/>
        <v>0</v>
      </c>
      <c r="P2867" t="e">
        <f t="shared" si="927"/>
        <v>#DIV/0!</v>
      </c>
      <c r="Q2867" t="s">
        <v>8317</v>
      </c>
      <c r="R2867" t="s">
        <v>8318</v>
      </c>
      <c r="S2867" s="10">
        <f t="shared" si="928"/>
        <v>41950.114108796297</v>
      </c>
      <c r="T2867" s="10">
        <f t="shared" si="929"/>
        <v>42010.114108796297</v>
      </c>
      <c r="U2867">
        <f t="shared" ref="U2867:U2879" si="950">D2867</f>
        <v>2888</v>
      </c>
      <c r="V2867">
        <f t="shared" ref="V2867:V2879" si="951">E2867</f>
        <v>0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926"/>
        <v>8.9999999999999993E-3</v>
      </c>
      <c r="P2868">
        <f t="shared" si="927"/>
        <v>22.5</v>
      </c>
      <c r="Q2868" t="s">
        <v>8317</v>
      </c>
      <c r="R2868" t="s">
        <v>8318</v>
      </c>
      <c r="S2868" s="10">
        <f t="shared" si="928"/>
        <v>42627.955104166671</v>
      </c>
      <c r="T2868" s="10">
        <f t="shared" si="929"/>
        <v>42657.916666666672</v>
      </c>
      <c r="U2868">
        <f t="shared" si="950"/>
        <v>5000</v>
      </c>
      <c r="V2868">
        <f t="shared" si="951"/>
        <v>45</v>
      </c>
    </row>
    <row r="2869" spans="1:22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926"/>
        <v>0.2016</v>
      </c>
      <c r="P2869">
        <f t="shared" si="927"/>
        <v>50.4</v>
      </c>
      <c r="Q2869" t="s">
        <v>8317</v>
      </c>
      <c r="R2869" t="s">
        <v>8318</v>
      </c>
      <c r="S2869" s="10">
        <f t="shared" si="928"/>
        <v>42531.195277777777</v>
      </c>
      <c r="T2869" s="10">
        <f t="shared" si="929"/>
        <v>42555.166666666672</v>
      </c>
      <c r="U2869">
        <f t="shared" si="950"/>
        <v>2500</v>
      </c>
      <c r="V2869">
        <f t="shared" si="951"/>
        <v>504</v>
      </c>
    </row>
    <row r="2870" spans="1:22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926"/>
        <v>0.42011733333333334</v>
      </c>
      <c r="P2870">
        <f t="shared" si="927"/>
        <v>105.02933333333334</v>
      </c>
      <c r="Q2870" t="s">
        <v>8317</v>
      </c>
      <c r="R2870" t="s">
        <v>8318</v>
      </c>
      <c r="S2870" s="10">
        <f t="shared" si="928"/>
        <v>42618.827013888891</v>
      </c>
      <c r="T2870" s="10">
        <f t="shared" si="929"/>
        <v>42648.827013888891</v>
      </c>
      <c r="U2870">
        <f t="shared" si="950"/>
        <v>15000</v>
      </c>
      <c r="V2870">
        <f t="shared" si="951"/>
        <v>6301.76</v>
      </c>
    </row>
    <row r="2871" spans="1:22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926"/>
        <v>8.8500000000000002E-3</v>
      </c>
      <c r="P2871">
        <f t="shared" si="927"/>
        <v>35.4</v>
      </c>
      <c r="Q2871" t="s">
        <v>8317</v>
      </c>
      <c r="R2871" t="s">
        <v>8318</v>
      </c>
      <c r="S2871" s="10">
        <f t="shared" si="928"/>
        <v>42540.593530092592</v>
      </c>
      <c r="T2871" s="10">
        <f t="shared" si="929"/>
        <v>42570.593530092592</v>
      </c>
      <c r="U2871">
        <f t="shared" si="950"/>
        <v>20000</v>
      </c>
      <c r="V2871">
        <f t="shared" si="951"/>
        <v>177</v>
      </c>
    </row>
    <row r="2872" spans="1:22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926"/>
        <v>0.15</v>
      </c>
      <c r="P2872">
        <f t="shared" si="927"/>
        <v>83.333333333333329</v>
      </c>
      <c r="Q2872" t="s">
        <v>8317</v>
      </c>
      <c r="R2872" t="s">
        <v>8318</v>
      </c>
      <c r="S2872" s="10">
        <f t="shared" si="928"/>
        <v>41746.189409722225</v>
      </c>
      <c r="T2872" s="10">
        <f t="shared" si="929"/>
        <v>41776.189409722225</v>
      </c>
      <c r="U2872">
        <f t="shared" si="950"/>
        <v>5000</v>
      </c>
      <c r="V2872">
        <f t="shared" si="951"/>
        <v>750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926"/>
        <v>4.6699999999999998E-2</v>
      </c>
      <c r="P2873">
        <f t="shared" si="927"/>
        <v>35.92307692307692</v>
      </c>
      <c r="Q2873" t="s">
        <v>8317</v>
      </c>
      <c r="R2873" t="s">
        <v>8318</v>
      </c>
      <c r="S2873" s="10">
        <f t="shared" si="928"/>
        <v>41974.738576388889</v>
      </c>
      <c r="T2873" s="10">
        <f t="shared" si="929"/>
        <v>41994.738576388889</v>
      </c>
      <c r="U2873">
        <f t="shared" si="950"/>
        <v>10000</v>
      </c>
      <c r="V2873">
        <f t="shared" si="951"/>
        <v>467</v>
      </c>
    </row>
    <row r="2874" spans="1:22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926"/>
        <v>0</v>
      </c>
      <c r="P2874" t="e">
        <f t="shared" si="927"/>
        <v>#DIV/0!</v>
      </c>
      <c r="Q2874" t="s">
        <v>8317</v>
      </c>
      <c r="R2874" t="s">
        <v>8318</v>
      </c>
      <c r="S2874" s="10">
        <f t="shared" si="928"/>
        <v>42115.11618055556</v>
      </c>
      <c r="T2874" s="10">
        <f t="shared" si="929"/>
        <v>42175.11618055556</v>
      </c>
      <c r="U2874">
        <f t="shared" si="950"/>
        <v>3000</v>
      </c>
      <c r="V2874">
        <f t="shared" si="951"/>
        <v>0</v>
      </c>
    </row>
    <row r="2875" spans="1:22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926"/>
        <v>0.38119999999999998</v>
      </c>
      <c r="P2875">
        <f t="shared" si="927"/>
        <v>119.125</v>
      </c>
      <c r="Q2875" t="s">
        <v>8317</v>
      </c>
      <c r="R2875" t="s">
        <v>8318</v>
      </c>
      <c r="S2875" s="10">
        <f t="shared" si="928"/>
        <v>42002.817488425921</v>
      </c>
      <c r="T2875" s="10">
        <f t="shared" si="929"/>
        <v>42032.817488425921</v>
      </c>
      <c r="U2875">
        <f t="shared" si="950"/>
        <v>2500</v>
      </c>
      <c r="V2875">
        <f t="shared" si="951"/>
        <v>953</v>
      </c>
    </row>
    <row r="2876" spans="1:22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926"/>
        <v>5.4199999999999998E-2</v>
      </c>
      <c r="P2876">
        <f t="shared" si="927"/>
        <v>90.333333333333329</v>
      </c>
      <c r="Q2876" t="s">
        <v>8317</v>
      </c>
      <c r="R2876" t="s">
        <v>8318</v>
      </c>
      <c r="S2876" s="10">
        <f t="shared" si="928"/>
        <v>42722.84474537037</v>
      </c>
      <c r="T2876" s="10">
        <f t="shared" si="929"/>
        <v>42752.84474537037</v>
      </c>
      <c r="U2876">
        <f t="shared" si="950"/>
        <v>5000</v>
      </c>
      <c r="V2876">
        <f t="shared" si="951"/>
        <v>271</v>
      </c>
    </row>
    <row r="2877" spans="1:22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926"/>
        <v>3.5E-4</v>
      </c>
      <c r="P2877">
        <f t="shared" si="927"/>
        <v>2.3333333333333335</v>
      </c>
      <c r="Q2877" t="s">
        <v>8317</v>
      </c>
      <c r="R2877" t="s">
        <v>8318</v>
      </c>
      <c r="S2877" s="10">
        <f t="shared" si="928"/>
        <v>42465.128391203703</v>
      </c>
      <c r="T2877" s="10">
        <f t="shared" si="929"/>
        <v>42495.128391203703</v>
      </c>
      <c r="U2877">
        <f t="shared" si="950"/>
        <v>20000</v>
      </c>
      <c r="V2877">
        <f t="shared" si="951"/>
        <v>7</v>
      </c>
    </row>
    <row r="2878" spans="1:22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926"/>
        <v>0</v>
      </c>
      <c r="P2878" t="e">
        <f t="shared" si="927"/>
        <v>#DIV/0!</v>
      </c>
      <c r="Q2878" t="s">
        <v>8317</v>
      </c>
      <c r="R2878" t="s">
        <v>8318</v>
      </c>
      <c r="S2878" s="10">
        <f t="shared" si="928"/>
        <v>42171.743969907402</v>
      </c>
      <c r="T2878" s="10">
        <f t="shared" si="929"/>
        <v>42201.743969907402</v>
      </c>
      <c r="U2878">
        <f t="shared" si="950"/>
        <v>150000</v>
      </c>
      <c r="V2878">
        <f t="shared" si="951"/>
        <v>0</v>
      </c>
    </row>
    <row r="2879" spans="1:22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926"/>
        <v>0.10833333333333334</v>
      </c>
      <c r="P2879">
        <f t="shared" si="927"/>
        <v>108.33333333333333</v>
      </c>
      <c r="Q2879" t="s">
        <v>8317</v>
      </c>
      <c r="R2879" t="s">
        <v>8318</v>
      </c>
      <c r="S2879" s="10">
        <f t="shared" si="928"/>
        <v>42672.955138888887</v>
      </c>
      <c r="T2879" s="10">
        <f t="shared" si="929"/>
        <v>42704.708333333328</v>
      </c>
      <c r="U2879">
        <f t="shared" si="950"/>
        <v>6000</v>
      </c>
      <c r="V2879">
        <f t="shared" si="951"/>
        <v>650</v>
      </c>
    </row>
    <row r="2880" spans="1:22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926"/>
        <v>2.1000000000000001E-2</v>
      </c>
      <c r="P2880">
        <f t="shared" si="927"/>
        <v>15.75</v>
      </c>
      <c r="Q2880" t="s">
        <v>8317</v>
      </c>
      <c r="R2880" t="s">
        <v>8318</v>
      </c>
      <c r="S2880" s="10">
        <f t="shared" si="928"/>
        <v>42128.615682870368</v>
      </c>
      <c r="T2880" s="10">
        <f t="shared" si="929"/>
        <v>42188.615682870368</v>
      </c>
      <c r="U2880">
        <f>D2880*1.39</f>
        <v>4170</v>
      </c>
      <c r="V2880">
        <f>E2880*1.39</f>
        <v>87.57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926"/>
        <v>2.5892857142857141E-3</v>
      </c>
      <c r="P2881">
        <f t="shared" si="927"/>
        <v>29</v>
      </c>
      <c r="Q2881" t="s">
        <v>8317</v>
      </c>
      <c r="R2881" t="s">
        <v>8318</v>
      </c>
      <c r="S2881" s="10">
        <f t="shared" si="928"/>
        <v>42359.725243055553</v>
      </c>
      <c r="T2881" s="10">
        <f t="shared" si="929"/>
        <v>42389.725243055553</v>
      </c>
      <c r="U2881">
        <f t="shared" ref="U2881:U2905" si="952">D2881</f>
        <v>11200</v>
      </c>
      <c r="V2881">
        <f t="shared" ref="V2881:V2905" si="953">E2881</f>
        <v>29</v>
      </c>
    </row>
    <row r="2882" spans="1:22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926"/>
        <v>0.23333333333333334</v>
      </c>
      <c r="P2882">
        <f t="shared" si="927"/>
        <v>96.551724137931032</v>
      </c>
      <c r="Q2882" t="s">
        <v>8317</v>
      </c>
      <c r="R2882" t="s">
        <v>8318</v>
      </c>
      <c r="S2882" s="10">
        <f t="shared" si="928"/>
        <v>42192.905694444446</v>
      </c>
      <c r="T2882" s="10">
        <f t="shared" si="929"/>
        <v>42236.711805555555</v>
      </c>
      <c r="U2882">
        <f t="shared" si="952"/>
        <v>12000</v>
      </c>
      <c r="V2882">
        <f t="shared" si="953"/>
        <v>2800</v>
      </c>
    </row>
    <row r="2883" spans="1:22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954">SUM(E2883/D2883)</f>
        <v>0</v>
      </c>
      <c r="P2883" t="e">
        <f t="shared" ref="P2883:P2946" si="955">SUM(E2883/L2883)</f>
        <v>#DIV/0!</v>
      </c>
      <c r="Q2883" t="s">
        <v>8317</v>
      </c>
      <c r="R2883" t="s">
        <v>8318</v>
      </c>
      <c r="S2883" s="10">
        <f t="shared" ref="S2883:S2946" si="956">(((J2883/60)/60)/24)+DATE(1970,1,1)</f>
        <v>41916.597638888888</v>
      </c>
      <c r="T2883" s="10">
        <f t="shared" ref="T2883:T2946" si="957">(((I2883/60)/60)/24)+DATE(1970,1,1)</f>
        <v>41976.639305555553</v>
      </c>
      <c r="U2883">
        <f t="shared" si="952"/>
        <v>5500</v>
      </c>
      <c r="V2883">
        <f t="shared" si="953"/>
        <v>0</v>
      </c>
    </row>
    <row r="2884" spans="1:22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954"/>
        <v>0.33600000000000002</v>
      </c>
      <c r="P2884">
        <f t="shared" si="955"/>
        <v>63</v>
      </c>
      <c r="Q2884" t="s">
        <v>8317</v>
      </c>
      <c r="R2884" t="s">
        <v>8318</v>
      </c>
      <c r="S2884" s="10">
        <f t="shared" si="956"/>
        <v>42461.596273148149</v>
      </c>
      <c r="T2884" s="10">
        <f t="shared" si="957"/>
        <v>42491.596273148149</v>
      </c>
      <c r="U2884">
        <f t="shared" si="952"/>
        <v>750</v>
      </c>
      <c r="V2884">
        <f t="shared" si="953"/>
        <v>252</v>
      </c>
    </row>
    <row r="2885" spans="1:22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954"/>
        <v>0.1908</v>
      </c>
      <c r="P2885">
        <f t="shared" si="955"/>
        <v>381.6</v>
      </c>
      <c r="Q2885" t="s">
        <v>8317</v>
      </c>
      <c r="R2885" t="s">
        <v>8318</v>
      </c>
      <c r="S2885" s="10">
        <f t="shared" si="956"/>
        <v>42370.90320601852</v>
      </c>
      <c r="T2885" s="10">
        <f t="shared" si="957"/>
        <v>42406.207638888889</v>
      </c>
      <c r="U2885">
        <f t="shared" si="952"/>
        <v>10000</v>
      </c>
      <c r="V2885">
        <f t="shared" si="953"/>
        <v>1908</v>
      </c>
    </row>
    <row r="2886" spans="1:22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954"/>
        <v>4.1111111111111114E-3</v>
      </c>
      <c r="P2886">
        <f t="shared" si="955"/>
        <v>46.25</v>
      </c>
      <c r="Q2886" t="s">
        <v>8317</v>
      </c>
      <c r="R2886" t="s">
        <v>8318</v>
      </c>
      <c r="S2886" s="10">
        <f t="shared" si="956"/>
        <v>41948.727256944447</v>
      </c>
      <c r="T2886" s="10">
        <f t="shared" si="957"/>
        <v>41978.727256944447</v>
      </c>
      <c r="U2886">
        <f t="shared" si="952"/>
        <v>45000</v>
      </c>
      <c r="V2886">
        <f t="shared" si="953"/>
        <v>185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954"/>
        <v>0.32500000000000001</v>
      </c>
      <c r="P2887">
        <f t="shared" si="955"/>
        <v>26</v>
      </c>
      <c r="Q2887" t="s">
        <v>8317</v>
      </c>
      <c r="R2887" t="s">
        <v>8318</v>
      </c>
      <c r="S2887" s="10">
        <f t="shared" si="956"/>
        <v>42047.07640046296</v>
      </c>
      <c r="T2887" s="10">
        <f t="shared" si="957"/>
        <v>42077.034733796296</v>
      </c>
      <c r="U2887">
        <f t="shared" si="952"/>
        <v>400</v>
      </c>
      <c r="V2887">
        <f t="shared" si="953"/>
        <v>130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954"/>
        <v>0.05</v>
      </c>
      <c r="P2888">
        <f t="shared" si="955"/>
        <v>10</v>
      </c>
      <c r="Q2888" t="s">
        <v>8317</v>
      </c>
      <c r="R2888" t="s">
        <v>8318</v>
      </c>
      <c r="S2888" s="10">
        <f t="shared" si="956"/>
        <v>42261.632916666669</v>
      </c>
      <c r="T2888" s="10">
        <f t="shared" si="957"/>
        <v>42266.165972222225</v>
      </c>
      <c r="U2888">
        <f t="shared" si="952"/>
        <v>200</v>
      </c>
      <c r="V2888">
        <f t="shared" si="953"/>
        <v>10</v>
      </c>
    </row>
    <row r="2889" spans="1:22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954"/>
        <v>1.6666666666666668E-3</v>
      </c>
      <c r="P2889">
        <f t="shared" si="955"/>
        <v>5</v>
      </c>
      <c r="Q2889" t="s">
        <v>8317</v>
      </c>
      <c r="R2889" t="s">
        <v>8318</v>
      </c>
      <c r="S2889" s="10">
        <f t="shared" si="956"/>
        <v>41985.427361111113</v>
      </c>
      <c r="T2889" s="10">
        <f t="shared" si="957"/>
        <v>42015.427361111113</v>
      </c>
      <c r="U2889">
        <f t="shared" si="952"/>
        <v>3000</v>
      </c>
      <c r="V2889">
        <f t="shared" si="953"/>
        <v>5</v>
      </c>
    </row>
    <row r="2890" spans="1:22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954"/>
        <v>0</v>
      </c>
      <c r="P2890" t="e">
        <f t="shared" si="955"/>
        <v>#DIV/0!</v>
      </c>
      <c r="Q2890" t="s">
        <v>8317</v>
      </c>
      <c r="R2890" t="s">
        <v>8318</v>
      </c>
      <c r="S2890" s="10">
        <f t="shared" si="956"/>
        <v>41922.535185185188</v>
      </c>
      <c r="T2890" s="10">
        <f t="shared" si="957"/>
        <v>41930.207638888889</v>
      </c>
      <c r="U2890">
        <f t="shared" si="952"/>
        <v>30000</v>
      </c>
      <c r="V2890">
        <f t="shared" si="953"/>
        <v>0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954"/>
        <v>0.38066666666666665</v>
      </c>
      <c r="P2891">
        <f t="shared" si="955"/>
        <v>81.571428571428569</v>
      </c>
      <c r="Q2891" t="s">
        <v>8317</v>
      </c>
      <c r="R2891" t="s">
        <v>8318</v>
      </c>
      <c r="S2891" s="10">
        <f t="shared" si="956"/>
        <v>41850.863252314812</v>
      </c>
      <c r="T2891" s="10">
        <f t="shared" si="957"/>
        <v>41880.863252314812</v>
      </c>
      <c r="U2891">
        <f t="shared" si="952"/>
        <v>3000</v>
      </c>
      <c r="V2891">
        <f t="shared" si="953"/>
        <v>1142</v>
      </c>
    </row>
    <row r="2892" spans="1:22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954"/>
        <v>1.0500000000000001E-2</v>
      </c>
      <c r="P2892">
        <f t="shared" si="955"/>
        <v>7</v>
      </c>
      <c r="Q2892" t="s">
        <v>8317</v>
      </c>
      <c r="R2892" t="s">
        <v>8318</v>
      </c>
      <c r="S2892" s="10">
        <f t="shared" si="956"/>
        <v>41831.742962962962</v>
      </c>
      <c r="T2892" s="10">
        <f t="shared" si="957"/>
        <v>41860.125</v>
      </c>
      <c r="U2892">
        <f t="shared" si="952"/>
        <v>2000</v>
      </c>
      <c r="V2892">
        <f t="shared" si="953"/>
        <v>21</v>
      </c>
    </row>
    <row r="2893" spans="1:22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954"/>
        <v>2.7300000000000001E-2</v>
      </c>
      <c r="P2893">
        <f t="shared" si="955"/>
        <v>27.3</v>
      </c>
      <c r="Q2893" t="s">
        <v>8317</v>
      </c>
      <c r="R2893" t="s">
        <v>8318</v>
      </c>
      <c r="S2893" s="10">
        <f t="shared" si="956"/>
        <v>42415.883425925931</v>
      </c>
      <c r="T2893" s="10">
        <f t="shared" si="957"/>
        <v>42475.84175925926</v>
      </c>
      <c r="U2893">
        <f t="shared" si="952"/>
        <v>10000</v>
      </c>
      <c r="V2893">
        <f t="shared" si="953"/>
        <v>273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954"/>
        <v>9.0909090909090912E-2</v>
      </c>
      <c r="P2894">
        <f t="shared" si="955"/>
        <v>29.411764705882351</v>
      </c>
      <c r="Q2894" t="s">
        <v>8317</v>
      </c>
      <c r="R2894" t="s">
        <v>8318</v>
      </c>
      <c r="S2894" s="10">
        <f t="shared" si="956"/>
        <v>41869.714166666665</v>
      </c>
      <c r="T2894" s="10">
        <f t="shared" si="957"/>
        <v>41876.875</v>
      </c>
      <c r="U2894">
        <f t="shared" si="952"/>
        <v>5500</v>
      </c>
      <c r="V2894">
        <f t="shared" si="953"/>
        <v>500</v>
      </c>
    </row>
    <row r="2895" spans="1:22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954"/>
        <v>5.0000000000000001E-3</v>
      </c>
      <c r="P2895">
        <f t="shared" si="955"/>
        <v>12.5</v>
      </c>
      <c r="Q2895" t="s">
        <v>8317</v>
      </c>
      <c r="R2895" t="s">
        <v>8318</v>
      </c>
      <c r="S2895" s="10">
        <f t="shared" si="956"/>
        <v>41953.773090277777</v>
      </c>
      <c r="T2895" s="10">
        <f t="shared" si="957"/>
        <v>42013.083333333328</v>
      </c>
      <c r="U2895">
        <f t="shared" si="952"/>
        <v>5000</v>
      </c>
      <c r="V2895">
        <f t="shared" si="953"/>
        <v>25</v>
      </c>
    </row>
    <row r="2896" spans="1:22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954"/>
        <v>0</v>
      </c>
      <c r="P2896" t="e">
        <f t="shared" si="955"/>
        <v>#DIV/0!</v>
      </c>
      <c r="Q2896" t="s">
        <v>8317</v>
      </c>
      <c r="R2896" t="s">
        <v>8318</v>
      </c>
      <c r="S2896" s="10">
        <f t="shared" si="956"/>
        <v>42037.986284722225</v>
      </c>
      <c r="T2896" s="10">
        <f t="shared" si="957"/>
        <v>42097.944618055553</v>
      </c>
      <c r="U2896">
        <f t="shared" si="952"/>
        <v>50000</v>
      </c>
      <c r="V2896">
        <f t="shared" si="953"/>
        <v>0</v>
      </c>
    </row>
    <row r="2897" spans="1:22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954"/>
        <v>4.5999999999999999E-2</v>
      </c>
      <c r="P2897">
        <f t="shared" si="955"/>
        <v>5.75</v>
      </c>
      <c r="Q2897" t="s">
        <v>8317</v>
      </c>
      <c r="R2897" t="s">
        <v>8318</v>
      </c>
      <c r="S2897" s="10">
        <f t="shared" si="956"/>
        <v>41811.555462962962</v>
      </c>
      <c r="T2897" s="10">
        <f t="shared" si="957"/>
        <v>41812.875</v>
      </c>
      <c r="U2897">
        <f t="shared" si="952"/>
        <v>500</v>
      </c>
      <c r="V2897">
        <f t="shared" si="953"/>
        <v>23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954"/>
        <v>0.20833333333333334</v>
      </c>
      <c r="P2898">
        <f t="shared" si="955"/>
        <v>52.083333333333336</v>
      </c>
      <c r="Q2898" t="s">
        <v>8317</v>
      </c>
      <c r="R2898" t="s">
        <v>8318</v>
      </c>
      <c r="S2898" s="10">
        <f t="shared" si="956"/>
        <v>42701.908807870372</v>
      </c>
      <c r="T2898" s="10">
        <f t="shared" si="957"/>
        <v>42716.25</v>
      </c>
      <c r="U2898">
        <f t="shared" si="952"/>
        <v>3000</v>
      </c>
      <c r="V2898">
        <f t="shared" si="953"/>
        <v>625</v>
      </c>
    </row>
    <row r="2899" spans="1:22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954"/>
        <v>4.583333333333333E-2</v>
      </c>
      <c r="P2899">
        <f t="shared" si="955"/>
        <v>183.33333333333334</v>
      </c>
      <c r="Q2899" t="s">
        <v>8317</v>
      </c>
      <c r="R2899" t="s">
        <v>8318</v>
      </c>
      <c r="S2899" s="10">
        <f t="shared" si="956"/>
        <v>42258.646504629629</v>
      </c>
      <c r="T2899" s="10">
        <f t="shared" si="957"/>
        <v>42288.645196759258</v>
      </c>
      <c r="U2899">
        <f t="shared" si="952"/>
        <v>12000</v>
      </c>
      <c r="V2899">
        <f t="shared" si="953"/>
        <v>550</v>
      </c>
    </row>
    <row r="2900" spans="1:22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954"/>
        <v>4.2133333333333335E-2</v>
      </c>
      <c r="P2900">
        <f t="shared" si="955"/>
        <v>26.333333333333332</v>
      </c>
      <c r="Q2900" t="s">
        <v>8317</v>
      </c>
      <c r="R2900" t="s">
        <v>8318</v>
      </c>
      <c r="S2900" s="10">
        <f t="shared" si="956"/>
        <v>42278.664965277778</v>
      </c>
      <c r="T2900" s="10">
        <f t="shared" si="957"/>
        <v>42308.664965277778</v>
      </c>
      <c r="U2900">
        <f t="shared" si="952"/>
        <v>7500</v>
      </c>
      <c r="V2900">
        <f t="shared" si="953"/>
        <v>316</v>
      </c>
    </row>
    <row r="2901" spans="1:22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954"/>
        <v>0</v>
      </c>
      <c r="P2901" t="e">
        <f t="shared" si="955"/>
        <v>#DIV/0!</v>
      </c>
      <c r="Q2901" t="s">
        <v>8317</v>
      </c>
      <c r="R2901" t="s">
        <v>8318</v>
      </c>
      <c r="S2901" s="10">
        <f t="shared" si="956"/>
        <v>42515.078217592592</v>
      </c>
      <c r="T2901" s="10">
        <f t="shared" si="957"/>
        <v>42575.078217592592</v>
      </c>
      <c r="U2901">
        <f t="shared" si="952"/>
        <v>10000</v>
      </c>
      <c r="V2901">
        <f t="shared" si="953"/>
        <v>0</v>
      </c>
    </row>
    <row r="2902" spans="1:22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954"/>
        <v>0.61909090909090914</v>
      </c>
      <c r="P2902">
        <f t="shared" si="955"/>
        <v>486.42857142857144</v>
      </c>
      <c r="Q2902" t="s">
        <v>8317</v>
      </c>
      <c r="R2902" t="s">
        <v>8318</v>
      </c>
      <c r="S2902" s="10">
        <f t="shared" si="956"/>
        <v>41830.234166666669</v>
      </c>
      <c r="T2902" s="10">
        <f t="shared" si="957"/>
        <v>41860.234166666669</v>
      </c>
      <c r="U2902">
        <f t="shared" si="952"/>
        <v>5500</v>
      </c>
      <c r="V2902">
        <f t="shared" si="953"/>
        <v>3405</v>
      </c>
    </row>
    <row r="2903" spans="1:22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954"/>
        <v>8.0000000000000002E-3</v>
      </c>
      <c r="P2903">
        <f t="shared" si="955"/>
        <v>3</v>
      </c>
      <c r="Q2903" t="s">
        <v>8317</v>
      </c>
      <c r="R2903" t="s">
        <v>8318</v>
      </c>
      <c r="S2903" s="10">
        <f t="shared" si="956"/>
        <v>41982.904386574075</v>
      </c>
      <c r="T2903" s="10">
        <f t="shared" si="957"/>
        <v>42042.904386574075</v>
      </c>
      <c r="U2903">
        <f t="shared" si="952"/>
        <v>750</v>
      </c>
      <c r="V2903">
        <f t="shared" si="953"/>
        <v>6</v>
      </c>
    </row>
    <row r="2904" spans="1:22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954"/>
        <v>1.6666666666666666E-4</v>
      </c>
      <c r="P2904">
        <f t="shared" si="955"/>
        <v>25</v>
      </c>
      <c r="Q2904" t="s">
        <v>8317</v>
      </c>
      <c r="R2904" t="s">
        <v>8318</v>
      </c>
      <c r="S2904" s="10">
        <f t="shared" si="956"/>
        <v>42210.439768518518</v>
      </c>
      <c r="T2904" s="10">
        <f t="shared" si="957"/>
        <v>42240.439768518518</v>
      </c>
      <c r="U2904">
        <f t="shared" si="952"/>
        <v>150000</v>
      </c>
      <c r="V2904">
        <f t="shared" si="953"/>
        <v>25</v>
      </c>
    </row>
    <row r="2905" spans="1:22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954"/>
        <v>7.7999999999999996E-3</v>
      </c>
      <c r="P2905">
        <f t="shared" si="955"/>
        <v>9.75</v>
      </c>
      <c r="Q2905" t="s">
        <v>8317</v>
      </c>
      <c r="R2905" t="s">
        <v>8318</v>
      </c>
      <c r="S2905" s="10">
        <f t="shared" si="956"/>
        <v>42196.166874999995</v>
      </c>
      <c r="T2905" s="10">
        <f t="shared" si="957"/>
        <v>42256.166874999995</v>
      </c>
      <c r="U2905">
        <f t="shared" si="952"/>
        <v>5000</v>
      </c>
      <c r="V2905">
        <f t="shared" si="953"/>
        <v>39</v>
      </c>
    </row>
    <row r="2906" spans="1:22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954"/>
        <v>0.05</v>
      </c>
      <c r="P2906">
        <f t="shared" si="955"/>
        <v>18.75</v>
      </c>
      <c r="Q2906" t="s">
        <v>8317</v>
      </c>
      <c r="R2906" t="s">
        <v>8318</v>
      </c>
      <c r="S2906" s="10">
        <f t="shared" si="956"/>
        <v>41940.967951388891</v>
      </c>
      <c r="T2906" s="10">
        <f t="shared" si="957"/>
        <v>41952.5</v>
      </c>
      <c r="U2906">
        <f>D2906*1.39</f>
        <v>2085</v>
      </c>
      <c r="V2906">
        <f>E2906*1.39</f>
        <v>104.24999999999999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954"/>
        <v>0.17771428571428571</v>
      </c>
      <c r="P2907">
        <f t="shared" si="955"/>
        <v>36.588235294117645</v>
      </c>
      <c r="Q2907" t="s">
        <v>8317</v>
      </c>
      <c r="R2907" t="s">
        <v>8318</v>
      </c>
      <c r="S2907" s="10">
        <f t="shared" si="956"/>
        <v>42606.056863425925</v>
      </c>
      <c r="T2907" s="10">
        <f t="shared" si="957"/>
        <v>42620.056863425925</v>
      </c>
      <c r="U2907">
        <f t="shared" ref="U2907:U2911" si="958">D2907</f>
        <v>3500</v>
      </c>
      <c r="V2907">
        <f t="shared" ref="V2907:V2911" si="959">E2907</f>
        <v>622</v>
      </c>
    </row>
    <row r="2908" spans="1:22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954"/>
        <v>9.4166666666666662E-2</v>
      </c>
      <c r="P2908">
        <f t="shared" si="955"/>
        <v>80.714285714285708</v>
      </c>
      <c r="Q2908" t="s">
        <v>8317</v>
      </c>
      <c r="R2908" t="s">
        <v>8318</v>
      </c>
      <c r="S2908" s="10">
        <f t="shared" si="956"/>
        <v>42199.648912037039</v>
      </c>
      <c r="T2908" s="10">
        <f t="shared" si="957"/>
        <v>42217.041666666672</v>
      </c>
      <c r="U2908">
        <f t="shared" si="958"/>
        <v>6000</v>
      </c>
      <c r="V2908">
        <f t="shared" si="959"/>
        <v>565</v>
      </c>
    </row>
    <row r="2909" spans="1:22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954"/>
        <v>8.0000000000000004E-4</v>
      </c>
      <c r="P2909">
        <f t="shared" si="955"/>
        <v>1</v>
      </c>
      <c r="Q2909" t="s">
        <v>8317</v>
      </c>
      <c r="R2909" t="s">
        <v>8318</v>
      </c>
      <c r="S2909" s="10">
        <f t="shared" si="956"/>
        <v>42444.877743055549</v>
      </c>
      <c r="T2909" s="10">
        <f t="shared" si="957"/>
        <v>42504.877743055549</v>
      </c>
      <c r="U2909">
        <f t="shared" si="958"/>
        <v>2500</v>
      </c>
      <c r="V2909">
        <f t="shared" si="959"/>
        <v>2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954"/>
        <v>2.75E-2</v>
      </c>
      <c r="P2910">
        <f t="shared" si="955"/>
        <v>52.8</v>
      </c>
      <c r="Q2910" t="s">
        <v>8317</v>
      </c>
      <c r="R2910" t="s">
        <v>8318</v>
      </c>
      <c r="S2910" s="10">
        <f t="shared" si="956"/>
        <v>42499.731701388882</v>
      </c>
      <c r="T2910" s="10">
        <f t="shared" si="957"/>
        <v>42529.731701388882</v>
      </c>
      <c r="U2910">
        <f t="shared" si="958"/>
        <v>9600</v>
      </c>
      <c r="V2910">
        <f t="shared" si="959"/>
        <v>264</v>
      </c>
    </row>
    <row r="2911" spans="1:22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954"/>
        <v>1.1111111111111112E-4</v>
      </c>
      <c r="P2911">
        <f t="shared" si="955"/>
        <v>20</v>
      </c>
      <c r="Q2911" t="s">
        <v>8317</v>
      </c>
      <c r="R2911" t="s">
        <v>8318</v>
      </c>
      <c r="S2911" s="10">
        <f t="shared" si="956"/>
        <v>41929.266215277778</v>
      </c>
      <c r="T2911" s="10">
        <f t="shared" si="957"/>
        <v>41968.823611111111</v>
      </c>
      <c r="U2911">
        <f t="shared" si="958"/>
        <v>180000</v>
      </c>
      <c r="V2911">
        <f t="shared" si="959"/>
        <v>20</v>
      </c>
    </row>
    <row r="2912" spans="1:22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954"/>
        <v>3.3333333333333335E-5</v>
      </c>
      <c r="P2912">
        <f t="shared" si="955"/>
        <v>1</v>
      </c>
      <c r="Q2912" t="s">
        <v>8317</v>
      </c>
      <c r="R2912" t="s">
        <v>8318</v>
      </c>
      <c r="S2912" s="10">
        <f t="shared" si="956"/>
        <v>42107.841284722221</v>
      </c>
      <c r="T2912" s="10">
        <f t="shared" si="957"/>
        <v>42167.841284722221</v>
      </c>
      <c r="U2912">
        <f>D2912*1.39</f>
        <v>41700</v>
      </c>
      <c r="V2912">
        <f>E2912*1.39</f>
        <v>1.39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954"/>
        <v>0.36499999999999999</v>
      </c>
      <c r="P2913">
        <f t="shared" si="955"/>
        <v>46.928571428571431</v>
      </c>
      <c r="Q2913" t="s">
        <v>8317</v>
      </c>
      <c r="R2913" t="s">
        <v>8318</v>
      </c>
      <c r="S2913" s="10">
        <f t="shared" si="956"/>
        <v>42142.768819444449</v>
      </c>
      <c r="T2913" s="10">
        <f t="shared" si="957"/>
        <v>42182.768819444449</v>
      </c>
      <c r="U2913">
        <f t="shared" ref="U2913:U2915" si="960">D2913</f>
        <v>1800</v>
      </c>
      <c r="V2913">
        <f t="shared" ref="V2913:V2915" si="961">E2913</f>
        <v>657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954"/>
        <v>0.14058171745152354</v>
      </c>
      <c r="P2914">
        <f t="shared" si="955"/>
        <v>78.07692307692308</v>
      </c>
      <c r="Q2914" t="s">
        <v>8317</v>
      </c>
      <c r="R2914" t="s">
        <v>8318</v>
      </c>
      <c r="S2914" s="10">
        <f t="shared" si="956"/>
        <v>42354.131643518514</v>
      </c>
      <c r="T2914" s="10">
        <f t="shared" si="957"/>
        <v>42384.131643518514</v>
      </c>
      <c r="U2914">
        <f t="shared" si="960"/>
        <v>14440</v>
      </c>
      <c r="V2914">
        <f t="shared" si="961"/>
        <v>2030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954"/>
        <v>2.0000000000000001E-4</v>
      </c>
      <c r="P2915">
        <f t="shared" si="955"/>
        <v>1</v>
      </c>
      <c r="Q2915" t="s">
        <v>8317</v>
      </c>
      <c r="R2915" t="s">
        <v>8318</v>
      </c>
      <c r="S2915" s="10">
        <f t="shared" si="956"/>
        <v>41828.922905092593</v>
      </c>
      <c r="T2915" s="10">
        <f t="shared" si="957"/>
        <v>41888.922905092593</v>
      </c>
      <c r="U2915">
        <f t="shared" si="960"/>
        <v>10000</v>
      </c>
      <c r="V2915">
        <f t="shared" si="961"/>
        <v>2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954"/>
        <v>4.0000000000000003E-5</v>
      </c>
      <c r="P2916">
        <f t="shared" si="955"/>
        <v>1</v>
      </c>
      <c r="Q2916" t="s">
        <v>8317</v>
      </c>
      <c r="R2916" t="s">
        <v>8318</v>
      </c>
      <c r="S2916" s="10">
        <f t="shared" si="956"/>
        <v>42017.907337962963</v>
      </c>
      <c r="T2916" s="10">
        <f t="shared" si="957"/>
        <v>42077.865671296298</v>
      </c>
      <c r="U2916">
        <f t="shared" ref="U2916:U2918" si="962">D2916*1.39</f>
        <v>34750</v>
      </c>
      <c r="V2916">
        <f t="shared" ref="V2916:V2918" si="963">E2916*1.39</f>
        <v>1.39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954"/>
        <v>0.61099999999999999</v>
      </c>
      <c r="P2917">
        <f t="shared" si="955"/>
        <v>203.66666666666666</v>
      </c>
      <c r="Q2917" t="s">
        <v>8317</v>
      </c>
      <c r="R2917" t="s">
        <v>8318</v>
      </c>
      <c r="S2917" s="10">
        <f t="shared" si="956"/>
        <v>42415.398032407407</v>
      </c>
      <c r="T2917" s="10">
        <f t="shared" si="957"/>
        <v>42445.356365740736</v>
      </c>
      <c r="U2917">
        <f t="shared" si="962"/>
        <v>1390</v>
      </c>
      <c r="V2917">
        <f t="shared" si="963"/>
        <v>849.29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954"/>
        <v>7.8378378378378383E-2</v>
      </c>
      <c r="P2918">
        <f t="shared" si="955"/>
        <v>20.714285714285715</v>
      </c>
      <c r="Q2918" t="s">
        <v>8317</v>
      </c>
      <c r="R2918" t="s">
        <v>8318</v>
      </c>
      <c r="S2918" s="10">
        <f t="shared" si="956"/>
        <v>41755.476724537039</v>
      </c>
      <c r="T2918" s="10">
        <f t="shared" si="957"/>
        <v>41778.476724537039</v>
      </c>
      <c r="U2918">
        <f t="shared" si="962"/>
        <v>2571.5</v>
      </c>
      <c r="V2918">
        <f t="shared" si="963"/>
        <v>201.54999999999998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954"/>
        <v>0.2185</v>
      </c>
      <c r="P2919">
        <f t="shared" si="955"/>
        <v>48.555555555555557</v>
      </c>
      <c r="Q2919" t="s">
        <v>8317</v>
      </c>
      <c r="R2919" t="s">
        <v>8318</v>
      </c>
      <c r="S2919" s="10">
        <f t="shared" si="956"/>
        <v>42245.234340277777</v>
      </c>
      <c r="T2919" s="10">
        <f t="shared" si="957"/>
        <v>42263.234340277777</v>
      </c>
      <c r="U2919">
        <f t="shared" ref="U2919:U2921" si="964">D2919</f>
        <v>2000</v>
      </c>
      <c r="V2919">
        <f t="shared" ref="V2919:V2921" si="965">E2919</f>
        <v>437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954"/>
        <v>0.27239999999999998</v>
      </c>
      <c r="P2920">
        <f t="shared" si="955"/>
        <v>68.099999999999994</v>
      </c>
      <c r="Q2920" t="s">
        <v>8317</v>
      </c>
      <c r="R2920" t="s">
        <v>8318</v>
      </c>
      <c r="S2920" s="10">
        <f t="shared" si="956"/>
        <v>42278.629710648151</v>
      </c>
      <c r="T2920" s="10">
        <f t="shared" si="957"/>
        <v>42306.629710648151</v>
      </c>
      <c r="U2920">
        <f t="shared" si="964"/>
        <v>5000</v>
      </c>
      <c r="V2920">
        <f t="shared" si="965"/>
        <v>1362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954"/>
        <v>8.5000000000000006E-2</v>
      </c>
      <c r="P2921">
        <f t="shared" si="955"/>
        <v>8.5</v>
      </c>
      <c r="Q2921" t="s">
        <v>8317</v>
      </c>
      <c r="R2921" t="s">
        <v>8318</v>
      </c>
      <c r="S2921" s="10">
        <f t="shared" si="956"/>
        <v>41826.61954861111</v>
      </c>
      <c r="T2921" s="10">
        <f t="shared" si="957"/>
        <v>41856.61954861111</v>
      </c>
      <c r="U2921">
        <f t="shared" si="964"/>
        <v>600</v>
      </c>
      <c r="V2921">
        <f t="shared" si="965"/>
        <v>51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954"/>
        <v>0.26840000000000003</v>
      </c>
      <c r="P2922">
        <f t="shared" si="955"/>
        <v>51.615384615384613</v>
      </c>
      <c r="Q2922" t="s">
        <v>8317</v>
      </c>
      <c r="R2922" t="s">
        <v>8318</v>
      </c>
      <c r="S2922" s="10">
        <f t="shared" si="956"/>
        <v>42058.792476851857</v>
      </c>
      <c r="T2922" s="10">
        <f t="shared" si="957"/>
        <v>42088.750810185185</v>
      </c>
      <c r="U2922">
        <f>D2922*0.81</f>
        <v>2025.0000000000002</v>
      </c>
      <c r="V2922">
        <f>E2922*0.81</f>
        <v>543.51</v>
      </c>
    </row>
    <row r="2923" spans="1:22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954"/>
        <v>1.29</v>
      </c>
      <c r="P2923">
        <f t="shared" si="955"/>
        <v>43</v>
      </c>
      <c r="Q2923" t="s">
        <v>8317</v>
      </c>
      <c r="R2923" t="s">
        <v>8359</v>
      </c>
      <c r="S2923" s="10">
        <f t="shared" si="956"/>
        <v>41877.886620370373</v>
      </c>
      <c r="T2923" s="10">
        <f t="shared" si="957"/>
        <v>41907.886620370373</v>
      </c>
      <c r="U2923">
        <f>D2923</f>
        <v>100</v>
      </c>
      <c r="V2923">
        <f>E2923</f>
        <v>129</v>
      </c>
    </row>
    <row r="2924" spans="1:22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954"/>
        <v>1</v>
      </c>
      <c r="P2924">
        <f t="shared" si="955"/>
        <v>83.333333333333329</v>
      </c>
      <c r="Q2924" t="s">
        <v>8317</v>
      </c>
      <c r="R2924" t="s">
        <v>8359</v>
      </c>
      <c r="S2924" s="10">
        <f t="shared" si="956"/>
        <v>42097.874155092592</v>
      </c>
      <c r="T2924" s="10">
        <f t="shared" si="957"/>
        <v>42142.874155092592</v>
      </c>
      <c r="U2924">
        <f>D2924*1.39</f>
        <v>695</v>
      </c>
      <c r="V2924">
        <f>E2924*1.39</f>
        <v>695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954"/>
        <v>1</v>
      </c>
      <c r="P2925">
        <f t="shared" si="955"/>
        <v>30</v>
      </c>
      <c r="Q2925" t="s">
        <v>8317</v>
      </c>
      <c r="R2925" t="s">
        <v>8359</v>
      </c>
      <c r="S2925" s="10">
        <f t="shared" si="956"/>
        <v>42013.15253472222</v>
      </c>
      <c r="T2925" s="10">
        <f t="shared" si="957"/>
        <v>42028.125</v>
      </c>
      <c r="U2925">
        <f t="shared" ref="U2925:U2931" si="966">D2925</f>
        <v>300</v>
      </c>
      <c r="V2925">
        <f t="shared" ref="V2925:V2931" si="967">E2925</f>
        <v>300</v>
      </c>
    </row>
    <row r="2926" spans="1:22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954"/>
        <v>1.032</v>
      </c>
      <c r="P2926">
        <f t="shared" si="955"/>
        <v>175.51020408163265</v>
      </c>
      <c r="Q2926" t="s">
        <v>8317</v>
      </c>
      <c r="R2926" t="s">
        <v>8359</v>
      </c>
      <c r="S2926" s="10">
        <f t="shared" si="956"/>
        <v>42103.556828703702</v>
      </c>
      <c r="T2926" s="10">
        <f t="shared" si="957"/>
        <v>42133.165972222225</v>
      </c>
      <c r="U2926">
        <f t="shared" si="966"/>
        <v>25000</v>
      </c>
      <c r="V2926">
        <f t="shared" si="967"/>
        <v>25800</v>
      </c>
    </row>
    <row r="2927" spans="1:22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954"/>
        <v>1.0244597777777777</v>
      </c>
      <c r="P2927">
        <f t="shared" si="955"/>
        <v>231.66175879396985</v>
      </c>
      <c r="Q2927" t="s">
        <v>8317</v>
      </c>
      <c r="R2927" t="s">
        <v>8359</v>
      </c>
      <c r="S2927" s="10">
        <f t="shared" si="956"/>
        <v>41863.584120370368</v>
      </c>
      <c r="T2927" s="10">
        <f t="shared" si="957"/>
        <v>41893.584120370368</v>
      </c>
      <c r="U2927">
        <f t="shared" si="966"/>
        <v>45000</v>
      </c>
      <c r="V2927">
        <f t="shared" si="967"/>
        <v>46100.69</v>
      </c>
    </row>
    <row r="2928" spans="1:22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954"/>
        <v>1.25</v>
      </c>
      <c r="P2928">
        <f t="shared" si="955"/>
        <v>75</v>
      </c>
      <c r="Q2928" t="s">
        <v>8317</v>
      </c>
      <c r="R2928" t="s">
        <v>8359</v>
      </c>
      <c r="S2928" s="10">
        <f t="shared" si="956"/>
        <v>42044.765960648147</v>
      </c>
      <c r="T2928" s="10">
        <f t="shared" si="957"/>
        <v>42058.765960648147</v>
      </c>
      <c r="U2928">
        <f t="shared" si="966"/>
        <v>3000</v>
      </c>
      <c r="V2928">
        <f t="shared" si="967"/>
        <v>3750</v>
      </c>
    </row>
    <row r="2929" spans="1:22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954"/>
        <v>1.3083333333333333</v>
      </c>
      <c r="P2929">
        <f t="shared" si="955"/>
        <v>112.14285714285714</v>
      </c>
      <c r="Q2929" t="s">
        <v>8317</v>
      </c>
      <c r="R2929" t="s">
        <v>8359</v>
      </c>
      <c r="S2929" s="10">
        <f t="shared" si="956"/>
        <v>41806.669317129628</v>
      </c>
      <c r="T2929" s="10">
        <f t="shared" si="957"/>
        <v>41835.208333333336</v>
      </c>
      <c r="U2929">
        <f t="shared" si="966"/>
        <v>1800</v>
      </c>
      <c r="V2929">
        <f t="shared" si="967"/>
        <v>2355</v>
      </c>
    </row>
    <row r="2930" spans="1:22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954"/>
        <v>1</v>
      </c>
      <c r="P2930">
        <f t="shared" si="955"/>
        <v>41.666666666666664</v>
      </c>
      <c r="Q2930" t="s">
        <v>8317</v>
      </c>
      <c r="R2930" t="s">
        <v>8359</v>
      </c>
      <c r="S2930" s="10">
        <f t="shared" si="956"/>
        <v>42403.998217592598</v>
      </c>
      <c r="T2930" s="10">
        <f t="shared" si="957"/>
        <v>42433.998217592598</v>
      </c>
      <c r="U2930">
        <f t="shared" si="966"/>
        <v>1000</v>
      </c>
      <c r="V2930">
        <f t="shared" si="967"/>
        <v>1000</v>
      </c>
    </row>
    <row r="2931" spans="1:22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954"/>
        <v>1.02069375</v>
      </c>
      <c r="P2931">
        <f t="shared" si="955"/>
        <v>255.17343750000001</v>
      </c>
      <c r="Q2931" t="s">
        <v>8317</v>
      </c>
      <c r="R2931" t="s">
        <v>8359</v>
      </c>
      <c r="S2931" s="10">
        <f t="shared" si="956"/>
        <v>41754.564328703702</v>
      </c>
      <c r="T2931" s="10">
        <f t="shared" si="957"/>
        <v>41784.564328703702</v>
      </c>
      <c r="U2931">
        <f t="shared" si="966"/>
        <v>8000</v>
      </c>
      <c r="V2931">
        <f t="shared" si="967"/>
        <v>8165.55</v>
      </c>
    </row>
    <row r="2932" spans="1:22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954"/>
        <v>1.0092000000000001</v>
      </c>
      <c r="P2932">
        <f t="shared" si="955"/>
        <v>162.7741935483871</v>
      </c>
      <c r="Q2932" t="s">
        <v>8317</v>
      </c>
      <c r="R2932" t="s">
        <v>8359</v>
      </c>
      <c r="S2932" s="10">
        <f t="shared" si="956"/>
        <v>42101.584074074075</v>
      </c>
      <c r="T2932" s="10">
        <f t="shared" si="957"/>
        <v>42131.584074074075</v>
      </c>
      <c r="U2932">
        <f>D2932*1.39</f>
        <v>13899.999999999998</v>
      </c>
      <c r="V2932">
        <f>E2932*1.39</f>
        <v>14027.88</v>
      </c>
    </row>
    <row r="2933" spans="1:22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954"/>
        <v>1.06</v>
      </c>
      <c r="P2933">
        <f t="shared" si="955"/>
        <v>88.333333333333329</v>
      </c>
      <c r="Q2933" t="s">
        <v>8317</v>
      </c>
      <c r="R2933" t="s">
        <v>8359</v>
      </c>
      <c r="S2933" s="10">
        <f t="shared" si="956"/>
        <v>41872.291238425925</v>
      </c>
      <c r="T2933" s="10">
        <f t="shared" si="957"/>
        <v>41897.255555555559</v>
      </c>
      <c r="U2933">
        <f>D2933*0.81</f>
        <v>607.5</v>
      </c>
      <c r="V2933">
        <f>E2933*0.81</f>
        <v>643.95000000000005</v>
      </c>
    </row>
    <row r="2934" spans="1:22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954"/>
        <v>1.0509677419354839</v>
      </c>
      <c r="P2934">
        <f t="shared" si="955"/>
        <v>85.736842105263165</v>
      </c>
      <c r="Q2934" t="s">
        <v>8317</v>
      </c>
      <c r="R2934" t="s">
        <v>8359</v>
      </c>
      <c r="S2934" s="10">
        <f t="shared" si="956"/>
        <v>42025.164780092593</v>
      </c>
      <c r="T2934" s="10">
        <f t="shared" si="957"/>
        <v>42056.458333333328</v>
      </c>
      <c r="U2934">
        <f>D2934*0.75</f>
        <v>2325</v>
      </c>
      <c r="V2934">
        <f>E2934*0.75</f>
        <v>2443.5</v>
      </c>
    </row>
    <row r="2935" spans="1:22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954"/>
        <v>1.0276000000000001</v>
      </c>
      <c r="P2935">
        <f t="shared" si="955"/>
        <v>47.574074074074076</v>
      </c>
      <c r="Q2935" t="s">
        <v>8317</v>
      </c>
      <c r="R2935" t="s">
        <v>8359</v>
      </c>
      <c r="S2935" s="10">
        <f t="shared" si="956"/>
        <v>42495.956631944442</v>
      </c>
      <c r="T2935" s="10">
        <f t="shared" si="957"/>
        <v>42525.956631944442</v>
      </c>
      <c r="U2935">
        <f>D2935</f>
        <v>2500</v>
      </c>
      <c r="V2935">
        <f>E2935</f>
        <v>2569</v>
      </c>
    </row>
    <row r="2936" spans="1:22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954"/>
        <v>1.08</v>
      </c>
      <c r="P2936">
        <f t="shared" si="955"/>
        <v>72.972972972972968</v>
      </c>
      <c r="Q2936" t="s">
        <v>8317</v>
      </c>
      <c r="R2936" t="s">
        <v>8359</v>
      </c>
      <c r="S2936" s="10">
        <f t="shared" si="956"/>
        <v>41775.636157407411</v>
      </c>
      <c r="T2936" s="10">
        <f t="shared" si="957"/>
        <v>41805.636157407411</v>
      </c>
      <c r="U2936">
        <f>D2936*0.81</f>
        <v>2025.0000000000002</v>
      </c>
      <c r="V2936">
        <f>E2936*0.81</f>
        <v>2187</v>
      </c>
    </row>
    <row r="2937" spans="1:22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954"/>
        <v>1.0088571428571429</v>
      </c>
      <c r="P2937">
        <f t="shared" si="955"/>
        <v>90.538461538461533</v>
      </c>
      <c r="Q2937" t="s">
        <v>8317</v>
      </c>
      <c r="R2937" t="s">
        <v>8359</v>
      </c>
      <c r="S2937" s="10">
        <f t="shared" si="956"/>
        <v>42553.583425925928</v>
      </c>
      <c r="T2937" s="10">
        <f t="shared" si="957"/>
        <v>42611.708333333328</v>
      </c>
      <c r="U2937">
        <f t="shared" ref="U2937:U2938" si="968">D2937</f>
        <v>3500</v>
      </c>
      <c r="V2937">
        <f t="shared" ref="V2937:V2938" si="969">E2937</f>
        <v>3531</v>
      </c>
    </row>
    <row r="2938" spans="1:22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954"/>
        <v>1.28</v>
      </c>
      <c r="P2938">
        <f t="shared" si="955"/>
        <v>37.647058823529413</v>
      </c>
      <c r="Q2938" t="s">
        <v>8317</v>
      </c>
      <c r="R2938" t="s">
        <v>8359</v>
      </c>
      <c r="S2938" s="10">
        <f t="shared" si="956"/>
        <v>41912.650729166664</v>
      </c>
      <c r="T2938" s="10">
        <f t="shared" si="957"/>
        <v>41925.207638888889</v>
      </c>
      <c r="U2938">
        <f t="shared" si="968"/>
        <v>1000</v>
      </c>
      <c r="V2938">
        <f t="shared" si="969"/>
        <v>1280</v>
      </c>
    </row>
    <row r="2939" spans="1:22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954"/>
        <v>1.3333333333333333</v>
      </c>
      <c r="P2939">
        <f t="shared" si="955"/>
        <v>36.363636363636367</v>
      </c>
      <c r="Q2939" t="s">
        <v>8317</v>
      </c>
      <c r="R2939" t="s">
        <v>8359</v>
      </c>
      <c r="S2939" s="10">
        <f t="shared" si="956"/>
        <v>41803.457326388889</v>
      </c>
      <c r="T2939" s="10">
        <f t="shared" si="957"/>
        <v>41833.457326388889</v>
      </c>
      <c r="U2939">
        <f>D2939*1.39</f>
        <v>2085</v>
      </c>
      <c r="V2939">
        <f>E2939*1.39</f>
        <v>2780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954"/>
        <v>1.0137499999999999</v>
      </c>
      <c r="P2940">
        <f t="shared" si="955"/>
        <v>126.71875</v>
      </c>
      <c r="Q2940" t="s">
        <v>8317</v>
      </c>
      <c r="R2940" t="s">
        <v>8359</v>
      </c>
      <c r="S2940" s="10">
        <f t="shared" si="956"/>
        <v>42004.703865740739</v>
      </c>
      <c r="T2940" s="10">
        <f t="shared" si="957"/>
        <v>42034.703865740739</v>
      </c>
      <c r="U2940">
        <f t="shared" ref="U2940:U2943" si="970">D2940</f>
        <v>4000</v>
      </c>
      <c r="V2940">
        <f t="shared" ref="V2940:V2943" si="971">E2940</f>
        <v>4055</v>
      </c>
    </row>
    <row r="2941" spans="1:22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954"/>
        <v>1.0287500000000001</v>
      </c>
      <c r="P2941">
        <f t="shared" si="955"/>
        <v>329.2</v>
      </c>
      <c r="Q2941" t="s">
        <v>8317</v>
      </c>
      <c r="R2941" t="s">
        <v>8359</v>
      </c>
      <c r="S2941" s="10">
        <f t="shared" si="956"/>
        <v>41845.809166666666</v>
      </c>
      <c r="T2941" s="10">
        <f t="shared" si="957"/>
        <v>41879.041666666664</v>
      </c>
      <c r="U2941">
        <f t="shared" si="970"/>
        <v>8000</v>
      </c>
      <c r="V2941">
        <f t="shared" si="971"/>
        <v>8230</v>
      </c>
    </row>
    <row r="2942" spans="1:22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954"/>
        <v>1.0724</v>
      </c>
      <c r="P2942">
        <f t="shared" si="955"/>
        <v>81.242424242424249</v>
      </c>
      <c r="Q2942" t="s">
        <v>8317</v>
      </c>
      <c r="R2942" t="s">
        <v>8359</v>
      </c>
      <c r="S2942" s="10">
        <f t="shared" si="956"/>
        <v>41982.773356481484</v>
      </c>
      <c r="T2942" s="10">
        <f t="shared" si="957"/>
        <v>42022.773356481484</v>
      </c>
      <c r="U2942">
        <f t="shared" si="970"/>
        <v>2500</v>
      </c>
      <c r="V2942">
        <f t="shared" si="971"/>
        <v>2681</v>
      </c>
    </row>
    <row r="2943" spans="1:22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954"/>
        <v>4.0000000000000003E-5</v>
      </c>
      <c r="P2943">
        <f t="shared" si="955"/>
        <v>1</v>
      </c>
      <c r="Q2943" t="s">
        <v>8317</v>
      </c>
      <c r="R2943" t="s">
        <v>8357</v>
      </c>
      <c r="S2943" s="10">
        <f t="shared" si="956"/>
        <v>42034.960127314815</v>
      </c>
      <c r="T2943" s="10">
        <f t="shared" si="957"/>
        <v>42064.960127314815</v>
      </c>
      <c r="U2943">
        <f t="shared" si="970"/>
        <v>25000</v>
      </c>
      <c r="V2943">
        <f t="shared" si="971"/>
        <v>1</v>
      </c>
    </row>
    <row r="2944" spans="1:22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954"/>
        <v>0.20424999999999999</v>
      </c>
      <c r="P2944">
        <f t="shared" si="955"/>
        <v>202.22772277227722</v>
      </c>
      <c r="Q2944" t="s">
        <v>8317</v>
      </c>
      <c r="R2944" t="s">
        <v>8357</v>
      </c>
      <c r="S2944" s="10">
        <f t="shared" si="956"/>
        <v>42334.803923611107</v>
      </c>
      <c r="T2944" s="10">
        <f t="shared" si="957"/>
        <v>42354.845833333333</v>
      </c>
      <c r="U2944">
        <f>D2944*0.81</f>
        <v>162000</v>
      </c>
      <c r="V2944">
        <f>E2944*0.81</f>
        <v>33088.5</v>
      </c>
    </row>
    <row r="2945" spans="1:22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954"/>
        <v>0</v>
      </c>
      <c r="P2945" t="e">
        <f t="shared" si="955"/>
        <v>#DIV/0!</v>
      </c>
      <c r="Q2945" t="s">
        <v>8317</v>
      </c>
      <c r="R2945" t="s">
        <v>8357</v>
      </c>
      <c r="S2945" s="10">
        <f t="shared" si="956"/>
        <v>42077.129398148143</v>
      </c>
      <c r="T2945" s="10">
        <f t="shared" si="957"/>
        <v>42107.129398148143</v>
      </c>
      <c r="U2945">
        <f t="shared" ref="U2945:U2947" si="972">D2945</f>
        <v>3000</v>
      </c>
      <c r="V2945">
        <f t="shared" ref="V2945:V2947" si="973">E2945</f>
        <v>0</v>
      </c>
    </row>
    <row r="2946" spans="1:22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954"/>
        <v>0.01</v>
      </c>
      <c r="P2946">
        <f t="shared" si="955"/>
        <v>100</v>
      </c>
      <c r="Q2946" t="s">
        <v>8317</v>
      </c>
      <c r="R2946" t="s">
        <v>8357</v>
      </c>
      <c r="S2946" s="10">
        <f t="shared" si="956"/>
        <v>42132.9143287037</v>
      </c>
      <c r="T2946" s="10">
        <f t="shared" si="957"/>
        <v>42162.9143287037</v>
      </c>
      <c r="U2946">
        <f t="shared" si="972"/>
        <v>10000</v>
      </c>
      <c r="V2946">
        <f t="shared" si="973"/>
        <v>100</v>
      </c>
    </row>
    <row r="2947" spans="1:22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974">SUM(E2947/D2947)</f>
        <v>0</v>
      </c>
      <c r="P2947" t="e">
        <f t="shared" ref="P2947:P3010" si="975">SUM(E2947/L2947)</f>
        <v>#DIV/0!</v>
      </c>
      <c r="Q2947" t="s">
        <v>8317</v>
      </c>
      <c r="R2947" t="s">
        <v>8357</v>
      </c>
      <c r="S2947" s="10">
        <f t="shared" ref="S2947:S3010" si="976">(((J2947/60)/60)/24)+DATE(1970,1,1)</f>
        <v>42118.139583333337</v>
      </c>
      <c r="T2947" s="10">
        <f t="shared" ref="T2947:T3010" si="977">(((I2947/60)/60)/24)+DATE(1970,1,1)</f>
        <v>42148.139583333337</v>
      </c>
      <c r="U2947">
        <f t="shared" si="972"/>
        <v>50000</v>
      </c>
      <c r="V2947">
        <f t="shared" si="973"/>
        <v>0</v>
      </c>
    </row>
    <row r="2948" spans="1:22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974"/>
        <v>1E-3</v>
      </c>
      <c r="P2948">
        <f t="shared" si="975"/>
        <v>1</v>
      </c>
      <c r="Q2948" t="s">
        <v>8317</v>
      </c>
      <c r="R2948" t="s">
        <v>8357</v>
      </c>
      <c r="S2948" s="10">
        <f t="shared" si="976"/>
        <v>42567.531157407408</v>
      </c>
      <c r="T2948" s="10">
        <f t="shared" si="977"/>
        <v>42597.531157407408</v>
      </c>
      <c r="U2948">
        <f>D2948*1.39</f>
        <v>2780</v>
      </c>
      <c r="V2948">
        <f>E2948*1.39</f>
        <v>2.78</v>
      </c>
    </row>
    <row r="2949" spans="1:22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974"/>
        <v>4.2880000000000001E-2</v>
      </c>
      <c r="P2949">
        <f t="shared" si="975"/>
        <v>82.461538461538467</v>
      </c>
      <c r="Q2949" t="s">
        <v>8317</v>
      </c>
      <c r="R2949" t="s">
        <v>8357</v>
      </c>
      <c r="S2949" s="10">
        <f t="shared" si="976"/>
        <v>42649.562118055561</v>
      </c>
      <c r="T2949" s="10">
        <f t="shared" si="977"/>
        <v>42698.715972222228</v>
      </c>
      <c r="U2949">
        <f t="shared" ref="U2949:U2960" si="978">D2949</f>
        <v>25000</v>
      </c>
      <c r="V2949">
        <f t="shared" ref="V2949:V2960" si="979">E2949</f>
        <v>1072</v>
      </c>
    </row>
    <row r="2950" spans="1:22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974"/>
        <v>4.8000000000000001E-5</v>
      </c>
      <c r="P2950">
        <f t="shared" si="975"/>
        <v>2.6666666666666665</v>
      </c>
      <c r="Q2950" t="s">
        <v>8317</v>
      </c>
      <c r="R2950" t="s">
        <v>8357</v>
      </c>
      <c r="S2950" s="10">
        <f t="shared" si="976"/>
        <v>42097.649224537032</v>
      </c>
      <c r="T2950" s="10">
        <f t="shared" si="977"/>
        <v>42157.649224537032</v>
      </c>
      <c r="U2950">
        <f t="shared" si="978"/>
        <v>500000</v>
      </c>
      <c r="V2950">
        <f t="shared" si="979"/>
        <v>24</v>
      </c>
    </row>
    <row r="2951" spans="1:22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974"/>
        <v>2.5000000000000001E-2</v>
      </c>
      <c r="P2951">
        <f t="shared" si="975"/>
        <v>12.5</v>
      </c>
      <c r="Q2951" t="s">
        <v>8317</v>
      </c>
      <c r="R2951" t="s">
        <v>8357</v>
      </c>
      <c r="S2951" s="10">
        <f t="shared" si="976"/>
        <v>42297.823113425926</v>
      </c>
      <c r="T2951" s="10">
        <f t="shared" si="977"/>
        <v>42327.864780092597</v>
      </c>
      <c r="U2951">
        <f t="shared" si="978"/>
        <v>1000</v>
      </c>
      <c r="V2951">
        <f t="shared" si="979"/>
        <v>25</v>
      </c>
    </row>
    <row r="2952" spans="1:22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974"/>
        <v>0</v>
      </c>
      <c r="P2952" t="e">
        <f t="shared" si="975"/>
        <v>#DIV/0!</v>
      </c>
      <c r="Q2952" t="s">
        <v>8317</v>
      </c>
      <c r="R2952" t="s">
        <v>8357</v>
      </c>
      <c r="S2952" s="10">
        <f t="shared" si="976"/>
        <v>42362.36518518519</v>
      </c>
      <c r="T2952" s="10">
        <f t="shared" si="977"/>
        <v>42392.36518518519</v>
      </c>
      <c r="U2952">
        <f t="shared" si="978"/>
        <v>5000000</v>
      </c>
      <c r="V2952">
        <f t="shared" si="979"/>
        <v>0</v>
      </c>
    </row>
    <row r="2953" spans="1:22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974"/>
        <v>2.1919999999999999E-2</v>
      </c>
      <c r="P2953">
        <f t="shared" si="975"/>
        <v>18.896551724137932</v>
      </c>
      <c r="Q2953" t="s">
        <v>8317</v>
      </c>
      <c r="R2953" t="s">
        <v>8357</v>
      </c>
      <c r="S2953" s="10">
        <f t="shared" si="976"/>
        <v>41872.802928240737</v>
      </c>
      <c r="T2953" s="10">
        <f t="shared" si="977"/>
        <v>41917.802928240737</v>
      </c>
      <c r="U2953">
        <f t="shared" si="978"/>
        <v>50000</v>
      </c>
      <c r="V2953">
        <f t="shared" si="979"/>
        <v>1096</v>
      </c>
    </row>
    <row r="2954" spans="1:22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974"/>
        <v>8.0250000000000002E-2</v>
      </c>
      <c r="P2954">
        <f t="shared" si="975"/>
        <v>200.625</v>
      </c>
      <c r="Q2954" t="s">
        <v>8317</v>
      </c>
      <c r="R2954" t="s">
        <v>8357</v>
      </c>
      <c r="S2954" s="10">
        <f t="shared" si="976"/>
        <v>42628.690266203703</v>
      </c>
      <c r="T2954" s="10">
        <f t="shared" si="977"/>
        <v>42660.166666666672</v>
      </c>
      <c r="U2954">
        <f t="shared" si="978"/>
        <v>20000</v>
      </c>
      <c r="V2954">
        <f t="shared" si="979"/>
        <v>1605</v>
      </c>
    </row>
    <row r="2955" spans="1:22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974"/>
        <v>1.5125E-3</v>
      </c>
      <c r="P2955">
        <f t="shared" si="975"/>
        <v>201.66666666666666</v>
      </c>
      <c r="Q2955" t="s">
        <v>8317</v>
      </c>
      <c r="R2955" t="s">
        <v>8357</v>
      </c>
      <c r="S2955" s="10">
        <f t="shared" si="976"/>
        <v>42255.791909722218</v>
      </c>
      <c r="T2955" s="10">
        <f t="shared" si="977"/>
        <v>42285.791909722218</v>
      </c>
      <c r="U2955">
        <f t="shared" si="978"/>
        <v>400000</v>
      </c>
      <c r="V2955">
        <f t="shared" si="979"/>
        <v>605</v>
      </c>
    </row>
    <row r="2956" spans="1:22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974"/>
        <v>0</v>
      </c>
      <c r="P2956" t="e">
        <f t="shared" si="975"/>
        <v>#DIV/0!</v>
      </c>
      <c r="Q2956" t="s">
        <v>8317</v>
      </c>
      <c r="R2956" t="s">
        <v>8357</v>
      </c>
      <c r="S2956" s="10">
        <f t="shared" si="976"/>
        <v>42790.583368055552</v>
      </c>
      <c r="T2956" s="10">
        <f t="shared" si="977"/>
        <v>42810.541701388895</v>
      </c>
      <c r="U2956">
        <f t="shared" si="978"/>
        <v>15000</v>
      </c>
      <c r="V2956">
        <f t="shared" si="979"/>
        <v>0</v>
      </c>
    </row>
    <row r="2957" spans="1:22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974"/>
        <v>0.59583333333333333</v>
      </c>
      <c r="P2957">
        <f t="shared" si="975"/>
        <v>65</v>
      </c>
      <c r="Q2957" t="s">
        <v>8317</v>
      </c>
      <c r="R2957" t="s">
        <v>8357</v>
      </c>
      <c r="S2957" s="10">
        <f t="shared" si="976"/>
        <v>42141.741307870368</v>
      </c>
      <c r="T2957" s="10">
        <f t="shared" si="977"/>
        <v>42171.741307870368</v>
      </c>
      <c r="U2957">
        <f t="shared" si="978"/>
        <v>1200</v>
      </c>
      <c r="V2957">
        <f t="shared" si="979"/>
        <v>715</v>
      </c>
    </row>
    <row r="2958" spans="1:22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974"/>
        <v>0.16734177215189874</v>
      </c>
      <c r="P2958">
        <f t="shared" si="975"/>
        <v>66.099999999999994</v>
      </c>
      <c r="Q2958" t="s">
        <v>8317</v>
      </c>
      <c r="R2958" t="s">
        <v>8357</v>
      </c>
      <c r="S2958" s="10">
        <f t="shared" si="976"/>
        <v>42464.958912037036</v>
      </c>
      <c r="T2958" s="10">
        <f t="shared" si="977"/>
        <v>42494.958912037036</v>
      </c>
      <c r="U2958">
        <f t="shared" si="978"/>
        <v>7900</v>
      </c>
      <c r="V2958">
        <f t="shared" si="979"/>
        <v>1322</v>
      </c>
    </row>
    <row r="2959" spans="1:22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974"/>
        <v>1.8666666666666668E-2</v>
      </c>
      <c r="P2959">
        <f t="shared" si="975"/>
        <v>93.333333333333329</v>
      </c>
      <c r="Q2959" t="s">
        <v>8317</v>
      </c>
      <c r="R2959" t="s">
        <v>8357</v>
      </c>
      <c r="S2959" s="10">
        <f t="shared" si="976"/>
        <v>42031.011249999996</v>
      </c>
      <c r="T2959" s="10">
        <f t="shared" si="977"/>
        <v>42090.969583333332</v>
      </c>
      <c r="U2959">
        <f t="shared" si="978"/>
        <v>15000</v>
      </c>
      <c r="V2959">
        <f t="shared" si="979"/>
        <v>280</v>
      </c>
    </row>
    <row r="2960" spans="1:22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974"/>
        <v>0</v>
      </c>
      <c r="P2960" t="e">
        <f t="shared" si="975"/>
        <v>#DIV/0!</v>
      </c>
      <c r="Q2960" t="s">
        <v>8317</v>
      </c>
      <c r="R2960" t="s">
        <v>8357</v>
      </c>
      <c r="S2960" s="10">
        <f t="shared" si="976"/>
        <v>42438.779131944444</v>
      </c>
      <c r="T2960" s="10">
        <f t="shared" si="977"/>
        <v>42498.73746527778</v>
      </c>
      <c r="U2960">
        <f t="shared" si="978"/>
        <v>80000</v>
      </c>
      <c r="V2960">
        <f t="shared" si="979"/>
        <v>0</v>
      </c>
    </row>
    <row r="2961" spans="1:22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974"/>
        <v>0</v>
      </c>
      <c r="P2961" t="e">
        <f t="shared" si="975"/>
        <v>#DIV/0!</v>
      </c>
      <c r="Q2961" t="s">
        <v>8317</v>
      </c>
      <c r="R2961" t="s">
        <v>8357</v>
      </c>
      <c r="S2961" s="10">
        <f t="shared" si="976"/>
        <v>42498.008391203708</v>
      </c>
      <c r="T2961" s="10">
        <f t="shared" si="977"/>
        <v>42528.008391203708</v>
      </c>
      <c r="U2961">
        <f>D2961*1.39</f>
        <v>13899.999999999998</v>
      </c>
      <c r="V2961">
        <f>E2961*1.39</f>
        <v>0</v>
      </c>
    </row>
    <row r="2962" spans="1:22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974"/>
        <v>0</v>
      </c>
      <c r="P2962" t="e">
        <f t="shared" si="975"/>
        <v>#DIV/0!</v>
      </c>
      <c r="Q2962" t="s">
        <v>8317</v>
      </c>
      <c r="R2962" t="s">
        <v>8357</v>
      </c>
      <c r="S2962" s="10">
        <f t="shared" si="976"/>
        <v>41863.757210648146</v>
      </c>
      <c r="T2962" s="10">
        <f t="shared" si="977"/>
        <v>41893.757210648146</v>
      </c>
      <c r="U2962">
        <f t="shared" ref="U2962:U2970" si="980">D2962</f>
        <v>30000000</v>
      </c>
      <c r="V2962">
        <f t="shared" ref="V2962:V2970" si="981">E2962</f>
        <v>0</v>
      </c>
    </row>
    <row r="2963" spans="1:22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974"/>
        <v>1.0962000000000001</v>
      </c>
      <c r="P2963">
        <f t="shared" si="975"/>
        <v>50.75</v>
      </c>
      <c r="Q2963" t="s">
        <v>8317</v>
      </c>
      <c r="R2963" t="s">
        <v>8318</v>
      </c>
      <c r="S2963" s="10">
        <f t="shared" si="976"/>
        <v>42061.212488425925</v>
      </c>
      <c r="T2963" s="10">
        <f t="shared" si="977"/>
        <v>42089.166666666672</v>
      </c>
      <c r="U2963">
        <f t="shared" si="980"/>
        <v>5000</v>
      </c>
      <c r="V2963">
        <f t="shared" si="981"/>
        <v>5481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974"/>
        <v>1.218</v>
      </c>
      <c r="P2964">
        <f t="shared" si="975"/>
        <v>60.9</v>
      </c>
      <c r="Q2964" t="s">
        <v>8317</v>
      </c>
      <c r="R2964" t="s">
        <v>8318</v>
      </c>
      <c r="S2964" s="10">
        <f t="shared" si="976"/>
        <v>42036.24428240741</v>
      </c>
      <c r="T2964" s="10">
        <f t="shared" si="977"/>
        <v>42064.290972222225</v>
      </c>
      <c r="U2964">
        <f t="shared" si="980"/>
        <v>1000</v>
      </c>
      <c r="V2964">
        <f t="shared" si="981"/>
        <v>1218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974"/>
        <v>1.0685</v>
      </c>
      <c r="P2965">
        <f t="shared" si="975"/>
        <v>109.03061224489795</v>
      </c>
      <c r="Q2965" t="s">
        <v>8317</v>
      </c>
      <c r="R2965" t="s">
        <v>8318</v>
      </c>
      <c r="S2965" s="10">
        <f t="shared" si="976"/>
        <v>42157.470185185186</v>
      </c>
      <c r="T2965" s="10">
        <f t="shared" si="977"/>
        <v>42187.470185185186</v>
      </c>
      <c r="U2965">
        <f t="shared" si="980"/>
        <v>10000</v>
      </c>
      <c r="V2965">
        <f t="shared" si="981"/>
        <v>10685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974"/>
        <v>1.0071379999999999</v>
      </c>
      <c r="P2966">
        <f t="shared" si="975"/>
        <v>25.692295918367346</v>
      </c>
      <c r="Q2966" t="s">
        <v>8317</v>
      </c>
      <c r="R2966" t="s">
        <v>8318</v>
      </c>
      <c r="S2966" s="10">
        <f t="shared" si="976"/>
        <v>41827.909942129627</v>
      </c>
      <c r="T2966" s="10">
        <f t="shared" si="977"/>
        <v>41857.897222222222</v>
      </c>
      <c r="U2966">
        <f t="shared" si="980"/>
        <v>5000</v>
      </c>
      <c r="V2966">
        <f t="shared" si="981"/>
        <v>5035.6899999999996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974"/>
        <v>1.0900000000000001</v>
      </c>
      <c r="P2967">
        <f t="shared" si="975"/>
        <v>41.92307692307692</v>
      </c>
      <c r="Q2967" t="s">
        <v>8317</v>
      </c>
      <c r="R2967" t="s">
        <v>8318</v>
      </c>
      <c r="S2967" s="10">
        <f t="shared" si="976"/>
        <v>42162.729548611111</v>
      </c>
      <c r="T2967" s="10">
        <f t="shared" si="977"/>
        <v>42192.729548611111</v>
      </c>
      <c r="U2967">
        <f t="shared" si="980"/>
        <v>1500</v>
      </c>
      <c r="V2967">
        <f t="shared" si="981"/>
        <v>1635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974"/>
        <v>1.1363000000000001</v>
      </c>
      <c r="P2968">
        <f t="shared" si="975"/>
        <v>88.7734375</v>
      </c>
      <c r="Q2968" t="s">
        <v>8317</v>
      </c>
      <c r="R2968" t="s">
        <v>8318</v>
      </c>
      <c r="S2968" s="10">
        <f t="shared" si="976"/>
        <v>42233.738564814819</v>
      </c>
      <c r="T2968" s="10">
        <f t="shared" si="977"/>
        <v>42263.738564814819</v>
      </c>
      <c r="U2968">
        <f t="shared" si="980"/>
        <v>10000</v>
      </c>
      <c r="V2968">
        <f t="shared" si="981"/>
        <v>11363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974"/>
        <v>1.1392</v>
      </c>
      <c r="P2969">
        <f t="shared" si="975"/>
        <v>80.225352112676063</v>
      </c>
      <c r="Q2969" t="s">
        <v>8317</v>
      </c>
      <c r="R2969" t="s">
        <v>8318</v>
      </c>
      <c r="S2969" s="10">
        <f t="shared" si="976"/>
        <v>42042.197824074072</v>
      </c>
      <c r="T2969" s="10">
        <f t="shared" si="977"/>
        <v>42072.156157407408</v>
      </c>
      <c r="U2969">
        <f t="shared" si="980"/>
        <v>5000</v>
      </c>
      <c r="V2969">
        <f t="shared" si="981"/>
        <v>5696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974"/>
        <v>1.06</v>
      </c>
      <c r="P2970">
        <f t="shared" si="975"/>
        <v>78.936170212765958</v>
      </c>
      <c r="Q2970" t="s">
        <v>8317</v>
      </c>
      <c r="R2970" t="s">
        <v>8318</v>
      </c>
      <c r="S2970" s="10">
        <f t="shared" si="976"/>
        <v>42585.523842592593</v>
      </c>
      <c r="T2970" s="10">
        <f t="shared" si="977"/>
        <v>42599.165972222225</v>
      </c>
      <c r="U2970">
        <f t="shared" si="980"/>
        <v>3500</v>
      </c>
      <c r="V2970">
        <f t="shared" si="981"/>
        <v>3710</v>
      </c>
    </row>
    <row r="2971" spans="1:22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974"/>
        <v>1.625</v>
      </c>
      <c r="P2971">
        <f t="shared" si="975"/>
        <v>95.588235294117652</v>
      </c>
      <c r="Q2971" t="s">
        <v>8317</v>
      </c>
      <c r="R2971" t="s">
        <v>8318</v>
      </c>
      <c r="S2971" s="10">
        <f t="shared" si="976"/>
        <v>42097.786493055552</v>
      </c>
      <c r="T2971" s="10">
        <f t="shared" si="977"/>
        <v>42127.952083333337</v>
      </c>
      <c r="U2971">
        <f>D2971*0.81</f>
        <v>810</v>
      </c>
      <c r="V2971">
        <f>E2971*0.81</f>
        <v>1316.25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974"/>
        <v>1.06</v>
      </c>
      <c r="P2972">
        <f t="shared" si="975"/>
        <v>69.890109890109883</v>
      </c>
      <c r="Q2972" t="s">
        <v>8317</v>
      </c>
      <c r="R2972" t="s">
        <v>8318</v>
      </c>
      <c r="S2972" s="10">
        <f t="shared" si="976"/>
        <v>41808.669571759259</v>
      </c>
      <c r="T2972" s="10">
        <f t="shared" si="977"/>
        <v>41838.669571759259</v>
      </c>
      <c r="U2972">
        <f t="shared" ref="U2972:U2977" si="982">D2972</f>
        <v>6000</v>
      </c>
      <c r="V2972">
        <f t="shared" ref="V2972:V2977" si="983">E2972</f>
        <v>6360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974"/>
        <v>1.0015624999999999</v>
      </c>
      <c r="P2973">
        <f t="shared" si="975"/>
        <v>74.534883720930239</v>
      </c>
      <c r="Q2973" t="s">
        <v>8317</v>
      </c>
      <c r="R2973" t="s">
        <v>8318</v>
      </c>
      <c r="S2973" s="10">
        <f t="shared" si="976"/>
        <v>41852.658310185187</v>
      </c>
      <c r="T2973" s="10">
        <f t="shared" si="977"/>
        <v>41882.658310185187</v>
      </c>
      <c r="U2973">
        <f t="shared" si="982"/>
        <v>3200</v>
      </c>
      <c r="V2973">
        <f t="shared" si="983"/>
        <v>3205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974"/>
        <v>1.0535000000000001</v>
      </c>
      <c r="P2974">
        <f t="shared" si="975"/>
        <v>123.94117647058823</v>
      </c>
      <c r="Q2974" t="s">
        <v>8317</v>
      </c>
      <c r="R2974" t="s">
        <v>8318</v>
      </c>
      <c r="S2974" s="10">
        <f t="shared" si="976"/>
        <v>42694.110185185185</v>
      </c>
      <c r="T2974" s="10">
        <f t="shared" si="977"/>
        <v>42709.041666666672</v>
      </c>
      <c r="U2974">
        <f t="shared" si="982"/>
        <v>2000</v>
      </c>
      <c r="V2974">
        <f t="shared" si="983"/>
        <v>2107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974"/>
        <v>1.748</v>
      </c>
      <c r="P2975">
        <f t="shared" si="975"/>
        <v>264.84848484848487</v>
      </c>
      <c r="Q2975" t="s">
        <v>8317</v>
      </c>
      <c r="R2975" t="s">
        <v>8318</v>
      </c>
      <c r="S2975" s="10">
        <f t="shared" si="976"/>
        <v>42341.818379629629</v>
      </c>
      <c r="T2975" s="10">
        <f t="shared" si="977"/>
        <v>42370.166666666672</v>
      </c>
      <c r="U2975">
        <f t="shared" si="982"/>
        <v>5000</v>
      </c>
      <c r="V2975">
        <f t="shared" si="983"/>
        <v>8740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974"/>
        <v>1.02</v>
      </c>
      <c r="P2976">
        <f t="shared" si="975"/>
        <v>58.620689655172413</v>
      </c>
      <c r="Q2976" t="s">
        <v>8317</v>
      </c>
      <c r="R2976" t="s">
        <v>8318</v>
      </c>
      <c r="S2976" s="10">
        <f t="shared" si="976"/>
        <v>41880.061006944445</v>
      </c>
      <c r="T2976" s="10">
        <f t="shared" si="977"/>
        <v>41908.065972222219</v>
      </c>
      <c r="U2976">
        <f t="shared" si="982"/>
        <v>5000</v>
      </c>
      <c r="V2976">
        <f t="shared" si="983"/>
        <v>5100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974"/>
        <v>1.00125</v>
      </c>
      <c r="P2977">
        <f t="shared" si="975"/>
        <v>70.884955752212392</v>
      </c>
      <c r="Q2977" t="s">
        <v>8317</v>
      </c>
      <c r="R2977" t="s">
        <v>8318</v>
      </c>
      <c r="S2977" s="10">
        <f t="shared" si="976"/>
        <v>41941.683865740742</v>
      </c>
      <c r="T2977" s="10">
        <f t="shared" si="977"/>
        <v>41970.125</v>
      </c>
      <c r="U2977">
        <f t="shared" si="982"/>
        <v>8000</v>
      </c>
      <c r="V2977">
        <f t="shared" si="983"/>
        <v>8010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974"/>
        <v>1.7142857142857142</v>
      </c>
      <c r="P2978">
        <f t="shared" si="975"/>
        <v>8.5714285714285712</v>
      </c>
      <c r="Q2978" t="s">
        <v>8317</v>
      </c>
      <c r="R2978" t="s">
        <v>8318</v>
      </c>
      <c r="S2978" s="10">
        <f t="shared" si="976"/>
        <v>42425.730671296296</v>
      </c>
      <c r="T2978" s="10">
        <f t="shared" si="977"/>
        <v>42442.5</v>
      </c>
      <c r="U2978">
        <f>D2978*1.39</f>
        <v>97.3</v>
      </c>
      <c r="V2978">
        <f>E2978*1.39</f>
        <v>166.79999999999998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974"/>
        <v>1.1356666666666666</v>
      </c>
      <c r="P2979">
        <f t="shared" si="975"/>
        <v>113.56666666666666</v>
      </c>
      <c r="Q2979" t="s">
        <v>8317</v>
      </c>
      <c r="R2979" t="s">
        <v>8318</v>
      </c>
      <c r="S2979" s="10">
        <f t="shared" si="976"/>
        <v>42026.88118055556</v>
      </c>
      <c r="T2979" s="10">
        <f t="shared" si="977"/>
        <v>42086.093055555553</v>
      </c>
      <c r="U2979">
        <f t="shared" ref="U2979:U2982" si="984">D2979</f>
        <v>3000</v>
      </c>
      <c r="V2979">
        <f t="shared" ref="V2979:V2982" si="985">E2979</f>
        <v>3407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974"/>
        <v>1.2946666666666666</v>
      </c>
      <c r="P2980">
        <f t="shared" si="975"/>
        <v>60.6875</v>
      </c>
      <c r="Q2980" t="s">
        <v>8317</v>
      </c>
      <c r="R2980" t="s">
        <v>8318</v>
      </c>
      <c r="S2980" s="10">
        <f t="shared" si="976"/>
        <v>41922.640590277777</v>
      </c>
      <c r="T2980" s="10">
        <f t="shared" si="977"/>
        <v>41932.249305555553</v>
      </c>
      <c r="U2980">
        <f t="shared" si="984"/>
        <v>750</v>
      </c>
      <c r="V2980">
        <f t="shared" si="985"/>
        <v>971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974"/>
        <v>1.014</v>
      </c>
      <c r="P2981">
        <f t="shared" si="975"/>
        <v>110.21739130434783</v>
      </c>
      <c r="Q2981" t="s">
        <v>8317</v>
      </c>
      <c r="R2981" t="s">
        <v>8318</v>
      </c>
      <c r="S2981" s="10">
        <f t="shared" si="976"/>
        <v>41993.824340277773</v>
      </c>
      <c r="T2981" s="10">
        <f t="shared" si="977"/>
        <v>42010.25</v>
      </c>
      <c r="U2981">
        <f t="shared" si="984"/>
        <v>5000</v>
      </c>
      <c r="V2981">
        <f t="shared" si="985"/>
        <v>5070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974"/>
        <v>1.0916666666666666</v>
      </c>
      <c r="P2982">
        <f t="shared" si="975"/>
        <v>136.45833333333334</v>
      </c>
      <c r="Q2982" t="s">
        <v>8317</v>
      </c>
      <c r="R2982" t="s">
        <v>8318</v>
      </c>
      <c r="S2982" s="10">
        <f t="shared" si="976"/>
        <v>42219.915856481486</v>
      </c>
      <c r="T2982" s="10">
        <f t="shared" si="977"/>
        <v>42240.083333333328</v>
      </c>
      <c r="U2982">
        <f t="shared" si="984"/>
        <v>3000</v>
      </c>
      <c r="V2982">
        <f t="shared" si="985"/>
        <v>3275</v>
      </c>
    </row>
    <row r="2983" spans="1:22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974"/>
        <v>1.28925</v>
      </c>
      <c r="P2983">
        <f t="shared" si="975"/>
        <v>53.164948453608247</v>
      </c>
      <c r="Q2983" t="s">
        <v>8317</v>
      </c>
      <c r="R2983" t="s">
        <v>8357</v>
      </c>
      <c r="S2983" s="10">
        <f t="shared" si="976"/>
        <v>42225.559675925921</v>
      </c>
      <c r="T2983" s="10">
        <f t="shared" si="977"/>
        <v>42270.559675925921</v>
      </c>
      <c r="U2983">
        <f>D2983*1.19</f>
        <v>4760</v>
      </c>
      <c r="V2983">
        <f>E2983*1.19</f>
        <v>6136.83</v>
      </c>
    </row>
    <row r="2984" spans="1:22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974"/>
        <v>1.0206</v>
      </c>
      <c r="P2984">
        <f t="shared" si="975"/>
        <v>86.491525423728817</v>
      </c>
      <c r="Q2984" t="s">
        <v>8317</v>
      </c>
      <c r="R2984" t="s">
        <v>8357</v>
      </c>
      <c r="S2984" s="10">
        <f t="shared" si="976"/>
        <v>42381.686840277776</v>
      </c>
      <c r="T2984" s="10">
        <f t="shared" si="977"/>
        <v>42411.686840277776</v>
      </c>
      <c r="U2984">
        <f>D2984*1.39</f>
        <v>6949.9999999999991</v>
      </c>
      <c r="V2984">
        <f>E2984*1.39</f>
        <v>7093.1699999999992</v>
      </c>
    </row>
    <row r="2985" spans="1:22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974"/>
        <v>1.465395775862069</v>
      </c>
      <c r="P2985">
        <f t="shared" si="975"/>
        <v>155.23827397260274</v>
      </c>
      <c r="Q2985" t="s">
        <v>8317</v>
      </c>
      <c r="R2985" t="s">
        <v>8357</v>
      </c>
      <c r="S2985" s="10">
        <f t="shared" si="976"/>
        <v>41894.632361111115</v>
      </c>
      <c r="T2985" s="10">
        <f t="shared" si="977"/>
        <v>41954.674027777779</v>
      </c>
      <c r="U2985">
        <f t="shared" ref="U2985:U2986" si="986">D2985</f>
        <v>116000</v>
      </c>
      <c r="V2985">
        <f t="shared" ref="V2985:V2986" si="987">E2985</f>
        <v>169985.91</v>
      </c>
    </row>
    <row r="2986" spans="1:22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974"/>
        <v>1.00352</v>
      </c>
      <c r="P2986">
        <f t="shared" si="975"/>
        <v>115.08256880733946</v>
      </c>
      <c r="Q2986" t="s">
        <v>8317</v>
      </c>
      <c r="R2986" t="s">
        <v>8357</v>
      </c>
      <c r="S2986" s="10">
        <f t="shared" si="976"/>
        <v>42576.278715277775</v>
      </c>
      <c r="T2986" s="10">
        <f t="shared" si="977"/>
        <v>42606.278715277775</v>
      </c>
      <c r="U2986">
        <f t="shared" si="986"/>
        <v>25000</v>
      </c>
      <c r="V2986">
        <f t="shared" si="987"/>
        <v>25088</v>
      </c>
    </row>
    <row r="2987" spans="1:22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974"/>
        <v>1.2164999999999999</v>
      </c>
      <c r="P2987">
        <f t="shared" si="975"/>
        <v>109.5945945945946</v>
      </c>
      <c r="Q2987" t="s">
        <v>8317</v>
      </c>
      <c r="R2987" t="s">
        <v>8357</v>
      </c>
      <c r="S2987" s="10">
        <f t="shared" si="976"/>
        <v>42654.973703703698</v>
      </c>
      <c r="T2987" s="10">
        <f t="shared" si="977"/>
        <v>42674.166666666672</v>
      </c>
      <c r="U2987">
        <f>D2987*0.7</f>
        <v>7000</v>
      </c>
      <c r="V2987">
        <f>E2987*0.7</f>
        <v>8515.5</v>
      </c>
    </row>
    <row r="2988" spans="1:22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974"/>
        <v>1.0549999999999999</v>
      </c>
      <c r="P2988">
        <f t="shared" si="975"/>
        <v>45.214285714285715</v>
      </c>
      <c r="Q2988" t="s">
        <v>8317</v>
      </c>
      <c r="R2988" t="s">
        <v>8357</v>
      </c>
      <c r="S2988" s="10">
        <f t="shared" si="976"/>
        <v>42431.500069444446</v>
      </c>
      <c r="T2988" s="10">
        <f t="shared" si="977"/>
        <v>42491.458402777775</v>
      </c>
      <c r="U2988">
        <f>D2988*1.39</f>
        <v>3335.9999999999995</v>
      </c>
      <c r="V2988">
        <f>E2988*1.39</f>
        <v>3519.4799999999996</v>
      </c>
    </row>
    <row r="2989" spans="1:22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974"/>
        <v>1.1040080000000001</v>
      </c>
      <c r="P2989">
        <f t="shared" si="975"/>
        <v>104.15169811320754</v>
      </c>
      <c r="Q2989" t="s">
        <v>8317</v>
      </c>
      <c r="R2989" t="s">
        <v>8357</v>
      </c>
      <c r="S2989" s="10">
        <f t="shared" si="976"/>
        <v>42627.307303240741</v>
      </c>
      <c r="T2989" s="10">
        <f t="shared" si="977"/>
        <v>42656</v>
      </c>
      <c r="U2989">
        <f>D2989</f>
        <v>25000</v>
      </c>
      <c r="V2989">
        <f>E2989</f>
        <v>27600.2</v>
      </c>
    </row>
    <row r="2990" spans="1:22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974"/>
        <v>1</v>
      </c>
      <c r="P2990">
        <f t="shared" si="975"/>
        <v>35.714285714285715</v>
      </c>
      <c r="Q2990" t="s">
        <v>8317</v>
      </c>
      <c r="R2990" t="s">
        <v>8357</v>
      </c>
      <c r="S2990" s="10">
        <f t="shared" si="976"/>
        <v>42511.362048611118</v>
      </c>
      <c r="T2990" s="10">
        <f t="shared" si="977"/>
        <v>42541.362048611118</v>
      </c>
      <c r="U2990">
        <f>D2990*1.39</f>
        <v>1390</v>
      </c>
      <c r="V2990">
        <f>E2990*1.39</f>
        <v>1390</v>
      </c>
    </row>
    <row r="2991" spans="1:22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974"/>
        <v>1.76535</v>
      </c>
      <c r="P2991">
        <f t="shared" si="975"/>
        <v>96.997252747252745</v>
      </c>
      <c r="Q2991" t="s">
        <v>8317</v>
      </c>
      <c r="R2991" t="s">
        <v>8357</v>
      </c>
      <c r="S2991" s="10">
        <f t="shared" si="976"/>
        <v>42337.02039351852</v>
      </c>
      <c r="T2991" s="10">
        <f t="shared" si="977"/>
        <v>42359.207638888889</v>
      </c>
      <c r="U2991">
        <f t="shared" ref="U2991:U2995" si="988">D2991</f>
        <v>20000</v>
      </c>
      <c r="V2991">
        <f t="shared" ref="V2991:V2995" si="989">E2991</f>
        <v>35307</v>
      </c>
    </row>
    <row r="2992" spans="1:22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974"/>
        <v>1</v>
      </c>
      <c r="P2992">
        <f t="shared" si="975"/>
        <v>370.37037037037038</v>
      </c>
      <c r="Q2992" t="s">
        <v>8317</v>
      </c>
      <c r="R2992" t="s">
        <v>8357</v>
      </c>
      <c r="S2992" s="10">
        <f t="shared" si="976"/>
        <v>42341.57430555555</v>
      </c>
      <c r="T2992" s="10">
        <f t="shared" si="977"/>
        <v>42376.57430555555</v>
      </c>
      <c r="U2992">
        <f t="shared" si="988"/>
        <v>10000</v>
      </c>
      <c r="V2992">
        <f t="shared" si="989"/>
        <v>10000</v>
      </c>
    </row>
    <row r="2993" spans="1:22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974"/>
        <v>1.0329411764705883</v>
      </c>
      <c r="P2993">
        <f t="shared" si="975"/>
        <v>94.408602150537632</v>
      </c>
      <c r="Q2993" t="s">
        <v>8317</v>
      </c>
      <c r="R2993" t="s">
        <v>8357</v>
      </c>
      <c r="S2993" s="10">
        <f t="shared" si="976"/>
        <v>42740.837152777778</v>
      </c>
      <c r="T2993" s="10">
        <f t="shared" si="977"/>
        <v>42762.837152777778</v>
      </c>
      <c r="U2993">
        <f t="shared" si="988"/>
        <v>8500</v>
      </c>
      <c r="V2993">
        <f t="shared" si="989"/>
        <v>8780</v>
      </c>
    </row>
    <row r="2994" spans="1:22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974"/>
        <v>1.0449999999999999</v>
      </c>
      <c r="P2994">
        <f t="shared" si="975"/>
        <v>48.984375</v>
      </c>
      <c r="Q2994" t="s">
        <v>8317</v>
      </c>
      <c r="R2994" t="s">
        <v>8357</v>
      </c>
      <c r="S2994" s="10">
        <f t="shared" si="976"/>
        <v>42622.767476851848</v>
      </c>
      <c r="T2994" s="10">
        <f t="shared" si="977"/>
        <v>42652.767476851848</v>
      </c>
      <c r="U2994">
        <f t="shared" si="988"/>
        <v>3000</v>
      </c>
      <c r="V2994">
        <f t="shared" si="989"/>
        <v>3135</v>
      </c>
    </row>
    <row r="2995" spans="1:22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974"/>
        <v>1.0029999999999999</v>
      </c>
      <c r="P2995">
        <f t="shared" si="975"/>
        <v>45.590909090909093</v>
      </c>
      <c r="Q2995" t="s">
        <v>8317</v>
      </c>
      <c r="R2995" t="s">
        <v>8357</v>
      </c>
      <c r="S2995" s="10">
        <f t="shared" si="976"/>
        <v>42390.838738425926</v>
      </c>
      <c r="T2995" s="10">
        <f t="shared" si="977"/>
        <v>42420.838738425926</v>
      </c>
      <c r="U2995">
        <f t="shared" si="988"/>
        <v>1000</v>
      </c>
      <c r="V2995">
        <f t="shared" si="989"/>
        <v>1003</v>
      </c>
    </row>
    <row r="2996" spans="1:22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974"/>
        <v>4.577466666666667</v>
      </c>
      <c r="P2996">
        <f t="shared" si="975"/>
        <v>23.275254237288134</v>
      </c>
      <c r="Q2996" t="s">
        <v>8317</v>
      </c>
      <c r="R2996" t="s">
        <v>8357</v>
      </c>
      <c r="S2996" s="10">
        <f t="shared" si="976"/>
        <v>41885.478842592594</v>
      </c>
      <c r="T2996" s="10">
        <f t="shared" si="977"/>
        <v>41915.478842592594</v>
      </c>
      <c r="U2996">
        <f>D2996*1.39</f>
        <v>416.99999999999994</v>
      </c>
      <c r="V2996">
        <f>E2996*1.39</f>
        <v>1908.8036</v>
      </c>
    </row>
    <row r="2997" spans="1:22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974"/>
        <v>1.0496000000000001</v>
      </c>
      <c r="P2997">
        <f t="shared" si="975"/>
        <v>63.2289156626506</v>
      </c>
      <c r="Q2997" t="s">
        <v>8317</v>
      </c>
      <c r="R2997" t="s">
        <v>8357</v>
      </c>
      <c r="S2997" s="10">
        <f t="shared" si="976"/>
        <v>42724.665173611109</v>
      </c>
      <c r="T2997" s="10">
        <f t="shared" si="977"/>
        <v>42754.665173611109</v>
      </c>
      <c r="U2997">
        <f t="shared" ref="U2997:U3007" si="990">D2997</f>
        <v>15000</v>
      </c>
      <c r="V2997">
        <f t="shared" ref="V2997:V3007" si="991">E2997</f>
        <v>15744</v>
      </c>
    </row>
    <row r="2998" spans="1:22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974"/>
        <v>1.7194285714285715</v>
      </c>
      <c r="P2998">
        <f t="shared" si="975"/>
        <v>153.5204081632653</v>
      </c>
      <c r="Q2998" t="s">
        <v>8317</v>
      </c>
      <c r="R2998" t="s">
        <v>8357</v>
      </c>
      <c r="S2998" s="10">
        <f t="shared" si="976"/>
        <v>42090.912500000006</v>
      </c>
      <c r="T2998" s="10">
        <f t="shared" si="977"/>
        <v>42150.912500000006</v>
      </c>
      <c r="U2998">
        <f t="shared" si="990"/>
        <v>35000</v>
      </c>
      <c r="V2998">
        <f t="shared" si="991"/>
        <v>60180</v>
      </c>
    </row>
    <row r="2999" spans="1:22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974"/>
        <v>1.0373000000000001</v>
      </c>
      <c r="P2999">
        <f t="shared" si="975"/>
        <v>90.2</v>
      </c>
      <c r="Q2999" t="s">
        <v>8317</v>
      </c>
      <c r="R2999" t="s">
        <v>8357</v>
      </c>
      <c r="S2999" s="10">
        <f t="shared" si="976"/>
        <v>42775.733715277776</v>
      </c>
      <c r="T2999" s="10">
        <f t="shared" si="977"/>
        <v>42793.207638888889</v>
      </c>
      <c r="U2999">
        <f t="shared" si="990"/>
        <v>10000</v>
      </c>
      <c r="V2999">
        <f t="shared" si="991"/>
        <v>10373</v>
      </c>
    </row>
    <row r="3000" spans="1:22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974"/>
        <v>1.0302899999999999</v>
      </c>
      <c r="P3000">
        <f t="shared" si="975"/>
        <v>118.97113163972287</v>
      </c>
      <c r="Q3000" t="s">
        <v>8317</v>
      </c>
      <c r="R3000" t="s">
        <v>8357</v>
      </c>
      <c r="S3000" s="10">
        <f t="shared" si="976"/>
        <v>41778.193622685183</v>
      </c>
      <c r="T3000" s="10">
        <f t="shared" si="977"/>
        <v>41806.184027777781</v>
      </c>
      <c r="U3000">
        <f t="shared" si="990"/>
        <v>50000</v>
      </c>
      <c r="V3000">
        <f t="shared" si="991"/>
        <v>51514.5</v>
      </c>
    </row>
    <row r="3001" spans="1:22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974"/>
        <v>1.1888888888888889</v>
      </c>
      <c r="P3001">
        <f t="shared" si="975"/>
        <v>80.25</v>
      </c>
      <c r="Q3001" t="s">
        <v>8317</v>
      </c>
      <c r="R3001" t="s">
        <v>8357</v>
      </c>
      <c r="S3001" s="10">
        <f t="shared" si="976"/>
        <v>42780.740277777775</v>
      </c>
      <c r="T3001" s="10">
        <f t="shared" si="977"/>
        <v>42795.083333333328</v>
      </c>
      <c r="U3001">
        <f t="shared" si="990"/>
        <v>1350</v>
      </c>
      <c r="V3001">
        <f t="shared" si="991"/>
        <v>1605</v>
      </c>
    </row>
    <row r="3002" spans="1:22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974"/>
        <v>1</v>
      </c>
      <c r="P3002">
        <f t="shared" si="975"/>
        <v>62.5</v>
      </c>
      <c r="Q3002" t="s">
        <v>8317</v>
      </c>
      <c r="R3002" t="s">
        <v>8357</v>
      </c>
      <c r="S3002" s="10">
        <f t="shared" si="976"/>
        <v>42752.827199074076</v>
      </c>
      <c r="T3002" s="10">
        <f t="shared" si="977"/>
        <v>42766.75</v>
      </c>
      <c r="U3002">
        <f t="shared" si="990"/>
        <v>500</v>
      </c>
      <c r="V3002">
        <f t="shared" si="991"/>
        <v>500</v>
      </c>
    </row>
    <row r="3003" spans="1:22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974"/>
        <v>3.1869988910451896</v>
      </c>
      <c r="P3003">
        <f t="shared" si="975"/>
        <v>131.37719999999999</v>
      </c>
      <c r="Q3003" t="s">
        <v>8317</v>
      </c>
      <c r="R3003" t="s">
        <v>8357</v>
      </c>
      <c r="S3003" s="10">
        <f t="shared" si="976"/>
        <v>42534.895625000005</v>
      </c>
      <c r="T3003" s="10">
        <f t="shared" si="977"/>
        <v>42564.895625000005</v>
      </c>
      <c r="U3003">
        <f t="shared" si="990"/>
        <v>7214</v>
      </c>
      <c r="V3003">
        <f t="shared" si="991"/>
        <v>22991.01</v>
      </c>
    </row>
    <row r="3004" spans="1:22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974"/>
        <v>1.0850614285714286</v>
      </c>
      <c r="P3004">
        <f t="shared" si="975"/>
        <v>73.032980769230775</v>
      </c>
      <c r="Q3004" t="s">
        <v>8317</v>
      </c>
      <c r="R3004" t="s">
        <v>8357</v>
      </c>
      <c r="S3004" s="10">
        <f t="shared" si="976"/>
        <v>41239.83625</v>
      </c>
      <c r="T3004" s="10">
        <f t="shared" si="977"/>
        <v>41269.83625</v>
      </c>
      <c r="U3004">
        <f t="shared" si="990"/>
        <v>7000</v>
      </c>
      <c r="V3004">
        <f t="shared" si="991"/>
        <v>7595.43</v>
      </c>
    </row>
    <row r="3005" spans="1:22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974"/>
        <v>1.0116666666666667</v>
      </c>
      <c r="P3005">
        <f t="shared" si="975"/>
        <v>178.52941176470588</v>
      </c>
      <c r="Q3005" t="s">
        <v>8317</v>
      </c>
      <c r="R3005" t="s">
        <v>8357</v>
      </c>
      <c r="S3005" s="10">
        <f t="shared" si="976"/>
        <v>42398.849259259259</v>
      </c>
      <c r="T3005" s="10">
        <f t="shared" si="977"/>
        <v>42430.249305555553</v>
      </c>
      <c r="U3005">
        <f t="shared" si="990"/>
        <v>3000</v>
      </c>
      <c r="V3005">
        <f t="shared" si="991"/>
        <v>3035</v>
      </c>
    </row>
    <row r="3006" spans="1:22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974"/>
        <v>1.12815</v>
      </c>
      <c r="P3006">
        <f t="shared" si="975"/>
        <v>162.90974729241879</v>
      </c>
      <c r="Q3006" t="s">
        <v>8317</v>
      </c>
      <c r="R3006" t="s">
        <v>8357</v>
      </c>
      <c r="S3006" s="10">
        <f t="shared" si="976"/>
        <v>41928.881064814814</v>
      </c>
      <c r="T3006" s="10">
        <f t="shared" si="977"/>
        <v>41958.922731481478</v>
      </c>
      <c r="U3006">
        <f t="shared" si="990"/>
        <v>40000</v>
      </c>
      <c r="V3006">
        <f t="shared" si="991"/>
        <v>45126</v>
      </c>
    </row>
    <row r="3007" spans="1:22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974"/>
        <v>1.2049622641509434</v>
      </c>
      <c r="P3007">
        <f t="shared" si="975"/>
        <v>108.24237288135593</v>
      </c>
      <c r="Q3007" t="s">
        <v>8317</v>
      </c>
      <c r="R3007" t="s">
        <v>8357</v>
      </c>
      <c r="S3007" s="10">
        <f t="shared" si="976"/>
        <v>41888.674826388888</v>
      </c>
      <c r="T3007" s="10">
        <f t="shared" si="977"/>
        <v>41918.674826388888</v>
      </c>
      <c r="U3007">
        <f t="shared" si="990"/>
        <v>10600</v>
      </c>
      <c r="V3007">
        <f t="shared" si="991"/>
        <v>12772.6</v>
      </c>
    </row>
    <row r="3008" spans="1:22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974"/>
        <v>1.0774999999999999</v>
      </c>
      <c r="P3008">
        <f t="shared" si="975"/>
        <v>88.865979381443296</v>
      </c>
      <c r="Q3008" t="s">
        <v>8317</v>
      </c>
      <c r="R3008" t="s">
        <v>8357</v>
      </c>
      <c r="S3008" s="10">
        <f t="shared" si="976"/>
        <v>41957.756840277783</v>
      </c>
      <c r="T3008" s="10">
        <f t="shared" si="977"/>
        <v>41987.756840277783</v>
      </c>
      <c r="U3008">
        <f>D3008*0.81</f>
        <v>6480</v>
      </c>
      <c r="V3008">
        <f>E3008*0.81</f>
        <v>6982.2000000000007</v>
      </c>
    </row>
    <row r="3009" spans="1:22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974"/>
        <v>1.8</v>
      </c>
      <c r="P3009">
        <f t="shared" si="975"/>
        <v>54</v>
      </c>
      <c r="Q3009" t="s">
        <v>8317</v>
      </c>
      <c r="R3009" t="s">
        <v>8357</v>
      </c>
      <c r="S3009" s="10">
        <f t="shared" si="976"/>
        <v>42098.216238425928</v>
      </c>
      <c r="T3009" s="10">
        <f t="shared" si="977"/>
        <v>42119.216238425928</v>
      </c>
      <c r="U3009">
        <f t="shared" ref="U3009:U3012" si="992">D3009</f>
        <v>600</v>
      </c>
      <c r="V3009">
        <f t="shared" ref="V3009:V3012" si="993">E3009</f>
        <v>1080</v>
      </c>
    </row>
    <row r="3010" spans="1:22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974"/>
        <v>1.0116666666666667</v>
      </c>
      <c r="P3010">
        <f t="shared" si="975"/>
        <v>116.73076923076923</v>
      </c>
      <c r="Q3010" t="s">
        <v>8317</v>
      </c>
      <c r="R3010" t="s">
        <v>8357</v>
      </c>
      <c r="S3010" s="10">
        <f t="shared" si="976"/>
        <v>42360.212025462963</v>
      </c>
      <c r="T3010" s="10">
        <f t="shared" si="977"/>
        <v>42390.212025462963</v>
      </c>
      <c r="U3010">
        <f t="shared" si="992"/>
        <v>3000</v>
      </c>
      <c r="V3010">
        <f t="shared" si="993"/>
        <v>3035</v>
      </c>
    </row>
    <row r="3011" spans="1:22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994">SUM(E3011/D3011)</f>
        <v>1.19756</v>
      </c>
      <c r="P3011">
        <f t="shared" ref="P3011:P3074" si="995">SUM(E3011/L3011)</f>
        <v>233.8984375</v>
      </c>
      <c r="Q3011" t="s">
        <v>8317</v>
      </c>
      <c r="R3011" t="s">
        <v>8357</v>
      </c>
      <c r="S3011" s="10">
        <f t="shared" ref="S3011:S3074" si="996">(((J3011/60)/60)/24)+DATE(1970,1,1)</f>
        <v>41939.569907407407</v>
      </c>
      <c r="T3011" s="10">
        <f t="shared" ref="T3011:T3074" si="997">(((I3011/60)/60)/24)+DATE(1970,1,1)</f>
        <v>41969.611574074079</v>
      </c>
      <c r="U3011">
        <f t="shared" si="992"/>
        <v>25000</v>
      </c>
      <c r="V3011">
        <f t="shared" si="993"/>
        <v>29939</v>
      </c>
    </row>
    <row r="3012" spans="1:22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994"/>
        <v>1.58</v>
      </c>
      <c r="P3012">
        <f t="shared" si="995"/>
        <v>158</v>
      </c>
      <c r="Q3012" t="s">
        <v>8317</v>
      </c>
      <c r="R3012" t="s">
        <v>8357</v>
      </c>
      <c r="S3012" s="10">
        <f t="shared" si="996"/>
        <v>41996.832395833335</v>
      </c>
      <c r="T3012" s="10">
        <f t="shared" si="997"/>
        <v>42056.832395833335</v>
      </c>
      <c r="U3012">
        <f t="shared" si="992"/>
        <v>1500</v>
      </c>
      <c r="V3012">
        <f t="shared" si="993"/>
        <v>2370</v>
      </c>
    </row>
    <row r="3013" spans="1:22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994"/>
        <v>1.2366666666666666</v>
      </c>
      <c r="P3013">
        <f t="shared" si="995"/>
        <v>14.84</v>
      </c>
      <c r="Q3013" t="s">
        <v>8317</v>
      </c>
      <c r="R3013" t="s">
        <v>8357</v>
      </c>
      <c r="S3013" s="10">
        <f t="shared" si="996"/>
        <v>42334.468935185185</v>
      </c>
      <c r="T3013" s="10">
        <f t="shared" si="997"/>
        <v>42361.957638888889</v>
      </c>
      <c r="U3013">
        <f>D3013*1.19</f>
        <v>357</v>
      </c>
      <c r="V3013">
        <f>E3013*1.19</f>
        <v>441.48999999999995</v>
      </c>
    </row>
    <row r="3014" spans="1:22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994"/>
        <v>1.1712499999999999</v>
      </c>
      <c r="P3014">
        <f t="shared" si="995"/>
        <v>85.181818181818187</v>
      </c>
      <c r="Q3014" t="s">
        <v>8317</v>
      </c>
      <c r="R3014" t="s">
        <v>8357</v>
      </c>
      <c r="S3014" s="10">
        <f t="shared" si="996"/>
        <v>42024.702893518523</v>
      </c>
      <c r="T3014" s="10">
        <f t="shared" si="997"/>
        <v>42045.702893518523</v>
      </c>
      <c r="U3014">
        <f t="shared" ref="U3014:U3019" si="998">D3014</f>
        <v>4000</v>
      </c>
      <c r="V3014">
        <f t="shared" ref="V3014:V3019" si="999">E3014</f>
        <v>4685</v>
      </c>
    </row>
    <row r="3015" spans="1:22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994"/>
        <v>1.5696000000000001</v>
      </c>
      <c r="P3015">
        <f t="shared" si="995"/>
        <v>146.69158878504672</v>
      </c>
      <c r="Q3015" t="s">
        <v>8317</v>
      </c>
      <c r="R3015" t="s">
        <v>8357</v>
      </c>
      <c r="S3015" s="10">
        <f t="shared" si="996"/>
        <v>42146.836215277777</v>
      </c>
      <c r="T3015" s="10">
        <f t="shared" si="997"/>
        <v>42176.836215277777</v>
      </c>
      <c r="U3015">
        <f t="shared" si="998"/>
        <v>10000</v>
      </c>
      <c r="V3015">
        <f t="shared" si="999"/>
        <v>15696</v>
      </c>
    </row>
    <row r="3016" spans="1:22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994"/>
        <v>1.13104</v>
      </c>
      <c r="P3016">
        <f t="shared" si="995"/>
        <v>50.764811490125673</v>
      </c>
      <c r="Q3016" t="s">
        <v>8317</v>
      </c>
      <c r="R3016" t="s">
        <v>8357</v>
      </c>
      <c r="S3016" s="10">
        <f t="shared" si="996"/>
        <v>41920.123611111114</v>
      </c>
      <c r="T3016" s="10">
        <f t="shared" si="997"/>
        <v>41948.208333333336</v>
      </c>
      <c r="U3016">
        <f t="shared" si="998"/>
        <v>25000</v>
      </c>
      <c r="V3016">
        <f t="shared" si="999"/>
        <v>28276</v>
      </c>
    </row>
    <row r="3017" spans="1:22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994"/>
        <v>1.0317647058823529</v>
      </c>
      <c r="P3017">
        <f t="shared" si="995"/>
        <v>87.7</v>
      </c>
      <c r="Q3017" t="s">
        <v>8317</v>
      </c>
      <c r="R3017" t="s">
        <v>8357</v>
      </c>
      <c r="S3017" s="10">
        <f t="shared" si="996"/>
        <v>41785.72729166667</v>
      </c>
      <c r="T3017" s="10">
        <f t="shared" si="997"/>
        <v>41801.166666666664</v>
      </c>
      <c r="U3017">
        <f t="shared" si="998"/>
        <v>3400</v>
      </c>
      <c r="V3017">
        <f t="shared" si="999"/>
        <v>3508</v>
      </c>
    </row>
    <row r="3018" spans="1:22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994"/>
        <v>1.0261176470588236</v>
      </c>
      <c r="P3018">
        <f t="shared" si="995"/>
        <v>242.27777777777777</v>
      </c>
      <c r="Q3018" t="s">
        <v>8317</v>
      </c>
      <c r="R3018" t="s">
        <v>8357</v>
      </c>
      <c r="S3018" s="10">
        <f t="shared" si="996"/>
        <v>41778.548055555555</v>
      </c>
      <c r="T3018" s="10">
        <f t="shared" si="997"/>
        <v>41838.548055555555</v>
      </c>
      <c r="U3018">
        <f t="shared" si="998"/>
        <v>8500</v>
      </c>
      <c r="V3018">
        <f t="shared" si="999"/>
        <v>8722</v>
      </c>
    </row>
    <row r="3019" spans="1:22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994"/>
        <v>1.0584090909090909</v>
      </c>
      <c r="P3019">
        <f t="shared" si="995"/>
        <v>146.44654088050314</v>
      </c>
      <c r="Q3019" t="s">
        <v>8317</v>
      </c>
      <c r="R3019" t="s">
        <v>8357</v>
      </c>
      <c r="S3019" s="10">
        <f t="shared" si="996"/>
        <v>41841.850034722222</v>
      </c>
      <c r="T3019" s="10">
        <f t="shared" si="997"/>
        <v>41871.850034722222</v>
      </c>
      <c r="U3019">
        <f t="shared" si="998"/>
        <v>22000</v>
      </c>
      <c r="V3019">
        <f t="shared" si="999"/>
        <v>23285</v>
      </c>
    </row>
    <row r="3020" spans="1:22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994"/>
        <v>1.0071428571428571</v>
      </c>
      <c r="P3020">
        <f t="shared" si="995"/>
        <v>103.17073170731707</v>
      </c>
      <c r="Q3020" t="s">
        <v>8317</v>
      </c>
      <c r="R3020" t="s">
        <v>8357</v>
      </c>
      <c r="S3020" s="10">
        <f t="shared" si="996"/>
        <v>42163.29833333334</v>
      </c>
      <c r="T3020" s="10">
        <f t="shared" si="997"/>
        <v>42205.916666666672</v>
      </c>
      <c r="U3020">
        <f>D3020*1.19</f>
        <v>4998</v>
      </c>
      <c r="V3020">
        <f>E3020*1.19</f>
        <v>5033.7</v>
      </c>
    </row>
    <row r="3021" spans="1:22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994"/>
        <v>1.2123333333333333</v>
      </c>
      <c r="P3021">
        <f t="shared" si="995"/>
        <v>80.464601769911511</v>
      </c>
      <c r="Q3021" t="s">
        <v>8317</v>
      </c>
      <c r="R3021" t="s">
        <v>8357</v>
      </c>
      <c r="S3021" s="10">
        <f t="shared" si="996"/>
        <v>41758.833564814813</v>
      </c>
      <c r="T3021" s="10">
        <f t="shared" si="997"/>
        <v>41786.125</v>
      </c>
      <c r="U3021">
        <f t="shared" ref="U3021:U3024" si="1000">D3021</f>
        <v>15000</v>
      </c>
      <c r="V3021">
        <f t="shared" ref="V3021:V3024" si="1001">E3021</f>
        <v>18185</v>
      </c>
    </row>
    <row r="3022" spans="1:22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994"/>
        <v>1.0057142857142858</v>
      </c>
      <c r="P3022">
        <f t="shared" si="995"/>
        <v>234.66666666666666</v>
      </c>
      <c r="Q3022" t="s">
        <v>8317</v>
      </c>
      <c r="R3022" t="s">
        <v>8357</v>
      </c>
      <c r="S3022" s="10">
        <f t="shared" si="996"/>
        <v>42170.846446759257</v>
      </c>
      <c r="T3022" s="10">
        <f t="shared" si="997"/>
        <v>42230.846446759257</v>
      </c>
      <c r="U3022">
        <f t="shared" si="1000"/>
        <v>7000</v>
      </c>
      <c r="V3022">
        <f t="shared" si="1001"/>
        <v>7040</v>
      </c>
    </row>
    <row r="3023" spans="1:22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994"/>
        <v>1.1602222222222223</v>
      </c>
      <c r="P3023">
        <f t="shared" si="995"/>
        <v>50.689320388349515</v>
      </c>
      <c r="Q3023" t="s">
        <v>8317</v>
      </c>
      <c r="R3023" t="s">
        <v>8357</v>
      </c>
      <c r="S3023" s="10">
        <f t="shared" si="996"/>
        <v>42660.618854166663</v>
      </c>
      <c r="T3023" s="10">
        <f t="shared" si="997"/>
        <v>42696.249305555553</v>
      </c>
      <c r="U3023">
        <f t="shared" si="1000"/>
        <v>4500</v>
      </c>
      <c r="V3023">
        <f t="shared" si="1001"/>
        <v>5221</v>
      </c>
    </row>
    <row r="3024" spans="1:22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994"/>
        <v>1.0087999999999999</v>
      </c>
      <c r="P3024">
        <f t="shared" si="995"/>
        <v>162.70967741935485</v>
      </c>
      <c r="Q3024" t="s">
        <v>8317</v>
      </c>
      <c r="R3024" t="s">
        <v>8357</v>
      </c>
      <c r="S3024" s="10">
        <f t="shared" si="996"/>
        <v>42564.95380787037</v>
      </c>
      <c r="T3024" s="10">
        <f t="shared" si="997"/>
        <v>42609.95380787037</v>
      </c>
      <c r="U3024">
        <f t="shared" si="1000"/>
        <v>10000</v>
      </c>
      <c r="V3024">
        <f t="shared" si="1001"/>
        <v>10088</v>
      </c>
    </row>
    <row r="3025" spans="1:22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994"/>
        <v>1.03</v>
      </c>
      <c r="P3025">
        <f t="shared" si="995"/>
        <v>120.16666666666667</v>
      </c>
      <c r="Q3025" t="s">
        <v>8317</v>
      </c>
      <c r="R3025" t="s">
        <v>8357</v>
      </c>
      <c r="S3025" s="10">
        <f t="shared" si="996"/>
        <v>42121.675763888896</v>
      </c>
      <c r="T3025" s="10">
        <f t="shared" si="997"/>
        <v>42166.675763888896</v>
      </c>
      <c r="U3025">
        <f>D3025*1.39</f>
        <v>972.99999999999989</v>
      </c>
      <c r="V3025">
        <f>E3025*1.39</f>
        <v>1002.1899999999999</v>
      </c>
    </row>
    <row r="3026" spans="1:22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994"/>
        <v>2.4641999999999999</v>
      </c>
      <c r="P3026">
        <f t="shared" si="995"/>
        <v>67.697802197802204</v>
      </c>
      <c r="Q3026" t="s">
        <v>8317</v>
      </c>
      <c r="R3026" t="s">
        <v>8357</v>
      </c>
      <c r="S3026" s="10">
        <f t="shared" si="996"/>
        <v>41158.993923611109</v>
      </c>
      <c r="T3026" s="10">
        <f t="shared" si="997"/>
        <v>41188.993923611109</v>
      </c>
      <c r="U3026">
        <f>D3026</f>
        <v>5000</v>
      </c>
      <c r="V3026">
        <f>E3026</f>
        <v>12321</v>
      </c>
    </row>
    <row r="3027" spans="1:22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994"/>
        <v>3.0219999999999998</v>
      </c>
      <c r="P3027">
        <f t="shared" si="995"/>
        <v>52.103448275862071</v>
      </c>
      <c r="Q3027" t="s">
        <v>8317</v>
      </c>
      <c r="R3027" t="s">
        <v>8357</v>
      </c>
      <c r="S3027" s="10">
        <f t="shared" si="996"/>
        <v>41761.509409722225</v>
      </c>
      <c r="T3027" s="10">
        <f t="shared" si="997"/>
        <v>41789.666666666664</v>
      </c>
      <c r="U3027">
        <f t="shared" ref="U3027:U3028" si="1002">D3027*1.39</f>
        <v>3474.9999999999995</v>
      </c>
      <c r="V3027">
        <f t="shared" ref="V3027:V3028" si="1003">E3027*1.39</f>
        <v>10501.449999999999</v>
      </c>
    </row>
    <row r="3028" spans="1:22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994"/>
        <v>1.4333333333333333</v>
      </c>
      <c r="P3028">
        <f t="shared" si="995"/>
        <v>51.6</v>
      </c>
      <c r="Q3028" t="s">
        <v>8317</v>
      </c>
      <c r="R3028" t="s">
        <v>8357</v>
      </c>
      <c r="S3028" s="10">
        <f t="shared" si="996"/>
        <v>42783.459398148145</v>
      </c>
      <c r="T3028" s="10">
        <f t="shared" si="997"/>
        <v>42797.459398148145</v>
      </c>
      <c r="U3028">
        <f t="shared" si="1002"/>
        <v>1251</v>
      </c>
      <c r="V3028">
        <f t="shared" si="1003"/>
        <v>1793.1</v>
      </c>
    </row>
    <row r="3029" spans="1:22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994"/>
        <v>1.3144</v>
      </c>
      <c r="P3029">
        <f t="shared" si="995"/>
        <v>164.3</v>
      </c>
      <c r="Q3029" t="s">
        <v>8317</v>
      </c>
      <c r="R3029" t="s">
        <v>8357</v>
      </c>
      <c r="S3029" s="10">
        <f t="shared" si="996"/>
        <v>42053.704293981486</v>
      </c>
      <c r="T3029" s="10">
        <f t="shared" si="997"/>
        <v>42083.662627314814</v>
      </c>
      <c r="U3029">
        <f t="shared" ref="U3029:U3043" si="1004">D3029</f>
        <v>40000</v>
      </c>
      <c r="V3029">
        <f t="shared" ref="V3029:V3043" si="1005">E3029</f>
        <v>52576</v>
      </c>
    </row>
    <row r="3030" spans="1:22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994"/>
        <v>1.6801999999999999</v>
      </c>
      <c r="P3030">
        <f t="shared" si="995"/>
        <v>84.858585858585855</v>
      </c>
      <c r="Q3030" t="s">
        <v>8317</v>
      </c>
      <c r="R3030" t="s">
        <v>8357</v>
      </c>
      <c r="S3030" s="10">
        <f t="shared" si="996"/>
        <v>42567.264178240745</v>
      </c>
      <c r="T3030" s="10">
        <f t="shared" si="997"/>
        <v>42597.264178240745</v>
      </c>
      <c r="U3030">
        <f t="shared" si="1004"/>
        <v>5000</v>
      </c>
      <c r="V3030">
        <f t="shared" si="1005"/>
        <v>8401</v>
      </c>
    </row>
    <row r="3031" spans="1:22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994"/>
        <v>1.0967666666666667</v>
      </c>
      <c r="P3031">
        <f t="shared" si="995"/>
        <v>94.548850574712645</v>
      </c>
      <c r="Q3031" t="s">
        <v>8317</v>
      </c>
      <c r="R3031" t="s">
        <v>8357</v>
      </c>
      <c r="S3031" s="10">
        <f t="shared" si="996"/>
        <v>41932.708877314813</v>
      </c>
      <c r="T3031" s="10">
        <f t="shared" si="997"/>
        <v>41961.190972222219</v>
      </c>
      <c r="U3031">
        <f t="shared" si="1004"/>
        <v>30000</v>
      </c>
      <c r="V3031">
        <f t="shared" si="1005"/>
        <v>32903</v>
      </c>
    </row>
    <row r="3032" spans="1:22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994"/>
        <v>1.0668571428571429</v>
      </c>
      <c r="P3032">
        <f t="shared" si="995"/>
        <v>45.536585365853661</v>
      </c>
      <c r="Q3032" t="s">
        <v>8317</v>
      </c>
      <c r="R3032" t="s">
        <v>8357</v>
      </c>
      <c r="S3032" s="10">
        <f t="shared" si="996"/>
        <v>42233.747349537036</v>
      </c>
      <c r="T3032" s="10">
        <f t="shared" si="997"/>
        <v>42263.747349537036</v>
      </c>
      <c r="U3032">
        <f t="shared" si="1004"/>
        <v>1750</v>
      </c>
      <c r="V3032">
        <f t="shared" si="1005"/>
        <v>1867</v>
      </c>
    </row>
    <row r="3033" spans="1:22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994"/>
        <v>1</v>
      </c>
      <c r="P3033">
        <f t="shared" si="995"/>
        <v>51.724137931034484</v>
      </c>
      <c r="Q3033" t="s">
        <v>8317</v>
      </c>
      <c r="R3033" t="s">
        <v>8357</v>
      </c>
      <c r="S3033" s="10">
        <f t="shared" si="996"/>
        <v>42597.882488425923</v>
      </c>
      <c r="T3033" s="10">
        <f t="shared" si="997"/>
        <v>42657.882488425923</v>
      </c>
      <c r="U3033">
        <f t="shared" si="1004"/>
        <v>1500</v>
      </c>
      <c r="V3033">
        <f t="shared" si="1005"/>
        <v>1500</v>
      </c>
    </row>
    <row r="3034" spans="1:22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994"/>
        <v>1.272</v>
      </c>
      <c r="P3034">
        <f t="shared" si="995"/>
        <v>50.88</v>
      </c>
      <c r="Q3034" t="s">
        <v>8317</v>
      </c>
      <c r="R3034" t="s">
        <v>8357</v>
      </c>
      <c r="S3034" s="10">
        <f t="shared" si="996"/>
        <v>42228.044664351852</v>
      </c>
      <c r="T3034" s="10">
        <f t="shared" si="997"/>
        <v>42258.044664351852</v>
      </c>
      <c r="U3034">
        <f t="shared" si="1004"/>
        <v>1000</v>
      </c>
      <c r="V3034">
        <f t="shared" si="1005"/>
        <v>1272</v>
      </c>
    </row>
    <row r="3035" spans="1:22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994"/>
        <v>1.4653333333333334</v>
      </c>
      <c r="P3035">
        <f t="shared" si="995"/>
        <v>191.13043478260869</v>
      </c>
      <c r="Q3035" t="s">
        <v>8317</v>
      </c>
      <c r="R3035" t="s">
        <v>8357</v>
      </c>
      <c r="S3035" s="10">
        <f t="shared" si="996"/>
        <v>42570.110243055555</v>
      </c>
      <c r="T3035" s="10">
        <f t="shared" si="997"/>
        <v>42600.110243055555</v>
      </c>
      <c r="U3035">
        <f t="shared" si="1004"/>
        <v>3000</v>
      </c>
      <c r="V3035">
        <f t="shared" si="1005"/>
        <v>4396</v>
      </c>
    </row>
    <row r="3036" spans="1:22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994"/>
        <v>1.1253599999999999</v>
      </c>
      <c r="P3036">
        <f t="shared" si="995"/>
        <v>89.314285714285717</v>
      </c>
      <c r="Q3036" t="s">
        <v>8317</v>
      </c>
      <c r="R3036" t="s">
        <v>8357</v>
      </c>
      <c r="S3036" s="10">
        <f t="shared" si="996"/>
        <v>42644.535358796296</v>
      </c>
      <c r="T3036" s="10">
        <f t="shared" si="997"/>
        <v>42675.165972222225</v>
      </c>
      <c r="U3036">
        <f t="shared" si="1004"/>
        <v>100000</v>
      </c>
      <c r="V3036">
        <f t="shared" si="1005"/>
        <v>112536</v>
      </c>
    </row>
    <row r="3037" spans="1:22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994"/>
        <v>1.0878684000000001</v>
      </c>
      <c r="P3037">
        <f t="shared" si="995"/>
        <v>88.588631921824103</v>
      </c>
      <c r="Q3037" t="s">
        <v>8317</v>
      </c>
      <c r="R3037" t="s">
        <v>8357</v>
      </c>
      <c r="S3037" s="10">
        <f t="shared" si="996"/>
        <v>41368.560289351852</v>
      </c>
      <c r="T3037" s="10">
        <f t="shared" si="997"/>
        <v>41398.560289351852</v>
      </c>
      <c r="U3037">
        <f t="shared" si="1004"/>
        <v>25000</v>
      </c>
      <c r="V3037">
        <f t="shared" si="1005"/>
        <v>27196.71</v>
      </c>
    </row>
    <row r="3038" spans="1:22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994"/>
        <v>1.26732</v>
      </c>
      <c r="P3038">
        <f t="shared" si="995"/>
        <v>96.300911854103347</v>
      </c>
      <c r="Q3038" t="s">
        <v>8317</v>
      </c>
      <c r="R3038" t="s">
        <v>8357</v>
      </c>
      <c r="S3038" s="10">
        <f t="shared" si="996"/>
        <v>41466.785231481481</v>
      </c>
      <c r="T3038" s="10">
        <f t="shared" si="997"/>
        <v>41502.499305555553</v>
      </c>
      <c r="U3038">
        <f t="shared" si="1004"/>
        <v>25000</v>
      </c>
      <c r="V3038">
        <f t="shared" si="1005"/>
        <v>31683</v>
      </c>
    </row>
    <row r="3039" spans="1:22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994"/>
        <v>2.1320000000000001</v>
      </c>
      <c r="P3039">
        <f t="shared" si="995"/>
        <v>33.3125</v>
      </c>
      <c r="Q3039" t="s">
        <v>8317</v>
      </c>
      <c r="R3039" t="s">
        <v>8357</v>
      </c>
      <c r="S3039" s="10">
        <f t="shared" si="996"/>
        <v>40378.893206018518</v>
      </c>
      <c r="T3039" s="10">
        <f t="shared" si="997"/>
        <v>40453.207638888889</v>
      </c>
      <c r="U3039">
        <f t="shared" si="1004"/>
        <v>500</v>
      </c>
      <c r="V3039">
        <f t="shared" si="1005"/>
        <v>1066</v>
      </c>
    </row>
    <row r="3040" spans="1:22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994"/>
        <v>1.0049999999999999</v>
      </c>
      <c r="P3040">
        <f t="shared" si="995"/>
        <v>37.222222222222221</v>
      </c>
      <c r="Q3040" t="s">
        <v>8317</v>
      </c>
      <c r="R3040" t="s">
        <v>8357</v>
      </c>
      <c r="S3040" s="10">
        <f t="shared" si="996"/>
        <v>42373.252280092594</v>
      </c>
      <c r="T3040" s="10">
        <f t="shared" si="997"/>
        <v>42433.252280092594</v>
      </c>
      <c r="U3040">
        <f t="shared" si="1004"/>
        <v>1000</v>
      </c>
      <c r="V3040">
        <f t="shared" si="1005"/>
        <v>1005</v>
      </c>
    </row>
    <row r="3041" spans="1:22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994"/>
        <v>1.0871389999999999</v>
      </c>
      <c r="P3041">
        <f t="shared" si="995"/>
        <v>92.130423728813554</v>
      </c>
      <c r="Q3041" t="s">
        <v>8317</v>
      </c>
      <c r="R3041" t="s">
        <v>8357</v>
      </c>
      <c r="S3041" s="10">
        <f t="shared" si="996"/>
        <v>41610.794421296298</v>
      </c>
      <c r="T3041" s="10">
        <f t="shared" si="997"/>
        <v>41637.332638888889</v>
      </c>
      <c r="U3041">
        <f t="shared" si="1004"/>
        <v>20000</v>
      </c>
      <c r="V3041">
        <f t="shared" si="1005"/>
        <v>21742.78</v>
      </c>
    </row>
    <row r="3042" spans="1:22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994"/>
        <v>1.075</v>
      </c>
      <c r="P3042">
        <f t="shared" si="995"/>
        <v>76.785714285714292</v>
      </c>
      <c r="Q3042" t="s">
        <v>8317</v>
      </c>
      <c r="R3042" t="s">
        <v>8357</v>
      </c>
      <c r="S3042" s="10">
        <f t="shared" si="996"/>
        <v>42177.791909722218</v>
      </c>
      <c r="T3042" s="10">
        <f t="shared" si="997"/>
        <v>42181.958333333328</v>
      </c>
      <c r="U3042">
        <f t="shared" si="1004"/>
        <v>3000</v>
      </c>
      <c r="V3042">
        <f t="shared" si="1005"/>
        <v>3225</v>
      </c>
    </row>
    <row r="3043" spans="1:22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994"/>
        <v>1.1048192771084338</v>
      </c>
      <c r="P3043">
        <f t="shared" si="995"/>
        <v>96.526315789473685</v>
      </c>
      <c r="Q3043" t="s">
        <v>8317</v>
      </c>
      <c r="R3043" t="s">
        <v>8357</v>
      </c>
      <c r="S3043" s="10">
        <f t="shared" si="996"/>
        <v>42359.868611111116</v>
      </c>
      <c r="T3043" s="10">
        <f t="shared" si="997"/>
        <v>42389.868611111116</v>
      </c>
      <c r="U3043">
        <f t="shared" si="1004"/>
        <v>8300</v>
      </c>
      <c r="V3043">
        <f t="shared" si="1005"/>
        <v>9170</v>
      </c>
    </row>
    <row r="3044" spans="1:22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994"/>
        <v>1.28</v>
      </c>
      <c r="P3044">
        <f t="shared" si="995"/>
        <v>51.891891891891895</v>
      </c>
      <c r="Q3044" t="s">
        <v>8317</v>
      </c>
      <c r="R3044" t="s">
        <v>8357</v>
      </c>
      <c r="S3044" s="10">
        <f t="shared" si="996"/>
        <v>42253.688043981485</v>
      </c>
      <c r="T3044" s="10">
        <f t="shared" si="997"/>
        <v>42283.688043981485</v>
      </c>
      <c r="U3044">
        <f>D3044*1.39</f>
        <v>2085</v>
      </c>
      <c r="V3044">
        <f>E3044*1.39</f>
        <v>2668.7999999999997</v>
      </c>
    </row>
    <row r="3045" spans="1:22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994"/>
        <v>1.1000666666666667</v>
      </c>
      <c r="P3045">
        <f t="shared" si="995"/>
        <v>128.9140625</v>
      </c>
      <c r="Q3045" t="s">
        <v>8317</v>
      </c>
      <c r="R3045" t="s">
        <v>8357</v>
      </c>
      <c r="S3045" s="10">
        <f t="shared" si="996"/>
        <v>42083.070590277777</v>
      </c>
      <c r="T3045" s="10">
        <f t="shared" si="997"/>
        <v>42110.118055555555</v>
      </c>
      <c r="U3045">
        <f>D3045*0.81</f>
        <v>12150</v>
      </c>
      <c r="V3045">
        <f>E3045*0.81</f>
        <v>13365.810000000001</v>
      </c>
    </row>
    <row r="3046" spans="1:22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994"/>
        <v>1.0934166666666667</v>
      </c>
      <c r="P3046">
        <f t="shared" si="995"/>
        <v>84.108974358974365</v>
      </c>
      <c r="Q3046" t="s">
        <v>8317</v>
      </c>
      <c r="R3046" t="s">
        <v>8357</v>
      </c>
      <c r="S3046" s="10">
        <f t="shared" si="996"/>
        <v>42387.7268287037</v>
      </c>
      <c r="T3046" s="10">
        <f t="shared" si="997"/>
        <v>42402.7268287037</v>
      </c>
      <c r="U3046">
        <f t="shared" ref="U3046:U3052" si="1006">D3046</f>
        <v>12000</v>
      </c>
      <c r="V3046">
        <f t="shared" ref="V3046:V3052" si="1007">E3046</f>
        <v>13121</v>
      </c>
    </row>
    <row r="3047" spans="1:22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994"/>
        <v>1.3270650000000002</v>
      </c>
      <c r="P3047">
        <f t="shared" si="995"/>
        <v>82.941562500000003</v>
      </c>
      <c r="Q3047" t="s">
        <v>8317</v>
      </c>
      <c r="R3047" t="s">
        <v>8357</v>
      </c>
      <c r="S3047" s="10">
        <f t="shared" si="996"/>
        <v>41843.155729166669</v>
      </c>
      <c r="T3047" s="10">
        <f t="shared" si="997"/>
        <v>41873.155729166669</v>
      </c>
      <c r="U3047">
        <f t="shared" si="1006"/>
        <v>4000</v>
      </c>
      <c r="V3047">
        <f t="shared" si="1007"/>
        <v>5308.26</v>
      </c>
    </row>
    <row r="3048" spans="1:22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994"/>
        <v>1.9084810126582279</v>
      </c>
      <c r="P3048">
        <f t="shared" si="995"/>
        <v>259.94827586206895</v>
      </c>
      <c r="Q3048" t="s">
        <v>8317</v>
      </c>
      <c r="R3048" t="s">
        <v>8357</v>
      </c>
      <c r="S3048" s="10">
        <f t="shared" si="996"/>
        <v>41862.803078703706</v>
      </c>
      <c r="T3048" s="10">
        <f t="shared" si="997"/>
        <v>41892.202777777777</v>
      </c>
      <c r="U3048">
        <f t="shared" si="1006"/>
        <v>7900</v>
      </c>
      <c r="V3048">
        <f t="shared" si="1007"/>
        <v>15077</v>
      </c>
    </row>
    <row r="3049" spans="1:22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994"/>
        <v>1.49</v>
      </c>
      <c r="P3049">
        <f t="shared" si="995"/>
        <v>37.25</v>
      </c>
      <c r="Q3049" t="s">
        <v>8317</v>
      </c>
      <c r="R3049" t="s">
        <v>8357</v>
      </c>
      <c r="S3049" s="10">
        <f t="shared" si="996"/>
        <v>42443.989050925928</v>
      </c>
      <c r="T3049" s="10">
        <f t="shared" si="997"/>
        <v>42487.552777777775</v>
      </c>
      <c r="U3049">
        <f t="shared" si="1006"/>
        <v>500</v>
      </c>
      <c r="V3049">
        <f t="shared" si="1007"/>
        <v>745</v>
      </c>
    </row>
    <row r="3050" spans="1:22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994"/>
        <v>1.6639999999999999</v>
      </c>
      <c r="P3050">
        <f t="shared" si="995"/>
        <v>177.02127659574469</v>
      </c>
      <c r="Q3050" t="s">
        <v>8317</v>
      </c>
      <c r="R3050" t="s">
        <v>8357</v>
      </c>
      <c r="S3050" s="10">
        <f t="shared" si="996"/>
        <v>41975.901180555549</v>
      </c>
      <c r="T3050" s="10">
        <f t="shared" si="997"/>
        <v>42004.890277777777</v>
      </c>
      <c r="U3050">
        <f t="shared" si="1006"/>
        <v>5000</v>
      </c>
      <c r="V3050">
        <f t="shared" si="1007"/>
        <v>8320</v>
      </c>
    </row>
    <row r="3051" spans="1:22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994"/>
        <v>1.0666666666666667</v>
      </c>
      <c r="P3051">
        <f t="shared" si="995"/>
        <v>74.074074074074076</v>
      </c>
      <c r="Q3051" t="s">
        <v>8317</v>
      </c>
      <c r="R3051" t="s">
        <v>8357</v>
      </c>
      <c r="S3051" s="10">
        <f t="shared" si="996"/>
        <v>42139.014525462961</v>
      </c>
      <c r="T3051" s="10">
        <f t="shared" si="997"/>
        <v>42169.014525462961</v>
      </c>
      <c r="U3051">
        <f t="shared" si="1006"/>
        <v>3750</v>
      </c>
      <c r="V3051">
        <f t="shared" si="1007"/>
        <v>4000</v>
      </c>
    </row>
    <row r="3052" spans="1:22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994"/>
        <v>1.06</v>
      </c>
      <c r="P3052">
        <f t="shared" si="995"/>
        <v>70.666666666666671</v>
      </c>
      <c r="Q3052" t="s">
        <v>8317</v>
      </c>
      <c r="R3052" t="s">
        <v>8357</v>
      </c>
      <c r="S3052" s="10">
        <f t="shared" si="996"/>
        <v>42465.16851851852</v>
      </c>
      <c r="T3052" s="10">
        <f t="shared" si="997"/>
        <v>42495.16851851852</v>
      </c>
      <c r="U3052">
        <f t="shared" si="1006"/>
        <v>600</v>
      </c>
      <c r="V3052">
        <f t="shared" si="1007"/>
        <v>636</v>
      </c>
    </row>
    <row r="3053" spans="1:22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994"/>
        <v>0.23628571428571429</v>
      </c>
      <c r="P3053">
        <f t="shared" si="995"/>
        <v>23.62857142857143</v>
      </c>
      <c r="Q3053" t="s">
        <v>8317</v>
      </c>
      <c r="R3053" t="s">
        <v>8357</v>
      </c>
      <c r="S3053" s="10">
        <f t="shared" si="996"/>
        <v>42744.416030092587</v>
      </c>
      <c r="T3053" s="10">
        <f t="shared" si="997"/>
        <v>42774.416030092587</v>
      </c>
      <c r="U3053">
        <f>D3053*1.39</f>
        <v>4865</v>
      </c>
      <c r="V3053">
        <f>E3053*1.39</f>
        <v>1149.53</v>
      </c>
    </row>
    <row r="3054" spans="1:22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994"/>
        <v>1.5E-3</v>
      </c>
      <c r="P3054">
        <f t="shared" si="995"/>
        <v>37.5</v>
      </c>
      <c r="Q3054" t="s">
        <v>8317</v>
      </c>
      <c r="R3054" t="s">
        <v>8357</v>
      </c>
      <c r="S3054" s="10">
        <f t="shared" si="996"/>
        <v>42122.670069444444</v>
      </c>
      <c r="T3054" s="10">
        <f t="shared" si="997"/>
        <v>42152.665972222225</v>
      </c>
      <c r="U3054">
        <f t="shared" ref="U3054:U3058" si="1008">D3054</f>
        <v>50000</v>
      </c>
      <c r="V3054">
        <f t="shared" ref="V3054:V3058" si="1009">E3054</f>
        <v>75</v>
      </c>
    </row>
    <row r="3055" spans="1:22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994"/>
        <v>4.0000000000000001E-3</v>
      </c>
      <c r="P3055">
        <f t="shared" si="995"/>
        <v>13.333333333333334</v>
      </c>
      <c r="Q3055" t="s">
        <v>8317</v>
      </c>
      <c r="R3055" t="s">
        <v>8357</v>
      </c>
      <c r="S3055" s="10">
        <f t="shared" si="996"/>
        <v>41862.761724537035</v>
      </c>
      <c r="T3055" s="10">
        <f t="shared" si="997"/>
        <v>41914.165972222225</v>
      </c>
      <c r="U3055">
        <f t="shared" si="1008"/>
        <v>10000</v>
      </c>
      <c r="V3055">
        <f t="shared" si="1009"/>
        <v>40</v>
      </c>
    </row>
    <row r="3056" spans="1:22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994"/>
        <v>0</v>
      </c>
      <c r="P3056" t="e">
        <f t="shared" si="995"/>
        <v>#DIV/0!</v>
      </c>
      <c r="Q3056" t="s">
        <v>8317</v>
      </c>
      <c r="R3056" t="s">
        <v>8357</v>
      </c>
      <c r="S3056" s="10">
        <f t="shared" si="996"/>
        <v>42027.832800925928</v>
      </c>
      <c r="T3056" s="10">
        <f t="shared" si="997"/>
        <v>42065.044444444444</v>
      </c>
      <c r="U3056">
        <f t="shared" si="1008"/>
        <v>300</v>
      </c>
      <c r="V3056">
        <f t="shared" si="1009"/>
        <v>0</v>
      </c>
    </row>
    <row r="3057" spans="1:22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994"/>
        <v>5.0000000000000002E-5</v>
      </c>
      <c r="P3057">
        <f t="shared" si="995"/>
        <v>1</v>
      </c>
      <c r="Q3057" t="s">
        <v>8317</v>
      </c>
      <c r="R3057" t="s">
        <v>8357</v>
      </c>
      <c r="S3057" s="10">
        <f t="shared" si="996"/>
        <v>41953.95821759259</v>
      </c>
      <c r="T3057" s="10">
        <f t="shared" si="997"/>
        <v>42013.95821759259</v>
      </c>
      <c r="U3057">
        <f t="shared" si="1008"/>
        <v>20000</v>
      </c>
      <c r="V3057">
        <f t="shared" si="1009"/>
        <v>1</v>
      </c>
    </row>
    <row r="3058" spans="1:22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994"/>
        <v>0</v>
      </c>
      <c r="P3058" t="e">
        <f t="shared" si="995"/>
        <v>#DIV/0!</v>
      </c>
      <c r="Q3058" t="s">
        <v>8317</v>
      </c>
      <c r="R3058" t="s">
        <v>8357</v>
      </c>
      <c r="S3058" s="10">
        <f t="shared" si="996"/>
        <v>41851.636388888888</v>
      </c>
      <c r="T3058" s="10">
        <f t="shared" si="997"/>
        <v>41911.636388888888</v>
      </c>
      <c r="U3058">
        <f t="shared" si="1008"/>
        <v>25000</v>
      </c>
      <c r="V3058">
        <f t="shared" si="1009"/>
        <v>0</v>
      </c>
    </row>
    <row r="3059" spans="1:22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994"/>
        <v>0</v>
      </c>
      <c r="P3059" t="e">
        <f t="shared" si="995"/>
        <v>#DIV/0!</v>
      </c>
      <c r="Q3059" t="s">
        <v>8317</v>
      </c>
      <c r="R3059" t="s">
        <v>8357</v>
      </c>
      <c r="S3059" s="10">
        <f t="shared" si="996"/>
        <v>42433.650590277779</v>
      </c>
      <c r="T3059" s="10">
        <f t="shared" si="997"/>
        <v>42463.608923611115</v>
      </c>
      <c r="U3059">
        <f>D3059*1.39</f>
        <v>69500</v>
      </c>
      <c r="V3059">
        <f>E3059*1.39</f>
        <v>0</v>
      </c>
    </row>
    <row r="3060" spans="1:22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994"/>
        <v>1.6666666666666666E-4</v>
      </c>
      <c r="P3060">
        <f t="shared" si="995"/>
        <v>1</v>
      </c>
      <c r="Q3060" t="s">
        <v>8317</v>
      </c>
      <c r="R3060" t="s">
        <v>8357</v>
      </c>
      <c r="S3060" s="10">
        <f t="shared" si="996"/>
        <v>42460.374305555553</v>
      </c>
      <c r="T3060" s="10">
        <f t="shared" si="997"/>
        <v>42510.374305555553</v>
      </c>
      <c r="U3060">
        <f>D3060*1.19</f>
        <v>21420</v>
      </c>
      <c r="V3060">
        <f>E3060*1.19</f>
        <v>3.57</v>
      </c>
    </row>
    <row r="3061" spans="1:22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994"/>
        <v>3.0066666666666665E-2</v>
      </c>
      <c r="P3061">
        <f t="shared" si="995"/>
        <v>41</v>
      </c>
      <c r="Q3061" t="s">
        <v>8317</v>
      </c>
      <c r="R3061" t="s">
        <v>8357</v>
      </c>
      <c r="S3061" s="10">
        <f t="shared" si="996"/>
        <v>41829.935717592591</v>
      </c>
      <c r="T3061" s="10">
        <f t="shared" si="997"/>
        <v>41859.935717592591</v>
      </c>
      <c r="U3061">
        <f t="shared" ref="U3061:U3067" si="1010">D3061</f>
        <v>15000</v>
      </c>
      <c r="V3061">
        <f t="shared" ref="V3061:V3067" si="1011">E3061</f>
        <v>451</v>
      </c>
    </row>
    <row r="3062" spans="1:22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994"/>
        <v>1.5227272727272728E-3</v>
      </c>
      <c r="P3062">
        <f t="shared" si="995"/>
        <v>55.833333333333336</v>
      </c>
      <c r="Q3062" t="s">
        <v>8317</v>
      </c>
      <c r="R3062" t="s">
        <v>8357</v>
      </c>
      <c r="S3062" s="10">
        <f t="shared" si="996"/>
        <v>42245.274699074071</v>
      </c>
      <c r="T3062" s="10">
        <f t="shared" si="997"/>
        <v>42275.274699074071</v>
      </c>
      <c r="U3062">
        <f t="shared" si="1010"/>
        <v>220000</v>
      </c>
      <c r="V3062">
        <f t="shared" si="1011"/>
        <v>335</v>
      </c>
    </row>
    <row r="3063" spans="1:22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994"/>
        <v>0</v>
      </c>
      <c r="P3063" t="e">
        <f t="shared" si="995"/>
        <v>#DIV/0!</v>
      </c>
      <c r="Q3063" t="s">
        <v>8317</v>
      </c>
      <c r="R3063" t="s">
        <v>8357</v>
      </c>
      <c r="S3063" s="10">
        <f t="shared" si="996"/>
        <v>41834.784120370372</v>
      </c>
      <c r="T3063" s="10">
        <f t="shared" si="997"/>
        <v>41864.784120370372</v>
      </c>
      <c r="U3063">
        <f t="shared" si="1010"/>
        <v>1000000</v>
      </c>
      <c r="V3063">
        <f t="shared" si="1011"/>
        <v>0</v>
      </c>
    </row>
    <row r="3064" spans="1:22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994"/>
        <v>0.66839999999999999</v>
      </c>
      <c r="P3064">
        <f t="shared" si="995"/>
        <v>99.761194029850742</v>
      </c>
      <c r="Q3064" t="s">
        <v>8317</v>
      </c>
      <c r="R3064" t="s">
        <v>8357</v>
      </c>
      <c r="S3064" s="10">
        <f t="shared" si="996"/>
        <v>42248.535787037035</v>
      </c>
      <c r="T3064" s="10">
        <f t="shared" si="997"/>
        <v>42277.75</v>
      </c>
      <c r="U3064">
        <f t="shared" si="1010"/>
        <v>10000</v>
      </c>
      <c r="V3064">
        <f t="shared" si="1011"/>
        <v>6684</v>
      </c>
    </row>
    <row r="3065" spans="1:22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994"/>
        <v>0.19566666666666666</v>
      </c>
      <c r="P3065">
        <f t="shared" si="995"/>
        <v>25.521739130434781</v>
      </c>
      <c r="Q3065" t="s">
        <v>8317</v>
      </c>
      <c r="R3065" t="s">
        <v>8357</v>
      </c>
      <c r="S3065" s="10">
        <f t="shared" si="996"/>
        <v>42630.922893518517</v>
      </c>
      <c r="T3065" s="10">
        <f t="shared" si="997"/>
        <v>42665.922893518517</v>
      </c>
      <c r="U3065">
        <f t="shared" si="1010"/>
        <v>3000</v>
      </c>
      <c r="V3065">
        <f t="shared" si="1011"/>
        <v>587</v>
      </c>
    </row>
    <row r="3066" spans="1:22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994"/>
        <v>0.11294666666666667</v>
      </c>
      <c r="P3066">
        <f t="shared" si="995"/>
        <v>117.65277777777777</v>
      </c>
      <c r="Q3066" t="s">
        <v>8317</v>
      </c>
      <c r="R3066" t="s">
        <v>8357</v>
      </c>
      <c r="S3066" s="10">
        <f t="shared" si="996"/>
        <v>42299.130162037036</v>
      </c>
      <c r="T3066" s="10">
        <f t="shared" si="997"/>
        <v>42330.290972222225</v>
      </c>
      <c r="U3066">
        <f t="shared" si="1010"/>
        <v>75000</v>
      </c>
      <c r="V3066">
        <f t="shared" si="1011"/>
        <v>8471</v>
      </c>
    </row>
    <row r="3067" spans="1:22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994"/>
        <v>4.0000000000000002E-4</v>
      </c>
      <c r="P3067">
        <f t="shared" si="995"/>
        <v>5</v>
      </c>
      <c r="Q3067" t="s">
        <v>8317</v>
      </c>
      <c r="R3067" t="s">
        <v>8357</v>
      </c>
      <c r="S3067" s="10">
        <f t="shared" si="996"/>
        <v>41825.055231481485</v>
      </c>
      <c r="T3067" s="10">
        <f t="shared" si="997"/>
        <v>41850.055231481485</v>
      </c>
      <c r="U3067">
        <f t="shared" si="1010"/>
        <v>25000</v>
      </c>
      <c r="V3067">
        <f t="shared" si="1011"/>
        <v>10</v>
      </c>
    </row>
    <row r="3068" spans="1:22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994"/>
        <v>0.11985714285714286</v>
      </c>
      <c r="P3068">
        <f t="shared" si="995"/>
        <v>2796.6666666666665</v>
      </c>
      <c r="Q3068" t="s">
        <v>8317</v>
      </c>
      <c r="R3068" t="s">
        <v>8357</v>
      </c>
      <c r="S3068" s="10">
        <f t="shared" si="996"/>
        <v>42531.228437500002</v>
      </c>
      <c r="T3068" s="10">
        <f t="shared" si="997"/>
        <v>42561.228437500002</v>
      </c>
      <c r="U3068">
        <f>D3068*0.75</f>
        <v>262500</v>
      </c>
      <c r="V3068">
        <f>E3068*0.75</f>
        <v>31462.5</v>
      </c>
    </row>
    <row r="3069" spans="1:22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994"/>
        <v>2.5000000000000001E-2</v>
      </c>
      <c r="P3069">
        <f t="shared" si="995"/>
        <v>200</v>
      </c>
      <c r="Q3069" t="s">
        <v>8317</v>
      </c>
      <c r="R3069" t="s">
        <v>8357</v>
      </c>
      <c r="S3069" s="10">
        <f t="shared" si="996"/>
        <v>42226.938414351855</v>
      </c>
      <c r="T3069" s="10">
        <f t="shared" si="997"/>
        <v>42256.938414351855</v>
      </c>
      <c r="U3069">
        <f>D3069*0.7</f>
        <v>5600</v>
      </c>
      <c r="V3069">
        <f>E3069*0.7</f>
        <v>140</v>
      </c>
    </row>
    <row r="3070" spans="1:22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994"/>
        <v>6.9999999999999999E-4</v>
      </c>
      <c r="P3070">
        <f t="shared" si="995"/>
        <v>87.5</v>
      </c>
      <c r="Q3070" t="s">
        <v>8317</v>
      </c>
      <c r="R3070" t="s">
        <v>8357</v>
      </c>
      <c r="S3070" s="10">
        <f t="shared" si="996"/>
        <v>42263.691574074073</v>
      </c>
      <c r="T3070" s="10">
        <f t="shared" si="997"/>
        <v>42293.691574074073</v>
      </c>
      <c r="U3070">
        <f t="shared" ref="U3070:U3071" si="1012">D3070</f>
        <v>250000</v>
      </c>
      <c r="V3070">
        <f t="shared" ref="V3070:V3071" si="1013">E3070</f>
        <v>175</v>
      </c>
    </row>
    <row r="3071" spans="1:22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994"/>
        <v>0.14099999999999999</v>
      </c>
      <c r="P3071">
        <f t="shared" si="995"/>
        <v>20.142857142857142</v>
      </c>
      <c r="Q3071" t="s">
        <v>8317</v>
      </c>
      <c r="R3071" t="s">
        <v>8357</v>
      </c>
      <c r="S3071" s="10">
        <f t="shared" si="996"/>
        <v>41957.833726851852</v>
      </c>
      <c r="T3071" s="10">
        <f t="shared" si="997"/>
        <v>41987.833726851852</v>
      </c>
      <c r="U3071">
        <f t="shared" si="1012"/>
        <v>1000</v>
      </c>
      <c r="V3071">
        <f t="shared" si="1013"/>
        <v>141</v>
      </c>
    </row>
    <row r="3072" spans="1:22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994"/>
        <v>3.3399999999999999E-2</v>
      </c>
      <c r="P3072">
        <f t="shared" si="995"/>
        <v>20.875</v>
      </c>
      <c r="Q3072" t="s">
        <v>8317</v>
      </c>
      <c r="R3072" t="s">
        <v>8357</v>
      </c>
      <c r="S3072" s="10">
        <f t="shared" si="996"/>
        <v>42690.733437499999</v>
      </c>
      <c r="T3072" s="10">
        <f t="shared" si="997"/>
        <v>42711.733437499999</v>
      </c>
      <c r="U3072">
        <f>D3072*1.39</f>
        <v>13899.999999999998</v>
      </c>
      <c r="V3072">
        <f>E3072*1.39</f>
        <v>464.26</v>
      </c>
    </row>
    <row r="3073" spans="1:22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994"/>
        <v>0.59775</v>
      </c>
      <c r="P3073">
        <f t="shared" si="995"/>
        <v>61.307692307692307</v>
      </c>
      <c r="Q3073" t="s">
        <v>8317</v>
      </c>
      <c r="R3073" t="s">
        <v>8357</v>
      </c>
      <c r="S3073" s="10">
        <f t="shared" si="996"/>
        <v>42097.732418981483</v>
      </c>
      <c r="T3073" s="10">
        <f t="shared" si="997"/>
        <v>42115.249305555553</v>
      </c>
      <c r="U3073">
        <f t="shared" ref="U3073:U3075" si="1014">D3073</f>
        <v>12000</v>
      </c>
      <c r="V3073">
        <f t="shared" ref="V3073:V3075" si="1015">E3073</f>
        <v>7173</v>
      </c>
    </row>
    <row r="3074" spans="1:22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994"/>
        <v>1.6666666666666666E-4</v>
      </c>
      <c r="P3074">
        <f t="shared" si="995"/>
        <v>1</v>
      </c>
      <c r="Q3074" t="s">
        <v>8317</v>
      </c>
      <c r="R3074" t="s">
        <v>8357</v>
      </c>
      <c r="S3074" s="10">
        <f t="shared" si="996"/>
        <v>42658.690532407403</v>
      </c>
      <c r="T3074" s="10">
        <f t="shared" si="997"/>
        <v>42673.073611111111</v>
      </c>
      <c r="U3074">
        <f t="shared" si="1014"/>
        <v>12000</v>
      </c>
      <c r="V3074">
        <f t="shared" si="1015"/>
        <v>2</v>
      </c>
    </row>
    <row r="3075" spans="1:22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016">SUM(E3075/D3075)</f>
        <v>2.3035714285714285E-4</v>
      </c>
      <c r="P3075">
        <f t="shared" ref="P3075:P3138" si="1017">SUM(E3075/L3075)</f>
        <v>92.142857142857139</v>
      </c>
      <c r="Q3075" t="s">
        <v>8317</v>
      </c>
      <c r="R3075" t="s">
        <v>8357</v>
      </c>
      <c r="S3075" s="10">
        <f t="shared" ref="S3075:S3138" si="1018">(((J3075/60)/60)/24)+DATE(1970,1,1)</f>
        <v>42111.684027777781</v>
      </c>
      <c r="T3075" s="10">
        <f t="shared" ref="T3075:T3138" si="1019">(((I3075/60)/60)/24)+DATE(1970,1,1)</f>
        <v>42169.804861111115</v>
      </c>
      <c r="U3075">
        <f t="shared" si="1014"/>
        <v>2800000</v>
      </c>
      <c r="V3075">
        <f t="shared" si="1015"/>
        <v>645</v>
      </c>
    </row>
    <row r="3076" spans="1:22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016"/>
        <v>8.8000000000000003E-4</v>
      </c>
      <c r="P3076">
        <f t="shared" si="1017"/>
        <v>7.333333333333333</v>
      </c>
      <c r="Q3076" t="s">
        <v>8317</v>
      </c>
      <c r="R3076" t="s">
        <v>8357</v>
      </c>
      <c r="S3076" s="10">
        <f t="shared" si="1018"/>
        <v>42409.571284722217</v>
      </c>
      <c r="T3076" s="10">
        <f t="shared" si="1019"/>
        <v>42439.571284722217</v>
      </c>
      <c r="U3076">
        <f>D3076*1.19</f>
        <v>29750</v>
      </c>
      <c r="V3076">
        <f>E3076*1.19</f>
        <v>26.18</v>
      </c>
    </row>
    <row r="3077" spans="1:22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016"/>
        <v>8.6400000000000005E-2</v>
      </c>
      <c r="P3077">
        <f t="shared" si="1017"/>
        <v>64.8</v>
      </c>
      <c r="Q3077" t="s">
        <v>8317</v>
      </c>
      <c r="R3077" t="s">
        <v>8357</v>
      </c>
      <c r="S3077" s="10">
        <f t="shared" si="1018"/>
        <v>42551.102314814809</v>
      </c>
      <c r="T3077" s="10">
        <f t="shared" si="1019"/>
        <v>42601.102314814809</v>
      </c>
      <c r="U3077">
        <f t="shared" ref="U3077:U3078" si="1020">D3077</f>
        <v>15000</v>
      </c>
      <c r="V3077">
        <f t="shared" ref="V3077:V3078" si="1021">E3077</f>
        <v>1296</v>
      </c>
    </row>
    <row r="3078" spans="1:22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016"/>
        <v>0.15060000000000001</v>
      </c>
      <c r="P3078">
        <f t="shared" si="1017"/>
        <v>30.12</v>
      </c>
      <c r="Q3078" t="s">
        <v>8317</v>
      </c>
      <c r="R3078" t="s">
        <v>8357</v>
      </c>
      <c r="S3078" s="10">
        <f t="shared" si="1018"/>
        <v>42226.651886574073</v>
      </c>
      <c r="T3078" s="10">
        <f t="shared" si="1019"/>
        <v>42286.651886574073</v>
      </c>
      <c r="U3078">
        <f t="shared" si="1020"/>
        <v>10000</v>
      </c>
      <c r="V3078">
        <f t="shared" si="1021"/>
        <v>1506</v>
      </c>
    </row>
    <row r="3079" spans="1:22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016"/>
        <v>4.7727272727272731E-3</v>
      </c>
      <c r="P3079">
        <f t="shared" si="1017"/>
        <v>52.5</v>
      </c>
      <c r="Q3079" t="s">
        <v>8317</v>
      </c>
      <c r="R3079" t="s">
        <v>8357</v>
      </c>
      <c r="S3079" s="10">
        <f t="shared" si="1018"/>
        <v>42766.956921296296</v>
      </c>
      <c r="T3079" s="10">
        <f t="shared" si="1019"/>
        <v>42796.956921296296</v>
      </c>
      <c r="U3079">
        <f>D3079*0.81</f>
        <v>17820</v>
      </c>
      <c r="V3079">
        <f>E3079*0.81</f>
        <v>85.050000000000011</v>
      </c>
    </row>
    <row r="3080" spans="1:22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016"/>
        <v>1.1833333333333333E-3</v>
      </c>
      <c r="P3080">
        <f t="shared" si="1017"/>
        <v>23.666666666666668</v>
      </c>
      <c r="Q3080" t="s">
        <v>8317</v>
      </c>
      <c r="R3080" t="s">
        <v>8357</v>
      </c>
      <c r="S3080" s="10">
        <f t="shared" si="1018"/>
        <v>42031.138831018514</v>
      </c>
      <c r="T3080" s="10">
        <f t="shared" si="1019"/>
        <v>42061.138831018514</v>
      </c>
      <c r="U3080">
        <f t="shared" ref="U3080:U3087" si="1022">D3080</f>
        <v>60000</v>
      </c>
      <c r="V3080">
        <f t="shared" ref="V3080:V3087" si="1023">E3080</f>
        <v>71</v>
      </c>
    </row>
    <row r="3081" spans="1:22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016"/>
        <v>8.4173998587352451E-3</v>
      </c>
      <c r="P3081">
        <f t="shared" si="1017"/>
        <v>415.77777777777777</v>
      </c>
      <c r="Q3081" t="s">
        <v>8317</v>
      </c>
      <c r="R3081" t="s">
        <v>8357</v>
      </c>
      <c r="S3081" s="10">
        <f t="shared" si="1018"/>
        <v>42055.713368055556</v>
      </c>
      <c r="T3081" s="10">
        <f t="shared" si="1019"/>
        <v>42085.671701388885</v>
      </c>
      <c r="U3081">
        <f t="shared" si="1022"/>
        <v>1333666</v>
      </c>
      <c r="V3081">
        <f t="shared" si="1023"/>
        <v>11226</v>
      </c>
    </row>
    <row r="3082" spans="1:22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016"/>
        <v>1.8799999999999999E-4</v>
      </c>
      <c r="P3082">
        <f t="shared" si="1017"/>
        <v>53.714285714285715</v>
      </c>
      <c r="Q3082" t="s">
        <v>8317</v>
      </c>
      <c r="R3082" t="s">
        <v>8357</v>
      </c>
      <c r="S3082" s="10">
        <f t="shared" si="1018"/>
        <v>41940.028287037036</v>
      </c>
      <c r="T3082" s="10">
        <f t="shared" si="1019"/>
        <v>42000.0699537037</v>
      </c>
      <c r="U3082">
        <f t="shared" si="1022"/>
        <v>2000000</v>
      </c>
      <c r="V3082">
        <f t="shared" si="1023"/>
        <v>376</v>
      </c>
    </row>
    <row r="3083" spans="1:22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016"/>
        <v>2.1029999999999998E-3</v>
      </c>
      <c r="P3083">
        <f t="shared" si="1017"/>
        <v>420.6</v>
      </c>
      <c r="Q3083" t="s">
        <v>8317</v>
      </c>
      <c r="R3083" t="s">
        <v>8357</v>
      </c>
      <c r="S3083" s="10">
        <f t="shared" si="1018"/>
        <v>42237.181608796294</v>
      </c>
      <c r="T3083" s="10">
        <f t="shared" si="1019"/>
        <v>42267.181608796294</v>
      </c>
      <c r="U3083">
        <f t="shared" si="1022"/>
        <v>1000000</v>
      </c>
      <c r="V3083">
        <f t="shared" si="1023"/>
        <v>2103</v>
      </c>
    </row>
    <row r="3084" spans="1:22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016"/>
        <v>0</v>
      </c>
      <c r="P3084" t="e">
        <f t="shared" si="1017"/>
        <v>#DIV/0!</v>
      </c>
      <c r="Q3084" t="s">
        <v>8317</v>
      </c>
      <c r="R3084" t="s">
        <v>8357</v>
      </c>
      <c r="S3084" s="10">
        <f t="shared" si="1018"/>
        <v>42293.922986111109</v>
      </c>
      <c r="T3084" s="10">
        <f t="shared" si="1019"/>
        <v>42323.96465277778</v>
      </c>
      <c r="U3084">
        <f t="shared" si="1022"/>
        <v>9000</v>
      </c>
      <c r="V3084">
        <f t="shared" si="1023"/>
        <v>0</v>
      </c>
    </row>
    <row r="3085" spans="1:22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016"/>
        <v>2.8E-3</v>
      </c>
      <c r="P3085">
        <f t="shared" si="1017"/>
        <v>18.666666666666668</v>
      </c>
      <c r="Q3085" t="s">
        <v>8317</v>
      </c>
      <c r="R3085" t="s">
        <v>8357</v>
      </c>
      <c r="S3085" s="10">
        <f t="shared" si="1018"/>
        <v>41853.563402777778</v>
      </c>
      <c r="T3085" s="10">
        <f t="shared" si="1019"/>
        <v>41883.208333333336</v>
      </c>
      <c r="U3085">
        <f t="shared" si="1022"/>
        <v>20000</v>
      </c>
      <c r="V3085">
        <f t="shared" si="1023"/>
        <v>56</v>
      </c>
    </row>
    <row r="3086" spans="1:22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016"/>
        <v>0.11579206701157921</v>
      </c>
      <c r="P3086">
        <f t="shared" si="1017"/>
        <v>78.333333333333329</v>
      </c>
      <c r="Q3086" t="s">
        <v>8317</v>
      </c>
      <c r="R3086" t="s">
        <v>8357</v>
      </c>
      <c r="S3086" s="10">
        <f t="shared" si="1018"/>
        <v>42100.723738425921</v>
      </c>
      <c r="T3086" s="10">
        <f t="shared" si="1019"/>
        <v>42129.783333333333</v>
      </c>
      <c r="U3086">
        <f t="shared" si="1022"/>
        <v>4059</v>
      </c>
      <c r="V3086">
        <f t="shared" si="1023"/>
        <v>470</v>
      </c>
    </row>
    <row r="3087" spans="1:22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016"/>
        <v>2.4400000000000002E-2</v>
      </c>
      <c r="P3087">
        <f t="shared" si="1017"/>
        <v>67.777777777777771</v>
      </c>
      <c r="Q3087" t="s">
        <v>8317</v>
      </c>
      <c r="R3087" t="s">
        <v>8357</v>
      </c>
      <c r="S3087" s="10">
        <f t="shared" si="1018"/>
        <v>42246.883784722217</v>
      </c>
      <c r="T3087" s="10">
        <f t="shared" si="1019"/>
        <v>42276.883784722217</v>
      </c>
      <c r="U3087">
        <f t="shared" si="1022"/>
        <v>25000</v>
      </c>
      <c r="V3087">
        <f t="shared" si="1023"/>
        <v>610</v>
      </c>
    </row>
    <row r="3088" spans="1:22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016"/>
        <v>2.5000000000000001E-3</v>
      </c>
      <c r="P3088">
        <f t="shared" si="1017"/>
        <v>16.666666666666668</v>
      </c>
      <c r="Q3088" t="s">
        <v>8317</v>
      </c>
      <c r="R3088" t="s">
        <v>8357</v>
      </c>
      <c r="S3088" s="10">
        <f t="shared" si="1018"/>
        <v>42173.67082175926</v>
      </c>
      <c r="T3088" s="10">
        <f t="shared" si="1019"/>
        <v>42233.67082175926</v>
      </c>
      <c r="U3088">
        <f>D3088*1.19</f>
        <v>23800</v>
      </c>
      <c r="V3088">
        <f>E3088*1.19</f>
        <v>59.5</v>
      </c>
    </row>
    <row r="3089" spans="1:22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016"/>
        <v>6.2500000000000003E-3</v>
      </c>
      <c r="P3089">
        <f t="shared" si="1017"/>
        <v>62.5</v>
      </c>
      <c r="Q3089" t="s">
        <v>8317</v>
      </c>
      <c r="R3089" t="s">
        <v>8357</v>
      </c>
      <c r="S3089" s="10">
        <f t="shared" si="1018"/>
        <v>42665.150347222225</v>
      </c>
      <c r="T3089" s="10">
        <f t="shared" si="1019"/>
        <v>42725.192013888889</v>
      </c>
      <c r="U3089">
        <f t="shared" ref="U3089:U3094" si="1024">D3089</f>
        <v>20000</v>
      </c>
      <c r="V3089">
        <f t="shared" ref="V3089:V3094" si="1025">E3089</f>
        <v>125</v>
      </c>
    </row>
    <row r="3090" spans="1:22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016"/>
        <v>1.9384615384615384E-3</v>
      </c>
      <c r="P3090">
        <f t="shared" si="1017"/>
        <v>42</v>
      </c>
      <c r="Q3090" t="s">
        <v>8317</v>
      </c>
      <c r="R3090" t="s">
        <v>8357</v>
      </c>
      <c r="S3090" s="10">
        <f t="shared" si="1018"/>
        <v>41981.57230324074</v>
      </c>
      <c r="T3090" s="10">
        <f t="shared" si="1019"/>
        <v>42012.570138888885</v>
      </c>
      <c r="U3090">
        <f t="shared" si="1024"/>
        <v>65000</v>
      </c>
      <c r="V3090">
        <f t="shared" si="1025"/>
        <v>126</v>
      </c>
    </row>
    <row r="3091" spans="1:22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016"/>
        <v>0.23416000000000001</v>
      </c>
      <c r="P3091">
        <f t="shared" si="1017"/>
        <v>130.0888888888889</v>
      </c>
      <c r="Q3091" t="s">
        <v>8317</v>
      </c>
      <c r="R3091" t="s">
        <v>8357</v>
      </c>
      <c r="S3091" s="10">
        <f t="shared" si="1018"/>
        <v>42528.542627314819</v>
      </c>
      <c r="T3091" s="10">
        <f t="shared" si="1019"/>
        <v>42560.082638888889</v>
      </c>
      <c r="U3091">
        <f t="shared" si="1024"/>
        <v>25000</v>
      </c>
      <c r="V3091">
        <f t="shared" si="1025"/>
        <v>5854</v>
      </c>
    </row>
    <row r="3092" spans="1:22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016"/>
        <v>5.080888888888889E-2</v>
      </c>
      <c r="P3092">
        <f t="shared" si="1017"/>
        <v>1270.2222222222222</v>
      </c>
      <c r="Q3092" t="s">
        <v>8317</v>
      </c>
      <c r="R3092" t="s">
        <v>8357</v>
      </c>
      <c r="S3092" s="10">
        <f t="shared" si="1018"/>
        <v>42065.818807870368</v>
      </c>
      <c r="T3092" s="10">
        <f t="shared" si="1019"/>
        <v>42125.777141203704</v>
      </c>
      <c r="U3092">
        <f t="shared" si="1024"/>
        <v>225000</v>
      </c>
      <c r="V3092">
        <f t="shared" si="1025"/>
        <v>11432</v>
      </c>
    </row>
    <row r="3093" spans="1:22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016"/>
        <v>0.15920000000000001</v>
      </c>
      <c r="P3093">
        <f t="shared" si="1017"/>
        <v>88.444444444444443</v>
      </c>
      <c r="Q3093" t="s">
        <v>8317</v>
      </c>
      <c r="R3093" t="s">
        <v>8357</v>
      </c>
      <c r="S3093" s="10">
        <f t="shared" si="1018"/>
        <v>42566.948414351849</v>
      </c>
      <c r="T3093" s="10">
        <f t="shared" si="1019"/>
        <v>42596.948414351849</v>
      </c>
      <c r="U3093">
        <f t="shared" si="1024"/>
        <v>5000</v>
      </c>
      <c r="V3093">
        <f t="shared" si="1025"/>
        <v>796</v>
      </c>
    </row>
    <row r="3094" spans="1:22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016"/>
        <v>1.1831900000000001E-2</v>
      </c>
      <c r="P3094">
        <f t="shared" si="1017"/>
        <v>56.342380952380957</v>
      </c>
      <c r="Q3094" t="s">
        <v>8317</v>
      </c>
      <c r="R3094" t="s">
        <v>8357</v>
      </c>
      <c r="S3094" s="10">
        <f t="shared" si="1018"/>
        <v>42255.619351851856</v>
      </c>
      <c r="T3094" s="10">
        <f t="shared" si="1019"/>
        <v>42292.916666666672</v>
      </c>
      <c r="U3094">
        <f t="shared" si="1024"/>
        <v>100000</v>
      </c>
      <c r="V3094">
        <f t="shared" si="1025"/>
        <v>1183.19</v>
      </c>
    </row>
    <row r="3095" spans="1:22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016"/>
        <v>0.22750000000000001</v>
      </c>
      <c r="P3095">
        <f t="shared" si="1017"/>
        <v>53.529411764705884</v>
      </c>
      <c r="Q3095" t="s">
        <v>8317</v>
      </c>
      <c r="R3095" t="s">
        <v>8357</v>
      </c>
      <c r="S3095" s="10">
        <f t="shared" si="1018"/>
        <v>41760.909039351849</v>
      </c>
      <c r="T3095" s="10">
        <f t="shared" si="1019"/>
        <v>41791.165972222225</v>
      </c>
      <c r="U3095">
        <f>D3095*0.81</f>
        <v>3240</v>
      </c>
      <c r="V3095">
        <f>E3095*0.81</f>
        <v>737.1</v>
      </c>
    </row>
    <row r="3096" spans="1:22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016"/>
        <v>2.5000000000000001E-4</v>
      </c>
      <c r="P3096">
        <f t="shared" si="1017"/>
        <v>25</v>
      </c>
      <c r="Q3096" t="s">
        <v>8317</v>
      </c>
      <c r="R3096" t="s">
        <v>8357</v>
      </c>
      <c r="S3096" s="10">
        <f t="shared" si="1018"/>
        <v>42207.795787037037</v>
      </c>
      <c r="T3096" s="10">
        <f t="shared" si="1019"/>
        <v>42267.795787037037</v>
      </c>
      <c r="U3096">
        <f t="shared" ref="U3096:U3098" si="1026">D3096</f>
        <v>100000</v>
      </c>
      <c r="V3096">
        <f t="shared" ref="V3096:V3098" si="1027">E3096</f>
        <v>25</v>
      </c>
    </row>
    <row r="3097" spans="1:22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016"/>
        <v>3.351206434316354E-3</v>
      </c>
      <c r="P3097">
        <f t="shared" si="1017"/>
        <v>50</v>
      </c>
      <c r="Q3097" t="s">
        <v>8317</v>
      </c>
      <c r="R3097" t="s">
        <v>8357</v>
      </c>
      <c r="S3097" s="10">
        <f t="shared" si="1018"/>
        <v>42523.025231481486</v>
      </c>
      <c r="T3097" s="10">
        <f t="shared" si="1019"/>
        <v>42583.025231481486</v>
      </c>
      <c r="U3097">
        <f t="shared" si="1026"/>
        <v>14920</v>
      </c>
      <c r="V3097">
        <f t="shared" si="1027"/>
        <v>50</v>
      </c>
    </row>
    <row r="3098" spans="1:22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016"/>
        <v>3.9750000000000001E-2</v>
      </c>
      <c r="P3098">
        <f t="shared" si="1017"/>
        <v>56.785714285714285</v>
      </c>
      <c r="Q3098" t="s">
        <v>8317</v>
      </c>
      <c r="R3098" t="s">
        <v>8357</v>
      </c>
      <c r="S3098" s="10">
        <f t="shared" si="1018"/>
        <v>42114.825532407413</v>
      </c>
      <c r="T3098" s="10">
        <f t="shared" si="1019"/>
        <v>42144.825532407413</v>
      </c>
      <c r="U3098">
        <f t="shared" si="1026"/>
        <v>20000</v>
      </c>
      <c r="V3098">
        <f t="shared" si="1027"/>
        <v>795</v>
      </c>
    </row>
    <row r="3099" spans="1:22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016"/>
        <v>0.17150000000000001</v>
      </c>
      <c r="P3099">
        <f t="shared" si="1017"/>
        <v>40.833333333333336</v>
      </c>
      <c r="Q3099" t="s">
        <v>8317</v>
      </c>
      <c r="R3099" t="s">
        <v>8357</v>
      </c>
      <c r="S3099" s="10">
        <f t="shared" si="1018"/>
        <v>42629.503483796296</v>
      </c>
      <c r="T3099" s="10">
        <f t="shared" si="1019"/>
        <v>42650.583333333328</v>
      </c>
      <c r="U3099">
        <f>D3099*1.39</f>
        <v>13899.999999999998</v>
      </c>
      <c r="V3099">
        <f>E3099*1.39</f>
        <v>2383.85</v>
      </c>
    </row>
    <row r="3100" spans="1:22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016"/>
        <v>3.608004104669061E-2</v>
      </c>
      <c r="P3100">
        <f t="shared" si="1017"/>
        <v>65.111111111111114</v>
      </c>
      <c r="Q3100" t="s">
        <v>8317</v>
      </c>
      <c r="R3100" t="s">
        <v>8357</v>
      </c>
      <c r="S3100" s="10">
        <f t="shared" si="1018"/>
        <v>42359.792233796295</v>
      </c>
      <c r="T3100" s="10">
        <f t="shared" si="1019"/>
        <v>42408.01180555555</v>
      </c>
      <c r="U3100">
        <f t="shared" ref="U3100:U3102" si="1028">D3100</f>
        <v>48725</v>
      </c>
      <c r="V3100">
        <f t="shared" ref="V3100:V3102" si="1029">E3100</f>
        <v>1758</v>
      </c>
    </row>
    <row r="3101" spans="1:22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016"/>
        <v>0.13900000000000001</v>
      </c>
      <c r="P3101">
        <f t="shared" si="1017"/>
        <v>55.6</v>
      </c>
      <c r="Q3101" t="s">
        <v>8317</v>
      </c>
      <c r="R3101" t="s">
        <v>8357</v>
      </c>
      <c r="S3101" s="10">
        <f t="shared" si="1018"/>
        <v>42382.189710648148</v>
      </c>
      <c r="T3101" s="10">
        <f t="shared" si="1019"/>
        <v>42412.189710648148</v>
      </c>
      <c r="U3101">
        <f t="shared" si="1028"/>
        <v>2000</v>
      </c>
      <c r="V3101">
        <f t="shared" si="1029"/>
        <v>278</v>
      </c>
    </row>
    <row r="3102" spans="1:22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016"/>
        <v>0.15225</v>
      </c>
      <c r="P3102">
        <f t="shared" si="1017"/>
        <v>140.53846153846155</v>
      </c>
      <c r="Q3102" t="s">
        <v>8317</v>
      </c>
      <c r="R3102" t="s">
        <v>8357</v>
      </c>
      <c r="S3102" s="10">
        <f t="shared" si="1018"/>
        <v>41902.622395833336</v>
      </c>
      <c r="T3102" s="10">
        <f t="shared" si="1019"/>
        <v>41932.622395833336</v>
      </c>
      <c r="U3102">
        <f t="shared" si="1028"/>
        <v>12000</v>
      </c>
      <c r="V3102">
        <f t="shared" si="1029"/>
        <v>1827</v>
      </c>
    </row>
    <row r="3103" spans="1:22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016"/>
        <v>0.12</v>
      </c>
      <c r="P3103">
        <f t="shared" si="1017"/>
        <v>25</v>
      </c>
      <c r="Q3103" t="s">
        <v>8317</v>
      </c>
      <c r="R3103" t="s">
        <v>8357</v>
      </c>
      <c r="S3103" s="10">
        <f t="shared" si="1018"/>
        <v>42171.383530092593</v>
      </c>
      <c r="T3103" s="10">
        <f t="shared" si="1019"/>
        <v>42201.330555555556</v>
      </c>
      <c r="U3103">
        <f>D3103*1.19</f>
        <v>2975</v>
      </c>
      <c r="V3103">
        <f>E3103*1.19</f>
        <v>357</v>
      </c>
    </row>
    <row r="3104" spans="1:22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016"/>
        <v>0.391125</v>
      </c>
      <c r="P3104">
        <f t="shared" si="1017"/>
        <v>69.533333333333331</v>
      </c>
      <c r="Q3104" t="s">
        <v>8317</v>
      </c>
      <c r="R3104" t="s">
        <v>8357</v>
      </c>
      <c r="S3104" s="10">
        <f t="shared" si="1018"/>
        <v>42555.340486111112</v>
      </c>
      <c r="T3104" s="10">
        <f t="shared" si="1019"/>
        <v>42605.340486111112</v>
      </c>
      <c r="U3104">
        <f>D3104*1.39</f>
        <v>22240</v>
      </c>
      <c r="V3104">
        <f>E3104*1.39</f>
        <v>8698.619999999999</v>
      </c>
    </row>
    <row r="3105" spans="1:22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016"/>
        <v>2.6829268292682929E-3</v>
      </c>
      <c r="P3105">
        <f t="shared" si="1017"/>
        <v>5.5</v>
      </c>
      <c r="Q3105" t="s">
        <v>8317</v>
      </c>
      <c r="R3105" t="s">
        <v>8357</v>
      </c>
      <c r="S3105" s="10">
        <f t="shared" si="1018"/>
        <v>42107.156319444446</v>
      </c>
      <c r="T3105" s="10">
        <f t="shared" si="1019"/>
        <v>42167.156319444446</v>
      </c>
      <c r="U3105">
        <f>D3105</f>
        <v>4100</v>
      </c>
      <c r="V3105">
        <f>E3105</f>
        <v>11</v>
      </c>
    </row>
    <row r="3106" spans="1:22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016"/>
        <v>0.29625000000000001</v>
      </c>
      <c r="P3106">
        <f t="shared" si="1017"/>
        <v>237</v>
      </c>
      <c r="Q3106" t="s">
        <v>8317</v>
      </c>
      <c r="R3106" t="s">
        <v>8357</v>
      </c>
      <c r="S3106" s="10">
        <f t="shared" si="1018"/>
        <v>42006.908692129626</v>
      </c>
      <c r="T3106" s="10">
        <f t="shared" si="1019"/>
        <v>42038.083333333328</v>
      </c>
      <c r="U3106">
        <f>D3106*0.75</f>
        <v>3000</v>
      </c>
      <c r="V3106">
        <f>E3106*0.75</f>
        <v>888.75</v>
      </c>
    </row>
    <row r="3107" spans="1:22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016"/>
        <v>0.4236099230111206</v>
      </c>
      <c r="P3107">
        <f t="shared" si="1017"/>
        <v>79.870967741935488</v>
      </c>
      <c r="Q3107" t="s">
        <v>8317</v>
      </c>
      <c r="R3107" t="s">
        <v>8357</v>
      </c>
      <c r="S3107" s="10">
        <f t="shared" si="1018"/>
        <v>41876.718935185185</v>
      </c>
      <c r="T3107" s="10">
        <f t="shared" si="1019"/>
        <v>41931.208333333336</v>
      </c>
      <c r="U3107">
        <f>D3107</f>
        <v>5845</v>
      </c>
      <c r="V3107">
        <f>E3107</f>
        <v>2476</v>
      </c>
    </row>
    <row r="3108" spans="1:22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016"/>
        <v>4.1000000000000002E-2</v>
      </c>
      <c r="P3108">
        <f t="shared" si="1017"/>
        <v>10.25</v>
      </c>
      <c r="Q3108" t="s">
        <v>8317</v>
      </c>
      <c r="R3108" t="s">
        <v>8357</v>
      </c>
      <c r="S3108" s="10">
        <f t="shared" si="1018"/>
        <v>42241.429120370376</v>
      </c>
      <c r="T3108" s="10">
        <f t="shared" si="1019"/>
        <v>42263.916666666672</v>
      </c>
      <c r="U3108">
        <f>D3108*1.39</f>
        <v>1390</v>
      </c>
      <c r="V3108">
        <f>E3108*1.39</f>
        <v>56.989999999999995</v>
      </c>
    </row>
    <row r="3109" spans="1:22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016"/>
        <v>0.197625</v>
      </c>
      <c r="P3109">
        <f t="shared" si="1017"/>
        <v>272.58620689655174</v>
      </c>
      <c r="Q3109" t="s">
        <v>8317</v>
      </c>
      <c r="R3109" t="s">
        <v>8357</v>
      </c>
      <c r="S3109" s="10">
        <f t="shared" si="1018"/>
        <v>42128.814247685179</v>
      </c>
      <c r="T3109" s="10">
        <f t="shared" si="1019"/>
        <v>42135.814247685179</v>
      </c>
      <c r="U3109">
        <f t="shared" ref="U3109:U3116" si="1030">D3109</f>
        <v>40000</v>
      </c>
      <c r="V3109">
        <f t="shared" ref="V3109:V3116" si="1031">E3109</f>
        <v>7905</v>
      </c>
    </row>
    <row r="3110" spans="1:22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016"/>
        <v>5.1999999999999995E-4</v>
      </c>
      <c r="P3110">
        <f t="shared" si="1017"/>
        <v>13</v>
      </c>
      <c r="Q3110" t="s">
        <v>8317</v>
      </c>
      <c r="R3110" t="s">
        <v>8357</v>
      </c>
      <c r="S3110" s="10">
        <f t="shared" si="1018"/>
        <v>42062.680486111116</v>
      </c>
      <c r="T3110" s="10">
        <f t="shared" si="1019"/>
        <v>42122.638819444444</v>
      </c>
      <c r="U3110">
        <f t="shared" si="1030"/>
        <v>50000</v>
      </c>
      <c r="V3110">
        <f t="shared" si="1031"/>
        <v>26</v>
      </c>
    </row>
    <row r="3111" spans="1:22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016"/>
        <v>0.25030188679245285</v>
      </c>
      <c r="P3111">
        <f t="shared" si="1017"/>
        <v>58.184210526315788</v>
      </c>
      <c r="Q3111" t="s">
        <v>8317</v>
      </c>
      <c r="R3111" t="s">
        <v>8357</v>
      </c>
      <c r="S3111" s="10">
        <f t="shared" si="1018"/>
        <v>41844.125115740739</v>
      </c>
      <c r="T3111" s="10">
        <f t="shared" si="1019"/>
        <v>41879.125115740739</v>
      </c>
      <c r="U3111">
        <f t="shared" si="1030"/>
        <v>26500</v>
      </c>
      <c r="V3111">
        <f t="shared" si="1031"/>
        <v>6633</v>
      </c>
    </row>
    <row r="3112" spans="1:22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016"/>
        <v>4.0000000000000002E-4</v>
      </c>
      <c r="P3112">
        <f t="shared" si="1017"/>
        <v>10</v>
      </c>
      <c r="Q3112" t="s">
        <v>8317</v>
      </c>
      <c r="R3112" t="s">
        <v>8357</v>
      </c>
      <c r="S3112" s="10">
        <f t="shared" si="1018"/>
        <v>42745.031469907408</v>
      </c>
      <c r="T3112" s="10">
        <f t="shared" si="1019"/>
        <v>42785.031469907408</v>
      </c>
      <c r="U3112">
        <f t="shared" si="1030"/>
        <v>25000</v>
      </c>
      <c r="V3112">
        <f t="shared" si="1031"/>
        <v>10</v>
      </c>
    </row>
    <row r="3113" spans="1:22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016"/>
        <v>0.26640000000000003</v>
      </c>
      <c r="P3113">
        <f t="shared" si="1017"/>
        <v>70.10526315789474</v>
      </c>
      <c r="Q3113" t="s">
        <v>8317</v>
      </c>
      <c r="R3113" t="s">
        <v>8357</v>
      </c>
      <c r="S3113" s="10">
        <f t="shared" si="1018"/>
        <v>41885.595138888886</v>
      </c>
      <c r="T3113" s="10">
        <f t="shared" si="1019"/>
        <v>41916.595138888886</v>
      </c>
      <c r="U3113">
        <f t="shared" si="1030"/>
        <v>20000</v>
      </c>
      <c r="V3113">
        <f t="shared" si="1031"/>
        <v>5328</v>
      </c>
    </row>
    <row r="3114" spans="1:22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016"/>
        <v>4.7363636363636365E-2</v>
      </c>
      <c r="P3114">
        <f t="shared" si="1017"/>
        <v>57.888888888888886</v>
      </c>
      <c r="Q3114" t="s">
        <v>8317</v>
      </c>
      <c r="R3114" t="s">
        <v>8357</v>
      </c>
      <c r="S3114" s="10">
        <f t="shared" si="1018"/>
        <v>42615.121921296297</v>
      </c>
      <c r="T3114" s="10">
        <f t="shared" si="1019"/>
        <v>42675.121921296297</v>
      </c>
      <c r="U3114">
        <f t="shared" si="1030"/>
        <v>11000</v>
      </c>
      <c r="V3114">
        <f t="shared" si="1031"/>
        <v>521</v>
      </c>
    </row>
    <row r="3115" spans="1:22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016"/>
        <v>4.2435339894712751E-2</v>
      </c>
      <c r="P3115">
        <f t="shared" si="1017"/>
        <v>125.27027027027027</v>
      </c>
      <c r="Q3115" t="s">
        <v>8317</v>
      </c>
      <c r="R3115" t="s">
        <v>8357</v>
      </c>
      <c r="S3115" s="10">
        <f t="shared" si="1018"/>
        <v>42081.731273148151</v>
      </c>
      <c r="T3115" s="10">
        <f t="shared" si="1019"/>
        <v>42111.731273148151</v>
      </c>
      <c r="U3115">
        <f t="shared" si="1030"/>
        <v>109225</v>
      </c>
      <c r="V3115">
        <f t="shared" si="1031"/>
        <v>4635</v>
      </c>
    </row>
    <row r="3116" spans="1:22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016"/>
        <v>0</v>
      </c>
      <c r="P3116" t="e">
        <f t="shared" si="1017"/>
        <v>#DIV/0!</v>
      </c>
      <c r="Q3116" t="s">
        <v>8317</v>
      </c>
      <c r="R3116" t="s">
        <v>8357</v>
      </c>
      <c r="S3116" s="10">
        <f t="shared" si="1018"/>
        <v>41843.632523148146</v>
      </c>
      <c r="T3116" s="10">
        <f t="shared" si="1019"/>
        <v>41903.632523148146</v>
      </c>
      <c r="U3116">
        <f t="shared" si="1030"/>
        <v>75000</v>
      </c>
      <c r="V3116">
        <f t="shared" si="1031"/>
        <v>0</v>
      </c>
    </row>
    <row r="3117" spans="1:22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016"/>
        <v>0.03</v>
      </c>
      <c r="P3117">
        <f t="shared" si="1017"/>
        <v>300</v>
      </c>
      <c r="Q3117" t="s">
        <v>8317</v>
      </c>
      <c r="R3117" t="s">
        <v>8357</v>
      </c>
      <c r="S3117" s="10">
        <f t="shared" si="1018"/>
        <v>42496.447071759263</v>
      </c>
      <c r="T3117" s="10">
        <f t="shared" si="1019"/>
        <v>42526.447071759263</v>
      </c>
      <c r="U3117">
        <f>D3117*0.12</f>
        <v>1200</v>
      </c>
      <c r="V3117">
        <f>E3117*0.12</f>
        <v>36</v>
      </c>
    </row>
    <row r="3118" spans="1:22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016"/>
        <v>0.57333333333333336</v>
      </c>
      <c r="P3118">
        <f t="shared" si="1017"/>
        <v>43</v>
      </c>
      <c r="Q3118" t="s">
        <v>8317</v>
      </c>
      <c r="R3118" t="s">
        <v>8357</v>
      </c>
      <c r="S3118" s="10">
        <f t="shared" si="1018"/>
        <v>42081.515335648146</v>
      </c>
      <c r="T3118" s="10">
        <f t="shared" si="1019"/>
        <v>42095.515335648146</v>
      </c>
      <c r="U3118">
        <f>D3118</f>
        <v>750</v>
      </c>
      <c r="V3118">
        <f>E3118</f>
        <v>430</v>
      </c>
    </row>
    <row r="3119" spans="1:22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016"/>
        <v>1E-3</v>
      </c>
      <c r="P3119">
        <f t="shared" si="1017"/>
        <v>1</v>
      </c>
      <c r="Q3119" t="s">
        <v>8317</v>
      </c>
      <c r="R3119" t="s">
        <v>8357</v>
      </c>
      <c r="S3119" s="10">
        <f t="shared" si="1018"/>
        <v>42509.374537037031</v>
      </c>
      <c r="T3119" s="10">
        <f t="shared" si="1019"/>
        <v>42517.55</v>
      </c>
      <c r="U3119">
        <f>D3119*1.39</f>
        <v>1390</v>
      </c>
      <c r="V3119">
        <f>E3119*1.39</f>
        <v>1.39</v>
      </c>
    </row>
    <row r="3120" spans="1:22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016"/>
        <v>3.0999999999999999E-3</v>
      </c>
      <c r="P3120">
        <f t="shared" si="1017"/>
        <v>775</v>
      </c>
      <c r="Q3120" t="s">
        <v>8317</v>
      </c>
      <c r="R3120" t="s">
        <v>8357</v>
      </c>
      <c r="S3120" s="10">
        <f t="shared" si="1018"/>
        <v>42534.649571759262</v>
      </c>
      <c r="T3120" s="10">
        <f t="shared" si="1019"/>
        <v>42553.649571759262</v>
      </c>
      <c r="U3120">
        <f>D3120*0.12</f>
        <v>60000</v>
      </c>
      <c r="V3120">
        <f>E3120*0.12</f>
        <v>186</v>
      </c>
    </row>
    <row r="3121" spans="1:22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016"/>
        <v>5.0000000000000001E-4</v>
      </c>
      <c r="P3121">
        <f t="shared" si="1017"/>
        <v>5</v>
      </c>
      <c r="Q3121" t="s">
        <v>8317</v>
      </c>
      <c r="R3121" t="s">
        <v>8357</v>
      </c>
      <c r="S3121" s="10">
        <f t="shared" si="1018"/>
        <v>42060.04550925926</v>
      </c>
      <c r="T3121" s="10">
        <f t="shared" si="1019"/>
        <v>42090.003842592589</v>
      </c>
      <c r="U3121">
        <f>D3121</f>
        <v>10000</v>
      </c>
      <c r="V3121">
        <f>E3121</f>
        <v>5</v>
      </c>
    </row>
    <row r="3122" spans="1:22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016"/>
        <v>9.8461538461538464E-5</v>
      </c>
      <c r="P3122">
        <f t="shared" si="1017"/>
        <v>12.8</v>
      </c>
      <c r="Q3122" t="s">
        <v>8317</v>
      </c>
      <c r="R3122" t="s">
        <v>8357</v>
      </c>
      <c r="S3122" s="10">
        <f t="shared" si="1018"/>
        <v>42435.942083333335</v>
      </c>
      <c r="T3122" s="10">
        <f t="shared" si="1019"/>
        <v>42495.900416666671</v>
      </c>
      <c r="U3122">
        <f>D3122*1.19</f>
        <v>1547000</v>
      </c>
      <c r="V3122">
        <f>E3122*1.19</f>
        <v>152.32</v>
      </c>
    </row>
    <row r="3123" spans="1:22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016"/>
        <v>6.6666666666666671E-3</v>
      </c>
      <c r="P3123">
        <f t="shared" si="1017"/>
        <v>10</v>
      </c>
      <c r="Q3123" t="s">
        <v>8317</v>
      </c>
      <c r="R3123" t="s">
        <v>8357</v>
      </c>
      <c r="S3123" s="10">
        <f t="shared" si="1018"/>
        <v>41848.679803240739</v>
      </c>
      <c r="T3123" s="10">
        <f t="shared" si="1019"/>
        <v>41908.679803240739</v>
      </c>
      <c r="U3123">
        <f>D3123*0.81</f>
        <v>1215</v>
      </c>
      <c r="V3123">
        <f>E3123*0.81</f>
        <v>8.1000000000000014</v>
      </c>
    </row>
    <row r="3124" spans="1:22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016"/>
        <v>0.58291457286432158</v>
      </c>
      <c r="P3124">
        <f t="shared" si="1017"/>
        <v>58</v>
      </c>
      <c r="Q3124" t="s">
        <v>8317</v>
      </c>
      <c r="R3124" t="s">
        <v>8357</v>
      </c>
      <c r="S3124" s="10">
        <f t="shared" si="1018"/>
        <v>42678.932083333333</v>
      </c>
      <c r="T3124" s="10">
        <f t="shared" si="1019"/>
        <v>42683.973750000005</v>
      </c>
      <c r="U3124">
        <f t="shared" ref="U3124:U3134" si="1032">D3124</f>
        <v>199</v>
      </c>
      <c r="V3124">
        <f t="shared" ref="V3124:V3134" si="1033">E3124</f>
        <v>116</v>
      </c>
    </row>
    <row r="3125" spans="1:22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016"/>
        <v>0.68153600000000003</v>
      </c>
      <c r="P3125">
        <f t="shared" si="1017"/>
        <v>244.80459770114942</v>
      </c>
      <c r="Q3125" t="s">
        <v>8317</v>
      </c>
      <c r="R3125" t="s">
        <v>8357</v>
      </c>
      <c r="S3125" s="10">
        <f t="shared" si="1018"/>
        <v>42530.993032407408</v>
      </c>
      <c r="T3125" s="10">
        <f t="shared" si="1019"/>
        <v>42560.993032407408</v>
      </c>
      <c r="U3125">
        <f t="shared" si="1032"/>
        <v>125000</v>
      </c>
      <c r="V3125">
        <f t="shared" si="1033"/>
        <v>85192</v>
      </c>
    </row>
    <row r="3126" spans="1:22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016"/>
        <v>3.2499999999999997E-5</v>
      </c>
      <c r="P3126">
        <f t="shared" si="1017"/>
        <v>6.5</v>
      </c>
      <c r="Q3126" t="s">
        <v>8317</v>
      </c>
      <c r="R3126" t="s">
        <v>8357</v>
      </c>
      <c r="S3126" s="10">
        <f t="shared" si="1018"/>
        <v>41977.780104166668</v>
      </c>
      <c r="T3126" s="10">
        <f t="shared" si="1019"/>
        <v>42037.780104166668</v>
      </c>
      <c r="U3126">
        <f t="shared" si="1032"/>
        <v>800000</v>
      </c>
      <c r="V3126">
        <f t="shared" si="1033"/>
        <v>26</v>
      </c>
    </row>
    <row r="3127" spans="1:22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016"/>
        <v>0</v>
      </c>
      <c r="P3127" t="e">
        <f t="shared" si="1017"/>
        <v>#DIV/0!</v>
      </c>
      <c r="Q3127" t="s">
        <v>8317</v>
      </c>
      <c r="R3127" t="s">
        <v>8357</v>
      </c>
      <c r="S3127" s="10">
        <f t="shared" si="1018"/>
        <v>42346.20685185185</v>
      </c>
      <c r="T3127" s="10">
        <f t="shared" si="1019"/>
        <v>42376.20685185185</v>
      </c>
      <c r="U3127">
        <f t="shared" si="1032"/>
        <v>1500000</v>
      </c>
      <c r="V3127">
        <f t="shared" si="1033"/>
        <v>0</v>
      </c>
    </row>
    <row r="3128" spans="1:22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016"/>
        <v>4.1599999999999998E-2</v>
      </c>
      <c r="P3128">
        <f t="shared" si="1017"/>
        <v>61.176470588235297</v>
      </c>
      <c r="Q3128" t="s">
        <v>8317</v>
      </c>
      <c r="R3128" t="s">
        <v>8357</v>
      </c>
      <c r="S3128" s="10">
        <f t="shared" si="1018"/>
        <v>42427.01807870371</v>
      </c>
      <c r="T3128" s="10">
        <f t="shared" si="1019"/>
        <v>42456.976412037038</v>
      </c>
      <c r="U3128">
        <f t="shared" si="1032"/>
        <v>25000</v>
      </c>
      <c r="V3128">
        <f t="shared" si="1033"/>
        <v>1040</v>
      </c>
    </row>
    <row r="3129" spans="1:22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016"/>
        <v>0</v>
      </c>
      <c r="P3129" t="e">
        <f t="shared" si="1017"/>
        <v>#DIV/0!</v>
      </c>
      <c r="Q3129" t="s">
        <v>8317</v>
      </c>
      <c r="R3129" t="s">
        <v>8357</v>
      </c>
      <c r="S3129" s="10">
        <f t="shared" si="1018"/>
        <v>42034.856817129628</v>
      </c>
      <c r="T3129" s="10">
        <f t="shared" si="1019"/>
        <v>42064.856817129628</v>
      </c>
      <c r="U3129">
        <f t="shared" si="1032"/>
        <v>100000</v>
      </c>
      <c r="V3129">
        <f t="shared" si="1033"/>
        <v>0</v>
      </c>
    </row>
    <row r="3130" spans="1:22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016"/>
        <v>1.0860666666666667</v>
      </c>
      <c r="P3130">
        <f t="shared" si="1017"/>
        <v>139.23931623931625</v>
      </c>
      <c r="Q3130" t="s">
        <v>8317</v>
      </c>
      <c r="R3130" t="s">
        <v>8318</v>
      </c>
      <c r="S3130" s="10">
        <f t="shared" si="1018"/>
        <v>42780.825706018513</v>
      </c>
      <c r="T3130" s="10">
        <f t="shared" si="1019"/>
        <v>42810.784039351856</v>
      </c>
      <c r="U3130">
        <f t="shared" si="1032"/>
        <v>15000</v>
      </c>
      <c r="V3130">
        <f t="shared" si="1033"/>
        <v>16291</v>
      </c>
    </row>
    <row r="3131" spans="1:22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016"/>
        <v>8.0000000000000002E-3</v>
      </c>
      <c r="P3131">
        <f t="shared" si="1017"/>
        <v>10</v>
      </c>
      <c r="Q3131" t="s">
        <v>8317</v>
      </c>
      <c r="R3131" t="s">
        <v>8318</v>
      </c>
      <c r="S3131" s="10">
        <f t="shared" si="1018"/>
        <v>42803.842812499999</v>
      </c>
      <c r="T3131" s="10">
        <f t="shared" si="1019"/>
        <v>42843.801145833335</v>
      </c>
      <c r="U3131">
        <f t="shared" si="1032"/>
        <v>1250</v>
      </c>
      <c r="V3131">
        <f t="shared" si="1033"/>
        <v>10</v>
      </c>
    </row>
    <row r="3132" spans="1:22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016"/>
        <v>3.7499999999999999E-2</v>
      </c>
      <c r="P3132">
        <f t="shared" si="1017"/>
        <v>93.75</v>
      </c>
      <c r="Q3132" t="s">
        <v>8317</v>
      </c>
      <c r="R3132" t="s">
        <v>8318</v>
      </c>
      <c r="S3132" s="10">
        <f t="shared" si="1018"/>
        <v>42808.640231481477</v>
      </c>
      <c r="T3132" s="10">
        <f t="shared" si="1019"/>
        <v>42839.207638888889</v>
      </c>
      <c r="U3132">
        <f t="shared" si="1032"/>
        <v>10000</v>
      </c>
      <c r="V3132">
        <f t="shared" si="1033"/>
        <v>375</v>
      </c>
    </row>
    <row r="3133" spans="1:22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016"/>
        <v>0.15731707317073171</v>
      </c>
      <c r="P3133">
        <f t="shared" si="1017"/>
        <v>53.75</v>
      </c>
      <c r="Q3133" t="s">
        <v>8317</v>
      </c>
      <c r="R3133" t="s">
        <v>8318</v>
      </c>
      <c r="S3133" s="10">
        <f t="shared" si="1018"/>
        <v>42803.579224537039</v>
      </c>
      <c r="T3133" s="10">
        <f t="shared" si="1019"/>
        <v>42833.537557870368</v>
      </c>
      <c r="U3133">
        <f t="shared" si="1032"/>
        <v>4100</v>
      </c>
      <c r="V3133">
        <f t="shared" si="1033"/>
        <v>645</v>
      </c>
    </row>
    <row r="3134" spans="1:22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016"/>
        <v>3.3333333333333332E-4</v>
      </c>
      <c r="P3134">
        <f t="shared" si="1017"/>
        <v>10</v>
      </c>
      <c r="Q3134" t="s">
        <v>8317</v>
      </c>
      <c r="R3134" t="s">
        <v>8318</v>
      </c>
      <c r="S3134" s="10">
        <f t="shared" si="1018"/>
        <v>42786.350231481483</v>
      </c>
      <c r="T3134" s="10">
        <f t="shared" si="1019"/>
        <v>42846.308564814812</v>
      </c>
      <c r="U3134">
        <f t="shared" si="1032"/>
        <v>30000</v>
      </c>
      <c r="V3134">
        <f t="shared" si="1033"/>
        <v>10</v>
      </c>
    </row>
    <row r="3135" spans="1:22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016"/>
        <v>1.08</v>
      </c>
      <c r="P3135">
        <f t="shared" si="1017"/>
        <v>33.75</v>
      </c>
      <c r="Q3135" t="s">
        <v>8317</v>
      </c>
      <c r="R3135" t="s">
        <v>8318</v>
      </c>
      <c r="S3135" s="10">
        <f t="shared" si="1018"/>
        <v>42788.565208333333</v>
      </c>
      <c r="T3135" s="10">
        <f t="shared" si="1019"/>
        <v>42818.523541666669</v>
      </c>
      <c r="U3135">
        <f t="shared" ref="U3135:U3136" si="1034">D3135*1.39</f>
        <v>695</v>
      </c>
      <c r="V3135">
        <f t="shared" ref="V3135:V3136" si="1035">E3135*1.39</f>
        <v>750.59999999999991</v>
      </c>
    </row>
    <row r="3136" spans="1:22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016"/>
        <v>0.22500000000000001</v>
      </c>
      <c r="P3136">
        <f t="shared" si="1017"/>
        <v>18.75</v>
      </c>
      <c r="Q3136" t="s">
        <v>8317</v>
      </c>
      <c r="R3136" t="s">
        <v>8318</v>
      </c>
      <c r="S3136" s="10">
        <f t="shared" si="1018"/>
        <v>42800.720127314817</v>
      </c>
      <c r="T3136" s="10">
        <f t="shared" si="1019"/>
        <v>42821.678460648152</v>
      </c>
      <c r="U3136">
        <f t="shared" si="1034"/>
        <v>1390</v>
      </c>
      <c r="V3136">
        <f t="shared" si="1035"/>
        <v>312.75</v>
      </c>
    </row>
    <row r="3137" spans="1:22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016"/>
        <v>0.20849420849420849</v>
      </c>
      <c r="P3137">
        <f t="shared" si="1017"/>
        <v>23.142857142857142</v>
      </c>
      <c r="Q3137" t="s">
        <v>8317</v>
      </c>
      <c r="R3137" t="s">
        <v>8318</v>
      </c>
      <c r="S3137" s="10">
        <f t="shared" si="1018"/>
        <v>42807.151863425926</v>
      </c>
      <c r="T3137" s="10">
        <f t="shared" si="1019"/>
        <v>42829.151863425926</v>
      </c>
      <c r="U3137">
        <f>D3137</f>
        <v>777</v>
      </c>
      <c r="V3137">
        <f>E3137</f>
        <v>162</v>
      </c>
    </row>
    <row r="3138" spans="1:22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016"/>
        <v>1.278</v>
      </c>
      <c r="P3138">
        <f t="shared" si="1017"/>
        <v>29.045454545454547</v>
      </c>
      <c r="Q3138" t="s">
        <v>8317</v>
      </c>
      <c r="R3138" t="s">
        <v>8318</v>
      </c>
      <c r="S3138" s="10">
        <f t="shared" si="1018"/>
        <v>42789.462430555555</v>
      </c>
      <c r="T3138" s="10">
        <f t="shared" si="1019"/>
        <v>42825.957638888889</v>
      </c>
      <c r="U3138">
        <f>D3138*1.39</f>
        <v>695</v>
      </c>
      <c r="V3138">
        <f>E3138*1.39</f>
        <v>888.20999999999992</v>
      </c>
    </row>
    <row r="3139" spans="1:22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036">SUM(E3139/D3139)</f>
        <v>3.3333333333333333E-2</v>
      </c>
      <c r="P3139">
        <f t="shared" ref="P3139:P3202" si="1037">SUM(E3139/L3139)</f>
        <v>50</v>
      </c>
      <c r="Q3139" t="s">
        <v>8317</v>
      </c>
      <c r="R3139" t="s">
        <v>8318</v>
      </c>
      <c r="S3139" s="10">
        <f t="shared" ref="S3139:S3202" si="1038">(((J3139/60)/60)/24)+DATE(1970,1,1)</f>
        <v>42807.885057870371</v>
      </c>
      <c r="T3139" s="10">
        <f t="shared" ref="T3139:T3202" si="1039">(((I3139/60)/60)/24)+DATE(1970,1,1)</f>
        <v>42858.8</v>
      </c>
      <c r="U3139">
        <f>D3139</f>
        <v>1500</v>
      </c>
      <c r="V3139">
        <f>E3139</f>
        <v>50</v>
      </c>
    </row>
    <row r="3140" spans="1:22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036"/>
        <v>0</v>
      </c>
      <c r="P3140" t="e">
        <f t="shared" si="1037"/>
        <v>#DIV/0!</v>
      </c>
      <c r="Q3140" t="s">
        <v>8317</v>
      </c>
      <c r="R3140" t="s">
        <v>8318</v>
      </c>
      <c r="S3140" s="10">
        <f t="shared" si="1038"/>
        <v>42809.645914351851</v>
      </c>
      <c r="T3140" s="10">
        <f t="shared" si="1039"/>
        <v>42828.645914351851</v>
      </c>
      <c r="U3140">
        <f>D3140*1.39</f>
        <v>278</v>
      </c>
      <c r="V3140">
        <f>E3140*1.39</f>
        <v>0</v>
      </c>
    </row>
    <row r="3141" spans="1:22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036"/>
        <v>5.3999999999999999E-2</v>
      </c>
      <c r="P3141">
        <f t="shared" si="1037"/>
        <v>450</v>
      </c>
      <c r="Q3141" t="s">
        <v>8317</v>
      </c>
      <c r="R3141" t="s">
        <v>8318</v>
      </c>
      <c r="S3141" s="10">
        <f t="shared" si="1038"/>
        <v>42785.270370370374</v>
      </c>
      <c r="T3141" s="10">
        <f t="shared" si="1039"/>
        <v>42819.189583333333</v>
      </c>
      <c r="U3141">
        <f>D3141*0.048</f>
        <v>2400</v>
      </c>
      <c r="V3141">
        <f>E3141*0.048</f>
        <v>129.6</v>
      </c>
    </row>
    <row r="3142" spans="1:22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036"/>
        <v>9.5999999999999992E-3</v>
      </c>
      <c r="P3142">
        <f t="shared" si="1037"/>
        <v>24</v>
      </c>
      <c r="Q3142" t="s">
        <v>8317</v>
      </c>
      <c r="R3142" t="s">
        <v>8318</v>
      </c>
      <c r="S3142" s="10">
        <f t="shared" si="1038"/>
        <v>42802.718784722223</v>
      </c>
      <c r="T3142" s="10">
        <f t="shared" si="1039"/>
        <v>42832.677118055552</v>
      </c>
      <c r="U3142">
        <f t="shared" ref="U3142:U3143" si="1040">D3142*1.19</f>
        <v>11900</v>
      </c>
      <c r="V3142">
        <f t="shared" ref="V3142:V3143" si="1041">E3142*1.19</f>
        <v>114.24</v>
      </c>
    </row>
    <row r="3143" spans="1:22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036"/>
        <v>0.51600000000000001</v>
      </c>
      <c r="P3143">
        <f t="shared" si="1037"/>
        <v>32.25</v>
      </c>
      <c r="Q3143" t="s">
        <v>8317</v>
      </c>
      <c r="R3143" t="s">
        <v>8318</v>
      </c>
      <c r="S3143" s="10">
        <f t="shared" si="1038"/>
        <v>42800.753333333334</v>
      </c>
      <c r="T3143" s="10">
        <f t="shared" si="1039"/>
        <v>42841.833333333328</v>
      </c>
      <c r="U3143">
        <f t="shared" si="1040"/>
        <v>595</v>
      </c>
      <c r="V3143">
        <f t="shared" si="1041"/>
        <v>307.02</v>
      </c>
    </row>
    <row r="3144" spans="1:22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036"/>
        <v>1.6363636363636365E-2</v>
      </c>
      <c r="P3144">
        <f t="shared" si="1037"/>
        <v>15</v>
      </c>
      <c r="Q3144" t="s">
        <v>8317</v>
      </c>
      <c r="R3144" t="s">
        <v>8318</v>
      </c>
      <c r="S3144" s="10">
        <f t="shared" si="1038"/>
        <v>42783.513182870374</v>
      </c>
      <c r="T3144" s="10">
        <f t="shared" si="1039"/>
        <v>42813.471516203703</v>
      </c>
      <c r="U3144">
        <f t="shared" ref="U3144:U3145" si="1042">D3144*1.39</f>
        <v>3822.4999999999995</v>
      </c>
      <c r="V3144">
        <f t="shared" ref="V3144:V3145" si="1043">E3144*1.39</f>
        <v>62.55</v>
      </c>
    </row>
    <row r="3145" spans="1:22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036"/>
        <v>0</v>
      </c>
      <c r="P3145" t="e">
        <f t="shared" si="1037"/>
        <v>#DIV/0!</v>
      </c>
      <c r="Q3145" t="s">
        <v>8317</v>
      </c>
      <c r="R3145" t="s">
        <v>8318</v>
      </c>
      <c r="S3145" s="10">
        <f t="shared" si="1038"/>
        <v>42808.358287037037</v>
      </c>
      <c r="T3145" s="10">
        <f t="shared" si="1039"/>
        <v>42834.358287037037</v>
      </c>
      <c r="U3145">
        <f t="shared" si="1042"/>
        <v>972.99999999999989</v>
      </c>
      <c r="V3145">
        <f t="shared" si="1043"/>
        <v>0</v>
      </c>
    </row>
    <row r="3146" spans="1:22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036"/>
        <v>0.754</v>
      </c>
      <c r="P3146">
        <f t="shared" si="1037"/>
        <v>251.33333333333334</v>
      </c>
      <c r="Q3146" t="s">
        <v>8317</v>
      </c>
      <c r="R3146" t="s">
        <v>8318</v>
      </c>
      <c r="S3146" s="10">
        <f t="shared" si="1038"/>
        <v>42796.538275462968</v>
      </c>
      <c r="T3146" s="10">
        <f t="shared" si="1039"/>
        <v>42813.25</v>
      </c>
      <c r="U3146">
        <f t="shared" ref="U3146:U3147" si="1044">D3146</f>
        <v>10000</v>
      </c>
      <c r="V3146">
        <f t="shared" ref="V3146:V3147" si="1045">E3146</f>
        <v>7540</v>
      </c>
    </row>
    <row r="3147" spans="1:22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036"/>
        <v>0</v>
      </c>
      <c r="P3147" t="e">
        <f t="shared" si="1037"/>
        <v>#DIV/0!</v>
      </c>
      <c r="Q3147" t="s">
        <v>8317</v>
      </c>
      <c r="R3147" t="s">
        <v>8318</v>
      </c>
      <c r="S3147" s="10">
        <f t="shared" si="1038"/>
        <v>42762.040902777779</v>
      </c>
      <c r="T3147" s="10">
        <f t="shared" si="1039"/>
        <v>42821.999236111107</v>
      </c>
      <c r="U3147">
        <f t="shared" si="1044"/>
        <v>25000</v>
      </c>
      <c r="V3147">
        <f t="shared" si="1045"/>
        <v>0</v>
      </c>
    </row>
    <row r="3148" spans="1:22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036"/>
        <v>0.105</v>
      </c>
      <c r="P3148">
        <f t="shared" si="1037"/>
        <v>437.5</v>
      </c>
      <c r="Q3148" t="s">
        <v>8317</v>
      </c>
      <c r="R3148" t="s">
        <v>8318</v>
      </c>
      <c r="S3148" s="10">
        <f t="shared" si="1038"/>
        <v>42796.682476851856</v>
      </c>
      <c r="T3148" s="10">
        <f t="shared" si="1039"/>
        <v>42841.640810185185</v>
      </c>
      <c r="U3148">
        <f>D3148*0.048</f>
        <v>2400</v>
      </c>
      <c r="V3148">
        <f>E3148*0.048</f>
        <v>252</v>
      </c>
    </row>
    <row r="3149" spans="1:22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036"/>
        <v>1.1752499999999999</v>
      </c>
      <c r="P3149">
        <f t="shared" si="1037"/>
        <v>110.35211267605634</v>
      </c>
      <c r="Q3149" t="s">
        <v>8317</v>
      </c>
      <c r="R3149" t="s">
        <v>8318</v>
      </c>
      <c r="S3149" s="10">
        <f t="shared" si="1038"/>
        <v>41909.969386574077</v>
      </c>
      <c r="T3149" s="10">
        <f t="shared" si="1039"/>
        <v>41950.011053240742</v>
      </c>
      <c r="U3149">
        <f t="shared" ref="U3149:U3153" si="1046">D3149</f>
        <v>20000</v>
      </c>
      <c r="V3149">
        <f t="shared" ref="V3149:V3153" si="1047">E3149</f>
        <v>23505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036"/>
        <v>1.3116666666666668</v>
      </c>
      <c r="P3150">
        <f t="shared" si="1037"/>
        <v>41.421052631578945</v>
      </c>
      <c r="Q3150" t="s">
        <v>8317</v>
      </c>
      <c r="R3150" t="s">
        <v>8318</v>
      </c>
      <c r="S3150" s="10">
        <f t="shared" si="1038"/>
        <v>41891.665324074071</v>
      </c>
      <c r="T3150" s="10">
        <f t="shared" si="1039"/>
        <v>41913.166666666664</v>
      </c>
      <c r="U3150">
        <f t="shared" si="1046"/>
        <v>1800</v>
      </c>
      <c r="V3150">
        <f t="shared" si="1047"/>
        <v>2361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036"/>
        <v>1.04</v>
      </c>
      <c r="P3151">
        <f t="shared" si="1037"/>
        <v>52</v>
      </c>
      <c r="Q3151" t="s">
        <v>8317</v>
      </c>
      <c r="R3151" t="s">
        <v>8318</v>
      </c>
      <c r="S3151" s="10">
        <f t="shared" si="1038"/>
        <v>41226.017361111109</v>
      </c>
      <c r="T3151" s="10">
        <f t="shared" si="1039"/>
        <v>41250.083333333336</v>
      </c>
      <c r="U3151">
        <f t="shared" si="1046"/>
        <v>1250</v>
      </c>
      <c r="V3151">
        <f t="shared" si="1047"/>
        <v>1300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036"/>
        <v>1.01</v>
      </c>
      <c r="P3152">
        <f t="shared" si="1037"/>
        <v>33.990384615384613</v>
      </c>
      <c r="Q3152" t="s">
        <v>8317</v>
      </c>
      <c r="R3152" t="s">
        <v>8318</v>
      </c>
      <c r="S3152" s="10">
        <f t="shared" si="1038"/>
        <v>40478.263923611114</v>
      </c>
      <c r="T3152" s="10">
        <f t="shared" si="1039"/>
        <v>40568.166666666664</v>
      </c>
      <c r="U3152">
        <f t="shared" si="1046"/>
        <v>3500</v>
      </c>
      <c r="V3152">
        <f t="shared" si="1047"/>
        <v>3535</v>
      </c>
    </row>
    <row r="3153" spans="1:22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036"/>
        <v>1.004</v>
      </c>
      <c r="P3153">
        <f t="shared" si="1037"/>
        <v>103.35294117647059</v>
      </c>
      <c r="Q3153" t="s">
        <v>8317</v>
      </c>
      <c r="R3153" t="s">
        <v>8318</v>
      </c>
      <c r="S3153" s="10">
        <f t="shared" si="1038"/>
        <v>41862.83997685185</v>
      </c>
      <c r="T3153" s="10">
        <f t="shared" si="1039"/>
        <v>41892.83997685185</v>
      </c>
      <c r="U3153">
        <f t="shared" si="1046"/>
        <v>3500</v>
      </c>
      <c r="V3153">
        <f t="shared" si="1047"/>
        <v>3514</v>
      </c>
    </row>
    <row r="3154" spans="1:22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036"/>
        <v>1.0595454545454546</v>
      </c>
      <c r="P3154">
        <f t="shared" si="1037"/>
        <v>34.791044776119406</v>
      </c>
      <c r="Q3154" t="s">
        <v>8317</v>
      </c>
      <c r="R3154" t="s">
        <v>8318</v>
      </c>
      <c r="S3154" s="10">
        <f t="shared" si="1038"/>
        <v>41550.867673611108</v>
      </c>
      <c r="T3154" s="10">
        <f t="shared" si="1039"/>
        <v>41580.867673611108</v>
      </c>
      <c r="U3154">
        <f>D3154*1.39</f>
        <v>3058</v>
      </c>
      <c r="V3154">
        <f>E3154*1.39</f>
        <v>3240.0899999999997</v>
      </c>
    </row>
    <row r="3155" spans="1:22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036"/>
        <v>3.3558333333333334</v>
      </c>
      <c r="P3155">
        <f t="shared" si="1037"/>
        <v>41.773858921161825</v>
      </c>
      <c r="Q3155" t="s">
        <v>8317</v>
      </c>
      <c r="R3155" t="s">
        <v>8318</v>
      </c>
      <c r="S3155" s="10">
        <f t="shared" si="1038"/>
        <v>40633.154363425929</v>
      </c>
      <c r="T3155" s="10">
        <f t="shared" si="1039"/>
        <v>40664.207638888889</v>
      </c>
      <c r="U3155">
        <f t="shared" ref="U3155:U3156" si="1048">D3155</f>
        <v>3000</v>
      </c>
      <c r="V3155">
        <f t="shared" ref="V3155:V3156" si="1049">E3155</f>
        <v>10067.5</v>
      </c>
    </row>
    <row r="3156" spans="1:22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036"/>
        <v>1.1292857142857142</v>
      </c>
      <c r="P3156">
        <f t="shared" si="1037"/>
        <v>64.268292682926827</v>
      </c>
      <c r="Q3156" t="s">
        <v>8317</v>
      </c>
      <c r="R3156" t="s">
        <v>8318</v>
      </c>
      <c r="S3156" s="10">
        <f t="shared" si="1038"/>
        <v>40970.875671296293</v>
      </c>
      <c r="T3156" s="10">
        <f t="shared" si="1039"/>
        <v>41000.834004629629</v>
      </c>
      <c r="U3156">
        <f t="shared" si="1048"/>
        <v>7000</v>
      </c>
      <c r="V3156">
        <f t="shared" si="1049"/>
        <v>7905</v>
      </c>
    </row>
    <row r="3157" spans="1:22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036"/>
        <v>1.885046</v>
      </c>
      <c r="P3157">
        <f t="shared" si="1037"/>
        <v>31.209370860927152</v>
      </c>
      <c r="Q3157" t="s">
        <v>8317</v>
      </c>
      <c r="R3157" t="s">
        <v>8318</v>
      </c>
      <c r="S3157" s="10">
        <f t="shared" si="1038"/>
        <v>41233.499131944445</v>
      </c>
      <c r="T3157" s="10">
        <f t="shared" si="1039"/>
        <v>41263.499131944445</v>
      </c>
      <c r="U3157">
        <f>D3157*1.39</f>
        <v>6949.9999999999991</v>
      </c>
      <c r="V3157">
        <f>E3157*1.39</f>
        <v>13101.069699999998</v>
      </c>
    </row>
    <row r="3158" spans="1:22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036"/>
        <v>1.0181818181818181</v>
      </c>
      <c r="P3158">
        <f t="shared" si="1037"/>
        <v>62.921348314606739</v>
      </c>
      <c r="Q3158" t="s">
        <v>8317</v>
      </c>
      <c r="R3158" t="s">
        <v>8318</v>
      </c>
      <c r="S3158" s="10">
        <f t="shared" si="1038"/>
        <v>41026.953055555554</v>
      </c>
      <c r="T3158" s="10">
        <f t="shared" si="1039"/>
        <v>41061.953055555554</v>
      </c>
      <c r="U3158">
        <f t="shared" ref="U3158:U3162" si="1050">D3158</f>
        <v>5500</v>
      </c>
      <c r="V3158">
        <f t="shared" ref="V3158:V3162" si="1051">E3158</f>
        <v>5600</v>
      </c>
    </row>
    <row r="3159" spans="1:22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036"/>
        <v>1.01</v>
      </c>
      <c r="P3159">
        <f t="shared" si="1037"/>
        <v>98.536585365853654</v>
      </c>
      <c r="Q3159" t="s">
        <v>8317</v>
      </c>
      <c r="R3159" t="s">
        <v>8318</v>
      </c>
      <c r="S3159" s="10">
        <f t="shared" si="1038"/>
        <v>41829.788252314815</v>
      </c>
      <c r="T3159" s="10">
        <f t="shared" si="1039"/>
        <v>41839.208333333336</v>
      </c>
      <c r="U3159">
        <f t="shared" si="1050"/>
        <v>4000</v>
      </c>
      <c r="V3159">
        <f t="shared" si="1051"/>
        <v>4040</v>
      </c>
    </row>
    <row r="3160" spans="1:22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036"/>
        <v>1.1399999999999999</v>
      </c>
      <c r="P3160">
        <f t="shared" si="1037"/>
        <v>82.608695652173907</v>
      </c>
      <c r="Q3160" t="s">
        <v>8317</v>
      </c>
      <c r="R3160" t="s">
        <v>8318</v>
      </c>
      <c r="S3160" s="10">
        <f t="shared" si="1038"/>
        <v>41447.839722222219</v>
      </c>
      <c r="T3160" s="10">
        <f t="shared" si="1039"/>
        <v>41477.839722222219</v>
      </c>
      <c r="U3160">
        <f t="shared" si="1050"/>
        <v>5000</v>
      </c>
      <c r="V3160">
        <f t="shared" si="1051"/>
        <v>5700</v>
      </c>
    </row>
    <row r="3161" spans="1:22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036"/>
        <v>1.3348133333333334</v>
      </c>
      <c r="P3161">
        <f t="shared" si="1037"/>
        <v>38.504230769230773</v>
      </c>
      <c r="Q3161" t="s">
        <v>8317</v>
      </c>
      <c r="R3161" t="s">
        <v>8318</v>
      </c>
      <c r="S3161" s="10">
        <f t="shared" si="1038"/>
        <v>40884.066678240742</v>
      </c>
      <c r="T3161" s="10">
        <f t="shared" si="1039"/>
        <v>40926.958333333336</v>
      </c>
      <c r="U3161">
        <f t="shared" si="1050"/>
        <v>1500</v>
      </c>
      <c r="V3161">
        <f t="shared" si="1051"/>
        <v>2002.22</v>
      </c>
    </row>
    <row r="3162" spans="1:22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036"/>
        <v>1.0153333333333334</v>
      </c>
      <c r="P3162">
        <f t="shared" si="1037"/>
        <v>80.15789473684211</v>
      </c>
      <c r="Q3162" t="s">
        <v>8317</v>
      </c>
      <c r="R3162" t="s">
        <v>8318</v>
      </c>
      <c r="S3162" s="10">
        <f t="shared" si="1038"/>
        <v>41841.26489583333</v>
      </c>
      <c r="T3162" s="10">
        <f t="shared" si="1039"/>
        <v>41864.207638888889</v>
      </c>
      <c r="U3162">
        <f t="shared" si="1050"/>
        <v>4500</v>
      </c>
      <c r="V3162">
        <f t="shared" si="1051"/>
        <v>4569</v>
      </c>
    </row>
    <row r="3163" spans="1:22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036"/>
        <v>1.0509999999999999</v>
      </c>
      <c r="P3163">
        <f t="shared" si="1037"/>
        <v>28.405405405405407</v>
      </c>
      <c r="Q3163" t="s">
        <v>8317</v>
      </c>
      <c r="R3163" t="s">
        <v>8318</v>
      </c>
      <c r="S3163" s="10">
        <f t="shared" si="1038"/>
        <v>41897.536134259259</v>
      </c>
      <c r="T3163" s="10">
        <f t="shared" si="1039"/>
        <v>41927.536134259259</v>
      </c>
      <c r="U3163">
        <f>D3163*1.39</f>
        <v>2780</v>
      </c>
      <c r="V3163">
        <f>E3163*1.39</f>
        <v>2921.7799999999997</v>
      </c>
    </row>
    <row r="3164" spans="1:22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036"/>
        <v>1.2715000000000001</v>
      </c>
      <c r="P3164">
        <f t="shared" si="1037"/>
        <v>80.730158730158735</v>
      </c>
      <c r="Q3164" t="s">
        <v>8317</v>
      </c>
      <c r="R3164" t="s">
        <v>8318</v>
      </c>
      <c r="S3164" s="10">
        <f t="shared" si="1038"/>
        <v>41799.685902777775</v>
      </c>
      <c r="T3164" s="10">
        <f t="shared" si="1039"/>
        <v>41827.083333333336</v>
      </c>
      <c r="U3164">
        <f t="shared" ref="U3164:U3172" si="1052">D3164</f>
        <v>4000</v>
      </c>
      <c r="V3164">
        <f t="shared" ref="V3164:V3172" si="1053">E3164</f>
        <v>5086</v>
      </c>
    </row>
    <row r="3165" spans="1:22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036"/>
        <v>1.1115384615384616</v>
      </c>
      <c r="P3165">
        <f t="shared" si="1037"/>
        <v>200.69444444444446</v>
      </c>
      <c r="Q3165" t="s">
        <v>8317</v>
      </c>
      <c r="R3165" t="s">
        <v>8318</v>
      </c>
      <c r="S3165" s="10">
        <f t="shared" si="1038"/>
        <v>41775.753761574073</v>
      </c>
      <c r="T3165" s="10">
        <f t="shared" si="1039"/>
        <v>41805.753761574073</v>
      </c>
      <c r="U3165">
        <f t="shared" si="1052"/>
        <v>13000</v>
      </c>
      <c r="V3165">
        <f t="shared" si="1053"/>
        <v>14450</v>
      </c>
    </row>
    <row r="3166" spans="1:22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036"/>
        <v>1.0676000000000001</v>
      </c>
      <c r="P3166">
        <f t="shared" si="1037"/>
        <v>37.591549295774648</v>
      </c>
      <c r="Q3166" t="s">
        <v>8317</v>
      </c>
      <c r="R3166" t="s">
        <v>8318</v>
      </c>
      <c r="S3166" s="10">
        <f t="shared" si="1038"/>
        <v>41766.80572916667</v>
      </c>
      <c r="T3166" s="10">
        <f t="shared" si="1039"/>
        <v>41799.80572916667</v>
      </c>
      <c r="U3166">
        <f t="shared" si="1052"/>
        <v>2500</v>
      </c>
      <c r="V3166">
        <f t="shared" si="1053"/>
        <v>2669</v>
      </c>
    </row>
    <row r="3167" spans="1:22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036"/>
        <v>1.6266666666666667</v>
      </c>
      <c r="P3167">
        <f t="shared" si="1037"/>
        <v>58.095238095238095</v>
      </c>
      <c r="Q3167" t="s">
        <v>8317</v>
      </c>
      <c r="R3167" t="s">
        <v>8318</v>
      </c>
      <c r="S3167" s="10">
        <f t="shared" si="1038"/>
        <v>40644.159259259257</v>
      </c>
      <c r="T3167" s="10">
        <f t="shared" si="1039"/>
        <v>40666.165972222225</v>
      </c>
      <c r="U3167">
        <f t="shared" si="1052"/>
        <v>750</v>
      </c>
      <c r="V3167">
        <f t="shared" si="1053"/>
        <v>1220</v>
      </c>
    </row>
    <row r="3168" spans="1:22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036"/>
        <v>1.6022808571428573</v>
      </c>
      <c r="P3168">
        <f t="shared" si="1037"/>
        <v>60.300892473118282</v>
      </c>
      <c r="Q3168" t="s">
        <v>8317</v>
      </c>
      <c r="R3168" t="s">
        <v>8318</v>
      </c>
      <c r="S3168" s="10">
        <f t="shared" si="1038"/>
        <v>41940.69158564815</v>
      </c>
      <c r="T3168" s="10">
        <f t="shared" si="1039"/>
        <v>41969.332638888889</v>
      </c>
      <c r="U3168">
        <f t="shared" si="1052"/>
        <v>35000</v>
      </c>
      <c r="V3168">
        <f t="shared" si="1053"/>
        <v>56079.83</v>
      </c>
    </row>
    <row r="3169" spans="1:22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036"/>
        <v>1.1616666666666666</v>
      </c>
      <c r="P3169">
        <f t="shared" si="1037"/>
        <v>63.363636363636367</v>
      </c>
      <c r="Q3169" t="s">
        <v>8317</v>
      </c>
      <c r="R3169" t="s">
        <v>8318</v>
      </c>
      <c r="S3169" s="10">
        <f t="shared" si="1038"/>
        <v>41839.175706018519</v>
      </c>
      <c r="T3169" s="10">
        <f t="shared" si="1039"/>
        <v>41853.175706018519</v>
      </c>
      <c r="U3169">
        <f t="shared" si="1052"/>
        <v>3000</v>
      </c>
      <c r="V3169">
        <f t="shared" si="1053"/>
        <v>3485</v>
      </c>
    </row>
    <row r="3170" spans="1:22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036"/>
        <v>1.242</v>
      </c>
      <c r="P3170">
        <f t="shared" si="1037"/>
        <v>50.901639344262293</v>
      </c>
      <c r="Q3170" t="s">
        <v>8317</v>
      </c>
      <c r="R3170" t="s">
        <v>8318</v>
      </c>
      <c r="S3170" s="10">
        <f t="shared" si="1038"/>
        <v>41772.105937500004</v>
      </c>
      <c r="T3170" s="10">
        <f t="shared" si="1039"/>
        <v>41803.916666666664</v>
      </c>
      <c r="U3170">
        <f t="shared" si="1052"/>
        <v>2500</v>
      </c>
      <c r="V3170">
        <f t="shared" si="1053"/>
        <v>3105</v>
      </c>
    </row>
    <row r="3171" spans="1:22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036"/>
        <v>1.030125</v>
      </c>
      <c r="P3171">
        <f t="shared" si="1037"/>
        <v>100.5</v>
      </c>
      <c r="Q3171" t="s">
        <v>8317</v>
      </c>
      <c r="R3171" t="s">
        <v>8318</v>
      </c>
      <c r="S3171" s="10">
        <f t="shared" si="1038"/>
        <v>41591.737974537034</v>
      </c>
      <c r="T3171" s="10">
        <f t="shared" si="1039"/>
        <v>41621.207638888889</v>
      </c>
      <c r="U3171">
        <f t="shared" si="1052"/>
        <v>8000</v>
      </c>
      <c r="V3171">
        <f t="shared" si="1053"/>
        <v>8241</v>
      </c>
    </row>
    <row r="3172" spans="1:22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036"/>
        <v>1.1225000000000001</v>
      </c>
      <c r="P3172">
        <f t="shared" si="1037"/>
        <v>31.619718309859156</v>
      </c>
      <c r="Q3172" t="s">
        <v>8317</v>
      </c>
      <c r="R3172" t="s">
        <v>8318</v>
      </c>
      <c r="S3172" s="10">
        <f t="shared" si="1038"/>
        <v>41789.080370370371</v>
      </c>
      <c r="T3172" s="10">
        <f t="shared" si="1039"/>
        <v>41822.166666666664</v>
      </c>
      <c r="U3172">
        <f t="shared" si="1052"/>
        <v>2000</v>
      </c>
      <c r="V3172">
        <f t="shared" si="1053"/>
        <v>2245</v>
      </c>
    </row>
    <row r="3173" spans="1:22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036"/>
        <v>1.0881428571428571</v>
      </c>
      <c r="P3173">
        <f t="shared" si="1037"/>
        <v>65.102564102564102</v>
      </c>
      <c r="Q3173" t="s">
        <v>8317</v>
      </c>
      <c r="R3173" t="s">
        <v>8318</v>
      </c>
      <c r="S3173" s="10">
        <f t="shared" si="1038"/>
        <v>42466.608310185184</v>
      </c>
      <c r="T3173" s="10">
        <f t="shared" si="1039"/>
        <v>42496.608310185184</v>
      </c>
      <c r="U3173">
        <f>D3173*1.39</f>
        <v>9730</v>
      </c>
      <c r="V3173">
        <f>E3173*1.39</f>
        <v>10587.63</v>
      </c>
    </row>
    <row r="3174" spans="1:22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036"/>
        <v>1.1499999999999999</v>
      </c>
      <c r="P3174">
        <f t="shared" si="1037"/>
        <v>79.310344827586206</v>
      </c>
      <c r="Q3174" t="s">
        <v>8317</v>
      </c>
      <c r="R3174" t="s">
        <v>8318</v>
      </c>
      <c r="S3174" s="10">
        <f t="shared" si="1038"/>
        <v>40923.729953703703</v>
      </c>
      <c r="T3174" s="10">
        <f t="shared" si="1039"/>
        <v>40953.729953703703</v>
      </c>
      <c r="U3174">
        <f t="shared" ref="U3174:U3179" si="1054">D3174</f>
        <v>2000</v>
      </c>
      <c r="V3174">
        <f t="shared" ref="V3174:V3179" si="1055">E3174</f>
        <v>2300</v>
      </c>
    </row>
    <row r="3175" spans="1:22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036"/>
        <v>1.03</v>
      </c>
      <c r="P3175">
        <f t="shared" si="1037"/>
        <v>139.18918918918919</v>
      </c>
      <c r="Q3175" t="s">
        <v>8317</v>
      </c>
      <c r="R3175" t="s">
        <v>8318</v>
      </c>
      <c r="S3175" s="10">
        <f t="shared" si="1038"/>
        <v>41878.878379629627</v>
      </c>
      <c r="T3175" s="10">
        <f t="shared" si="1039"/>
        <v>41908.878379629627</v>
      </c>
      <c r="U3175">
        <f t="shared" si="1054"/>
        <v>10000</v>
      </c>
      <c r="V3175">
        <f t="shared" si="1055"/>
        <v>10300</v>
      </c>
    </row>
    <row r="3176" spans="1:22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036"/>
        <v>1.0113333333333334</v>
      </c>
      <c r="P3176">
        <f t="shared" si="1037"/>
        <v>131.91304347826087</v>
      </c>
      <c r="Q3176" t="s">
        <v>8317</v>
      </c>
      <c r="R3176" t="s">
        <v>8318</v>
      </c>
      <c r="S3176" s="10">
        <f t="shared" si="1038"/>
        <v>41862.864675925928</v>
      </c>
      <c r="T3176" s="10">
        <f t="shared" si="1039"/>
        <v>41876.864675925928</v>
      </c>
      <c r="U3176">
        <f t="shared" si="1054"/>
        <v>3000</v>
      </c>
      <c r="V3176">
        <f t="shared" si="1055"/>
        <v>3034</v>
      </c>
    </row>
    <row r="3177" spans="1:22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036"/>
        <v>1.0955999999999999</v>
      </c>
      <c r="P3177">
        <f t="shared" si="1037"/>
        <v>91.3</v>
      </c>
      <c r="Q3177" t="s">
        <v>8317</v>
      </c>
      <c r="R3177" t="s">
        <v>8318</v>
      </c>
      <c r="S3177" s="10">
        <f t="shared" si="1038"/>
        <v>40531.886886574073</v>
      </c>
      <c r="T3177" s="10">
        <f t="shared" si="1039"/>
        <v>40591.886886574073</v>
      </c>
      <c r="U3177">
        <f t="shared" si="1054"/>
        <v>5000</v>
      </c>
      <c r="V3177">
        <f t="shared" si="1055"/>
        <v>5478</v>
      </c>
    </row>
    <row r="3178" spans="1:22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036"/>
        <v>1.148421052631579</v>
      </c>
      <c r="P3178">
        <f t="shared" si="1037"/>
        <v>39.672727272727272</v>
      </c>
      <c r="Q3178" t="s">
        <v>8317</v>
      </c>
      <c r="R3178" t="s">
        <v>8318</v>
      </c>
      <c r="S3178" s="10">
        <f t="shared" si="1038"/>
        <v>41477.930914351848</v>
      </c>
      <c r="T3178" s="10">
        <f t="shared" si="1039"/>
        <v>41504.625</v>
      </c>
      <c r="U3178">
        <f t="shared" si="1054"/>
        <v>1900</v>
      </c>
      <c r="V3178">
        <f t="shared" si="1055"/>
        <v>2182</v>
      </c>
    </row>
    <row r="3179" spans="1:22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036"/>
        <v>1.1739999999999999</v>
      </c>
      <c r="P3179">
        <f t="shared" si="1037"/>
        <v>57.549019607843135</v>
      </c>
      <c r="Q3179" t="s">
        <v>8317</v>
      </c>
      <c r="R3179" t="s">
        <v>8318</v>
      </c>
      <c r="S3179" s="10">
        <f t="shared" si="1038"/>
        <v>41781.666770833333</v>
      </c>
      <c r="T3179" s="10">
        <f t="shared" si="1039"/>
        <v>41811.666770833333</v>
      </c>
      <c r="U3179">
        <f t="shared" si="1054"/>
        <v>2500</v>
      </c>
      <c r="V3179">
        <f t="shared" si="1055"/>
        <v>2935</v>
      </c>
    </row>
    <row r="3180" spans="1:22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036"/>
        <v>1.7173333333333334</v>
      </c>
      <c r="P3180">
        <f t="shared" si="1037"/>
        <v>33.025641025641029</v>
      </c>
      <c r="Q3180" t="s">
        <v>8317</v>
      </c>
      <c r="R3180" t="s">
        <v>8318</v>
      </c>
      <c r="S3180" s="10">
        <f t="shared" si="1038"/>
        <v>41806.605034722219</v>
      </c>
      <c r="T3180" s="10">
        <f t="shared" si="1039"/>
        <v>41836.605034722219</v>
      </c>
      <c r="U3180">
        <f>D3180*1.39</f>
        <v>2085</v>
      </c>
      <c r="V3180">
        <f>E3180*1.39</f>
        <v>3580.64</v>
      </c>
    </row>
    <row r="3181" spans="1:22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036"/>
        <v>1.1416238095238094</v>
      </c>
      <c r="P3181">
        <f t="shared" si="1037"/>
        <v>77.335806451612896</v>
      </c>
      <c r="Q3181" t="s">
        <v>8317</v>
      </c>
      <c r="R3181" t="s">
        <v>8318</v>
      </c>
      <c r="S3181" s="10">
        <f t="shared" si="1038"/>
        <v>41375.702210648145</v>
      </c>
      <c r="T3181" s="10">
        <f t="shared" si="1039"/>
        <v>41400.702210648145</v>
      </c>
      <c r="U3181">
        <f>D3181</f>
        <v>4200</v>
      </c>
      <c r="V3181">
        <f>E3181</f>
        <v>4794.82</v>
      </c>
    </row>
    <row r="3182" spans="1:22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036"/>
        <v>1.1975</v>
      </c>
      <c r="P3182">
        <f t="shared" si="1037"/>
        <v>31.933333333333334</v>
      </c>
      <c r="Q3182" t="s">
        <v>8317</v>
      </c>
      <c r="R3182" t="s">
        <v>8318</v>
      </c>
      <c r="S3182" s="10">
        <f t="shared" si="1038"/>
        <v>41780.412604166668</v>
      </c>
      <c r="T3182" s="10">
        <f t="shared" si="1039"/>
        <v>41810.412604166668</v>
      </c>
      <c r="U3182">
        <f t="shared" ref="U3182:U3183" si="1056">D3182*1.39</f>
        <v>1667.9999999999998</v>
      </c>
      <c r="V3182">
        <f t="shared" ref="V3182:V3183" si="1057">E3182*1.39</f>
        <v>1997.4299999999998</v>
      </c>
    </row>
    <row r="3183" spans="1:22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036"/>
        <v>1.0900000000000001</v>
      </c>
      <c r="P3183">
        <f t="shared" si="1037"/>
        <v>36.333333333333336</v>
      </c>
      <c r="Q3183" t="s">
        <v>8317</v>
      </c>
      <c r="R3183" t="s">
        <v>8318</v>
      </c>
      <c r="S3183" s="10">
        <f t="shared" si="1038"/>
        <v>41779.310034722221</v>
      </c>
      <c r="T3183" s="10">
        <f t="shared" si="1039"/>
        <v>41805.666666666664</v>
      </c>
      <c r="U3183">
        <f t="shared" si="1056"/>
        <v>695</v>
      </c>
      <c r="V3183">
        <f t="shared" si="1057"/>
        <v>757.55</v>
      </c>
    </row>
    <row r="3184" spans="1:22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036"/>
        <v>1.0088571428571429</v>
      </c>
      <c r="P3184">
        <f t="shared" si="1037"/>
        <v>46.768211920529801</v>
      </c>
      <c r="Q3184" t="s">
        <v>8317</v>
      </c>
      <c r="R3184" t="s">
        <v>8318</v>
      </c>
      <c r="S3184" s="10">
        <f t="shared" si="1038"/>
        <v>40883.949317129627</v>
      </c>
      <c r="T3184" s="10">
        <f t="shared" si="1039"/>
        <v>40939.708333333336</v>
      </c>
      <c r="U3184">
        <f t="shared" ref="U3184:U3186" si="1058">D3184</f>
        <v>7000</v>
      </c>
      <c r="V3184">
        <f t="shared" ref="V3184:V3186" si="1059">E3184</f>
        <v>7062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036"/>
        <v>1.0900000000000001</v>
      </c>
      <c r="P3185">
        <f t="shared" si="1037"/>
        <v>40.073529411764703</v>
      </c>
      <c r="Q3185" t="s">
        <v>8317</v>
      </c>
      <c r="R3185" t="s">
        <v>8318</v>
      </c>
      <c r="S3185" s="10">
        <f t="shared" si="1038"/>
        <v>41491.79478009259</v>
      </c>
      <c r="T3185" s="10">
        <f t="shared" si="1039"/>
        <v>41509.79478009259</v>
      </c>
      <c r="U3185">
        <f t="shared" si="1058"/>
        <v>2500</v>
      </c>
      <c r="V3185">
        <f t="shared" si="1059"/>
        <v>2725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036"/>
        <v>1.0720930232558139</v>
      </c>
      <c r="P3186">
        <f t="shared" si="1037"/>
        <v>100.21739130434783</v>
      </c>
      <c r="Q3186" t="s">
        <v>8317</v>
      </c>
      <c r="R3186" t="s">
        <v>8318</v>
      </c>
      <c r="S3186" s="10">
        <f t="shared" si="1038"/>
        <v>41791.993414351848</v>
      </c>
      <c r="T3186" s="10">
        <f t="shared" si="1039"/>
        <v>41821.993414351848</v>
      </c>
      <c r="U3186">
        <f t="shared" si="1058"/>
        <v>4300</v>
      </c>
      <c r="V3186">
        <f t="shared" si="1059"/>
        <v>4610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036"/>
        <v>1</v>
      </c>
      <c r="P3187">
        <f t="shared" si="1037"/>
        <v>41.666666666666664</v>
      </c>
      <c r="Q3187" t="s">
        <v>8317</v>
      </c>
      <c r="R3187" t="s">
        <v>8318</v>
      </c>
      <c r="S3187" s="10">
        <f t="shared" si="1038"/>
        <v>41829.977326388893</v>
      </c>
      <c r="T3187" s="10">
        <f t="shared" si="1039"/>
        <v>41836.977326388893</v>
      </c>
      <c r="U3187">
        <f t="shared" ref="U3187:U3188" si="1060">D3187*1.39</f>
        <v>1390</v>
      </c>
      <c r="V3187">
        <f t="shared" ref="V3187:V3188" si="1061">E3187*1.39</f>
        <v>1390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036"/>
        <v>1.0218750000000001</v>
      </c>
      <c r="P3188">
        <f t="shared" si="1037"/>
        <v>46.714285714285715</v>
      </c>
      <c r="Q3188" t="s">
        <v>8317</v>
      </c>
      <c r="R3188" t="s">
        <v>8318</v>
      </c>
      <c r="S3188" s="10">
        <f t="shared" si="1038"/>
        <v>41868.924050925925</v>
      </c>
      <c r="T3188" s="10">
        <f t="shared" si="1039"/>
        <v>41898.875</v>
      </c>
      <c r="U3188">
        <f t="shared" si="1060"/>
        <v>4448</v>
      </c>
      <c r="V3188">
        <f t="shared" si="1061"/>
        <v>4545.2999999999993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036"/>
        <v>1.1629333333333334</v>
      </c>
      <c r="P3189">
        <f t="shared" si="1037"/>
        <v>71.491803278688522</v>
      </c>
      <c r="Q3189" t="s">
        <v>8317</v>
      </c>
      <c r="R3189" t="s">
        <v>8318</v>
      </c>
      <c r="S3189" s="10">
        <f t="shared" si="1038"/>
        <v>41835.666354166664</v>
      </c>
      <c r="T3189" s="10">
        <f t="shared" si="1039"/>
        <v>41855.666354166664</v>
      </c>
      <c r="U3189">
        <f>D3189</f>
        <v>15000</v>
      </c>
      <c r="V3189">
        <f>E3189</f>
        <v>17444</v>
      </c>
    </row>
    <row r="3190" spans="1:22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036"/>
        <v>0.65</v>
      </c>
      <c r="P3190">
        <f t="shared" si="1037"/>
        <v>14.444444444444445</v>
      </c>
      <c r="Q3190" t="s">
        <v>8317</v>
      </c>
      <c r="R3190" t="s">
        <v>8359</v>
      </c>
      <c r="S3190" s="10">
        <f t="shared" si="1038"/>
        <v>42144.415532407409</v>
      </c>
      <c r="T3190" s="10">
        <f t="shared" si="1039"/>
        <v>42165.415532407409</v>
      </c>
      <c r="U3190">
        <f>D3190*1.39</f>
        <v>278</v>
      </c>
      <c r="V3190">
        <f>E3190*1.39</f>
        <v>180.7</v>
      </c>
    </row>
    <row r="3191" spans="1:22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036"/>
        <v>0.12327272727272727</v>
      </c>
      <c r="P3191">
        <f t="shared" si="1037"/>
        <v>356.84210526315792</v>
      </c>
      <c r="Q3191" t="s">
        <v>8317</v>
      </c>
      <c r="R3191" t="s">
        <v>8359</v>
      </c>
      <c r="S3191" s="10">
        <f t="shared" si="1038"/>
        <v>42118.346435185187</v>
      </c>
      <c r="T3191" s="10">
        <f t="shared" si="1039"/>
        <v>42148.346435185187</v>
      </c>
      <c r="U3191">
        <f>D3191*0.12</f>
        <v>6600</v>
      </c>
      <c r="V3191">
        <f>E3191*0.12</f>
        <v>813.6</v>
      </c>
    </row>
    <row r="3192" spans="1:22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036"/>
        <v>0</v>
      </c>
      <c r="P3192" t="e">
        <f t="shared" si="1037"/>
        <v>#DIV/0!</v>
      </c>
      <c r="Q3192" t="s">
        <v>8317</v>
      </c>
      <c r="R3192" t="s">
        <v>8359</v>
      </c>
      <c r="S3192" s="10">
        <f t="shared" si="1038"/>
        <v>42683.151331018518</v>
      </c>
      <c r="T3192" s="10">
        <f t="shared" si="1039"/>
        <v>42713.192997685182</v>
      </c>
      <c r="U3192">
        <f>D3192*0.81</f>
        <v>3240</v>
      </c>
      <c r="V3192">
        <f>E3192*0.81</f>
        <v>0</v>
      </c>
    </row>
    <row r="3193" spans="1:22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036"/>
        <v>4.0266666666666666E-2</v>
      </c>
      <c r="P3193">
        <f t="shared" si="1037"/>
        <v>37.75</v>
      </c>
      <c r="Q3193" t="s">
        <v>8317</v>
      </c>
      <c r="R3193" t="s">
        <v>8359</v>
      </c>
      <c r="S3193" s="10">
        <f t="shared" si="1038"/>
        <v>42538.755428240736</v>
      </c>
      <c r="T3193" s="10">
        <f t="shared" si="1039"/>
        <v>42598.755428240736</v>
      </c>
      <c r="U3193">
        <f>D3193</f>
        <v>3750</v>
      </c>
      <c r="V3193">
        <f>E3193</f>
        <v>151</v>
      </c>
    </row>
    <row r="3194" spans="1:22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036"/>
        <v>1.0200000000000001E-2</v>
      </c>
      <c r="P3194">
        <f t="shared" si="1037"/>
        <v>12.75</v>
      </c>
      <c r="Q3194" t="s">
        <v>8317</v>
      </c>
      <c r="R3194" t="s">
        <v>8359</v>
      </c>
      <c r="S3194" s="10">
        <f t="shared" si="1038"/>
        <v>42018.94049768518</v>
      </c>
      <c r="T3194" s="10">
        <f t="shared" si="1039"/>
        <v>42063.916666666672</v>
      </c>
      <c r="U3194">
        <f t="shared" ref="U3194:U3195" si="1062">D3194*1.39</f>
        <v>13899.999999999998</v>
      </c>
      <c r="V3194">
        <f t="shared" ref="V3194:V3195" si="1063">E3194*1.39</f>
        <v>141.78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036"/>
        <v>0.1174</v>
      </c>
      <c r="P3195">
        <f t="shared" si="1037"/>
        <v>24.458333333333332</v>
      </c>
      <c r="Q3195" t="s">
        <v>8317</v>
      </c>
      <c r="R3195" t="s">
        <v>8359</v>
      </c>
      <c r="S3195" s="10">
        <f t="shared" si="1038"/>
        <v>42010.968240740738</v>
      </c>
      <c r="T3195" s="10">
        <f t="shared" si="1039"/>
        <v>42055.968240740738</v>
      </c>
      <c r="U3195">
        <f t="shared" si="1062"/>
        <v>6949.9999999999991</v>
      </c>
      <c r="V3195">
        <f t="shared" si="1063"/>
        <v>815.93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036"/>
        <v>0</v>
      </c>
      <c r="P3196" t="e">
        <f t="shared" si="1037"/>
        <v>#DIV/0!</v>
      </c>
      <c r="Q3196" t="s">
        <v>8317</v>
      </c>
      <c r="R3196" t="s">
        <v>8359</v>
      </c>
      <c r="S3196" s="10">
        <f t="shared" si="1038"/>
        <v>42182.062476851846</v>
      </c>
      <c r="T3196" s="10">
        <f t="shared" si="1039"/>
        <v>42212.062476851846</v>
      </c>
      <c r="U3196">
        <f t="shared" ref="U3196:U3198" si="1064">D3196</f>
        <v>11000</v>
      </c>
      <c r="V3196">
        <f t="shared" ref="V3196:V3198" si="1065">E3196</f>
        <v>0</v>
      </c>
    </row>
    <row r="3197" spans="1:22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036"/>
        <v>0.59142857142857141</v>
      </c>
      <c r="P3197">
        <f t="shared" si="1037"/>
        <v>53.07692307692308</v>
      </c>
      <c r="Q3197" t="s">
        <v>8317</v>
      </c>
      <c r="R3197" t="s">
        <v>8359</v>
      </c>
      <c r="S3197" s="10">
        <f t="shared" si="1038"/>
        <v>42017.594236111108</v>
      </c>
      <c r="T3197" s="10">
        <f t="shared" si="1039"/>
        <v>42047.594236111108</v>
      </c>
      <c r="U3197">
        <f t="shared" si="1064"/>
        <v>3500</v>
      </c>
      <c r="V3197">
        <f t="shared" si="1065"/>
        <v>2070</v>
      </c>
    </row>
    <row r="3198" spans="1:22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036"/>
        <v>5.9999999999999995E-4</v>
      </c>
      <c r="P3198">
        <f t="shared" si="1037"/>
        <v>300</v>
      </c>
      <c r="Q3198" t="s">
        <v>8317</v>
      </c>
      <c r="R3198" t="s">
        <v>8359</v>
      </c>
      <c r="S3198" s="10">
        <f t="shared" si="1038"/>
        <v>42157.598090277781</v>
      </c>
      <c r="T3198" s="10">
        <f t="shared" si="1039"/>
        <v>42217.583333333328</v>
      </c>
      <c r="U3198">
        <f t="shared" si="1064"/>
        <v>3000000</v>
      </c>
      <c r="V3198">
        <f t="shared" si="1065"/>
        <v>1800</v>
      </c>
    </row>
    <row r="3199" spans="1:22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036"/>
        <v>0.1145</v>
      </c>
      <c r="P3199">
        <f t="shared" si="1037"/>
        <v>286.25</v>
      </c>
      <c r="Q3199" t="s">
        <v>8317</v>
      </c>
      <c r="R3199" t="s">
        <v>8359</v>
      </c>
      <c r="S3199" s="10">
        <f t="shared" si="1038"/>
        <v>42009.493263888886</v>
      </c>
      <c r="T3199" s="10">
        <f t="shared" si="1039"/>
        <v>42039.493263888886</v>
      </c>
      <c r="U3199">
        <f>D3199*0.12</f>
        <v>1200</v>
      </c>
      <c r="V3199">
        <f>E3199*0.12</f>
        <v>137.4</v>
      </c>
    </row>
    <row r="3200" spans="1:22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036"/>
        <v>3.6666666666666666E-3</v>
      </c>
      <c r="P3200">
        <f t="shared" si="1037"/>
        <v>36.666666666666664</v>
      </c>
      <c r="Q3200" t="s">
        <v>8317</v>
      </c>
      <c r="R3200" t="s">
        <v>8359</v>
      </c>
      <c r="S3200" s="10">
        <f t="shared" si="1038"/>
        <v>42013.424502314811</v>
      </c>
      <c r="T3200" s="10">
        <f t="shared" si="1039"/>
        <v>42051.424502314811</v>
      </c>
      <c r="U3200">
        <f>D3200*0.16</f>
        <v>4800</v>
      </c>
      <c r="V3200">
        <f>E3200*0.16</f>
        <v>17.600000000000001</v>
      </c>
    </row>
    <row r="3201" spans="1:22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036"/>
        <v>0.52159999999999995</v>
      </c>
      <c r="P3201">
        <f t="shared" si="1037"/>
        <v>49.20754716981132</v>
      </c>
      <c r="Q3201" t="s">
        <v>8317</v>
      </c>
      <c r="R3201" t="s">
        <v>8359</v>
      </c>
      <c r="S3201" s="10">
        <f t="shared" si="1038"/>
        <v>41858.761782407404</v>
      </c>
      <c r="T3201" s="10">
        <f t="shared" si="1039"/>
        <v>41888.875</v>
      </c>
      <c r="U3201">
        <f t="shared" ref="U3201:U3202" si="1066">D3201</f>
        <v>5000</v>
      </c>
      <c r="V3201">
        <f t="shared" ref="V3201:V3202" si="1067">E3201</f>
        <v>2608</v>
      </c>
    </row>
    <row r="3202" spans="1:22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036"/>
        <v>2.0000000000000002E-5</v>
      </c>
      <c r="P3202">
        <f t="shared" si="1037"/>
        <v>1</v>
      </c>
      <c r="Q3202" t="s">
        <v>8317</v>
      </c>
      <c r="R3202" t="s">
        <v>8359</v>
      </c>
      <c r="S3202" s="10">
        <f t="shared" si="1038"/>
        <v>42460.320613425924</v>
      </c>
      <c r="T3202" s="10">
        <f t="shared" si="1039"/>
        <v>42490.231944444444</v>
      </c>
      <c r="U3202">
        <f t="shared" si="1066"/>
        <v>50000</v>
      </c>
      <c r="V3202">
        <f t="shared" si="1067"/>
        <v>1</v>
      </c>
    </row>
    <row r="3203" spans="1:22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1068">SUM(E3203/D3203)</f>
        <v>1.2500000000000001E-2</v>
      </c>
      <c r="P3203">
        <f t="shared" ref="P3203:P3266" si="1069">SUM(E3203/L3203)</f>
        <v>12.5</v>
      </c>
      <c r="Q3203" t="s">
        <v>8317</v>
      </c>
      <c r="R3203" t="s">
        <v>8359</v>
      </c>
      <c r="S3203" s="10">
        <f t="shared" ref="S3203:S3266" si="1070">(((J3203/60)/60)/24)+DATE(1970,1,1)</f>
        <v>41861.767094907409</v>
      </c>
      <c r="T3203" s="10">
        <f t="shared" ref="T3203:T3266" si="1071">(((I3203/60)/60)/24)+DATE(1970,1,1)</f>
        <v>41882.767094907409</v>
      </c>
      <c r="U3203">
        <f>D3203*1.39</f>
        <v>2780</v>
      </c>
      <c r="V3203">
        <f>E3203*1.39</f>
        <v>34.75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1068"/>
        <v>0.54520000000000002</v>
      </c>
      <c r="P3204">
        <f t="shared" si="1069"/>
        <v>109.04</v>
      </c>
      <c r="Q3204" t="s">
        <v>8317</v>
      </c>
      <c r="R3204" t="s">
        <v>8359</v>
      </c>
      <c r="S3204" s="10">
        <f t="shared" si="1070"/>
        <v>42293.853541666671</v>
      </c>
      <c r="T3204" s="10">
        <f t="shared" si="1071"/>
        <v>42352.249305555553</v>
      </c>
      <c r="U3204">
        <f t="shared" ref="U3204:U3206" si="1072">D3204</f>
        <v>5000</v>
      </c>
      <c r="V3204">
        <f t="shared" ref="V3204:V3206" si="1073">E3204</f>
        <v>2726</v>
      </c>
    </row>
    <row r="3205" spans="1:22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1068"/>
        <v>0.25</v>
      </c>
      <c r="P3205">
        <f t="shared" si="1069"/>
        <v>41.666666666666664</v>
      </c>
      <c r="Q3205" t="s">
        <v>8317</v>
      </c>
      <c r="R3205" t="s">
        <v>8359</v>
      </c>
      <c r="S3205" s="10">
        <f t="shared" si="1070"/>
        <v>42242.988680555558</v>
      </c>
      <c r="T3205" s="10">
        <f t="shared" si="1071"/>
        <v>42272.988680555558</v>
      </c>
      <c r="U3205">
        <f t="shared" si="1072"/>
        <v>1000</v>
      </c>
      <c r="V3205">
        <f t="shared" si="1073"/>
        <v>250</v>
      </c>
    </row>
    <row r="3206" spans="1:22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1068"/>
        <v>0</v>
      </c>
      <c r="P3206" t="e">
        <f t="shared" si="1069"/>
        <v>#DIV/0!</v>
      </c>
      <c r="Q3206" t="s">
        <v>8317</v>
      </c>
      <c r="R3206" t="s">
        <v>8359</v>
      </c>
      <c r="S3206" s="10">
        <f t="shared" si="1070"/>
        <v>42172.686099537037</v>
      </c>
      <c r="T3206" s="10">
        <f t="shared" si="1071"/>
        <v>42202.676388888889</v>
      </c>
      <c r="U3206">
        <f t="shared" si="1072"/>
        <v>500</v>
      </c>
      <c r="V3206">
        <f t="shared" si="1073"/>
        <v>0</v>
      </c>
    </row>
    <row r="3207" spans="1:22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1068"/>
        <v>3.4125000000000003E-2</v>
      </c>
      <c r="P3207">
        <f t="shared" si="1069"/>
        <v>22.75</v>
      </c>
      <c r="Q3207" t="s">
        <v>8317</v>
      </c>
      <c r="R3207" t="s">
        <v>8359</v>
      </c>
      <c r="S3207" s="10">
        <f t="shared" si="1070"/>
        <v>42095.374675925923</v>
      </c>
      <c r="T3207" s="10">
        <f t="shared" si="1071"/>
        <v>42125.374675925923</v>
      </c>
      <c r="U3207">
        <f>D3207*1.39</f>
        <v>11120</v>
      </c>
      <c r="V3207">
        <f>E3207*1.39</f>
        <v>379.46999999999997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1068"/>
        <v>0</v>
      </c>
      <c r="P3208" t="e">
        <f t="shared" si="1069"/>
        <v>#DIV/0!</v>
      </c>
      <c r="Q3208" t="s">
        <v>8317</v>
      </c>
      <c r="R3208" t="s">
        <v>8359</v>
      </c>
      <c r="S3208" s="10">
        <f t="shared" si="1070"/>
        <v>42236.276053240741</v>
      </c>
      <c r="T3208" s="10">
        <f t="shared" si="1071"/>
        <v>42266.276053240741</v>
      </c>
      <c r="U3208">
        <f t="shared" ref="U3208:U3214" si="1074">D3208</f>
        <v>5000</v>
      </c>
      <c r="V3208">
        <f t="shared" ref="V3208:V3214" si="1075">E3208</f>
        <v>0</v>
      </c>
    </row>
    <row r="3209" spans="1:22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1068"/>
        <v>0.46363636363636362</v>
      </c>
      <c r="P3209">
        <f t="shared" si="1069"/>
        <v>70.833333333333329</v>
      </c>
      <c r="Q3209" t="s">
        <v>8317</v>
      </c>
      <c r="R3209" t="s">
        <v>8359</v>
      </c>
      <c r="S3209" s="10">
        <f t="shared" si="1070"/>
        <v>42057.277858796297</v>
      </c>
      <c r="T3209" s="10">
        <f t="shared" si="1071"/>
        <v>42117.236192129625</v>
      </c>
      <c r="U3209">
        <f t="shared" si="1074"/>
        <v>5500</v>
      </c>
      <c r="V3209">
        <f t="shared" si="1075"/>
        <v>2550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1068"/>
        <v>1.0349999999999999</v>
      </c>
      <c r="P3210">
        <f t="shared" si="1069"/>
        <v>63.109756097560975</v>
      </c>
      <c r="Q3210" t="s">
        <v>8317</v>
      </c>
      <c r="R3210" t="s">
        <v>8318</v>
      </c>
      <c r="S3210" s="10">
        <f t="shared" si="1070"/>
        <v>41827.605057870373</v>
      </c>
      <c r="T3210" s="10">
        <f t="shared" si="1071"/>
        <v>41848.605057870373</v>
      </c>
      <c r="U3210">
        <f t="shared" si="1074"/>
        <v>5000</v>
      </c>
      <c r="V3210">
        <f t="shared" si="1075"/>
        <v>5175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1068"/>
        <v>1.1932315789473684</v>
      </c>
      <c r="P3211">
        <f t="shared" si="1069"/>
        <v>50.157964601769912</v>
      </c>
      <c r="Q3211" t="s">
        <v>8317</v>
      </c>
      <c r="R3211" t="s">
        <v>8318</v>
      </c>
      <c r="S3211" s="10">
        <f t="shared" si="1070"/>
        <v>41778.637245370373</v>
      </c>
      <c r="T3211" s="10">
        <f t="shared" si="1071"/>
        <v>41810.958333333336</v>
      </c>
      <c r="U3211">
        <f t="shared" si="1074"/>
        <v>9500</v>
      </c>
      <c r="V3211">
        <f t="shared" si="1075"/>
        <v>11335.7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1068"/>
        <v>1.2576666666666667</v>
      </c>
      <c r="P3212">
        <f t="shared" si="1069"/>
        <v>62.883333333333333</v>
      </c>
      <c r="Q3212" t="s">
        <v>8317</v>
      </c>
      <c r="R3212" t="s">
        <v>8318</v>
      </c>
      <c r="S3212" s="10">
        <f t="shared" si="1070"/>
        <v>41013.936562499999</v>
      </c>
      <c r="T3212" s="10">
        <f t="shared" si="1071"/>
        <v>41061.165972222225</v>
      </c>
      <c r="U3212">
        <f t="shared" si="1074"/>
        <v>3000</v>
      </c>
      <c r="V3212">
        <f t="shared" si="1075"/>
        <v>3773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1068"/>
        <v>1.1974347826086957</v>
      </c>
      <c r="P3213">
        <f t="shared" si="1069"/>
        <v>85.531055900621112</v>
      </c>
      <c r="Q3213" t="s">
        <v>8317</v>
      </c>
      <c r="R3213" t="s">
        <v>8318</v>
      </c>
      <c r="S3213" s="10">
        <f t="shared" si="1070"/>
        <v>41834.586574074077</v>
      </c>
      <c r="T3213" s="10">
        <f t="shared" si="1071"/>
        <v>41866.083333333336</v>
      </c>
      <c r="U3213">
        <f t="shared" si="1074"/>
        <v>23000</v>
      </c>
      <c r="V3213">
        <f t="shared" si="1075"/>
        <v>27541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1068"/>
        <v>1.2625</v>
      </c>
      <c r="P3214">
        <f t="shared" si="1069"/>
        <v>53.723404255319146</v>
      </c>
      <c r="Q3214" t="s">
        <v>8317</v>
      </c>
      <c r="R3214" t="s">
        <v>8318</v>
      </c>
      <c r="S3214" s="10">
        <f t="shared" si="1070"/>
        <v>41829.795729166668</v>
      </c>
      <c r="T3214" s="10">
        <f t="shared" si="1071"/>
        <v>41859.795729166668</v>
      </c>
      <c r="U3214">
        <f t="shared" si="1074"/>
        <v>4000</v>
      </c>
      <c r="V3214">
        <f t="shared" si="1075"/>
        <v>5050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1068"/>
        <v>1.0011666666666668</v>
      </c>
      <c r="P3215">
        <f t="shared" si="1069"/>
        <v>127.80851063829788</v>
      </c>
      <c r="Q3215" t="s">
        <v>8317</v>
      </c>
      <c r="R3215" t="s">
        <v>8318</v>
      </c>
      <c r="S3215" s="10">
        <f t="shared" si="1070"/>
        <v>42171.763414351852</v>
      </c>
      <c r="T3215" s="10">
        <f t="shared" si="1071"/>
        <v>42211.763414351852</v>
      </c>
      <c r="U3215">
        <f t="shared" ref="U3215:U3216" si="1076">D3215*1.39</f>
        <v>8340</v>
      </c>
      <c r="V3215">
        <f t="shared" ref="V3215:V3216" si="1077">E3215*1.39</f>
        <v>8349.73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1068"/>
        <v>1.0213333333333334</v>
      </c>
      <c r="P3216">
        <f t="shared" si="1069"/>
        <v>106.57391304347826</v>
      </c>
      <c r="Q3216" t="s">
        <v>8317</v>
      </c>
      <c r="R3216" t="s">
        <v>8318</v>
      </c>
      <c r="S3216" s="10">
        <f t="shared" si="1070"/>
        <v>42337.792511574073</v>
      </c>
      <c r="T3216" s="10">
        <f t="shared" si="1071"/>
        <v>42374.996527777781</v>
      </c>
      <c r="U3216">
        <f t="shared" si="1076"/>
        <v>16680</v>
      </c>
      <c r="V3216">
        <f t="shared" si="1077"/>
        <v>17035.84</v>
      </c>
    </row>
    <row r="3217" spans="1:22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1068"/>
        <v>1.0035142857142858</v>
      </c>
      <c r="P3217">
        <f t="shared" si="1069"/>
        <v>262.11194029850748</v>
      </c>
      <c r="Q3217" t="s">
        <v>8317</v>
      </c>
      <c r="R3217" t="s">
        <v>8318</v>
      </c>
      <c r="S3217" s="10">
        <f t="shared" si="1070"/>
        <v>42219.665173611109</v>
      </c>
      <c r="T3217" s="10">
        <f t="shared" si="1071"/>
        <v>42257.165972222225</v>
      </c>
      <c r="U3217">
        <f>D3217</f>
        <v>35000</v>
      </c>
      <c r="V3217">
        <f>E3217</f>
        <v>35123</v>
      </c>
    </row>
    <row r="3218" spans="1:22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1068"/>
        <v>1.0004999999999999</v>
      </c>
      <c r="P3218">
        <f t="shared" si="1069"/>
        <v>57.171428571428571</v>
      </c>
      <c r="Q3218" t="s">
        <v>8317</v>
      </c>
      <c r="R3218" t="s">
        <v>8318</v>
      </c>
      <c r="S3218" s="10">
        <f t="shared" si="1070"/>
        <v>42165.462627314817</v>
      </c>
      <c r="T3218" s="10">
        <f t="shared" si="1071"/>
        <v>42196.604166666672</v>
      </c>
      <c r="U3218">
        <f>D3218*1.39</f>
        <v>2780</v>
      </c>
      <c r="V3218">
        <f>E3218*1.39</f>
        <v>2781.39</v>
      </c>
    </row>
    <row r="3219" spans="1:22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1068"/>
        <v>1.1602222222222223</v>
      </c>
      <c r="P3219">
        <f t="shared" si="1069"/>
        <v>50.20192307692308</v>
      </c>
      <c r="Q3219" t="s">
        <v>8317</v>
      </c>
      <c r="R3219" t="s">
        <v>8318</v>
      </c>
      <c r="S3219" s="10">
        <f t="shared" si="1070"/>
        <v>42648.546111111107</v>
      </c>
      <c r="T3219" s="10">
        <f t="shared" si="1071"/>
        <v>42678.546111111107</v>
      </c>
      <c r="U3219">
        <f>D3219</f>
        <v>4500</v>
      </c>
      <c r="V3219">
        <f>E3219</f>
        <v>5221</v>
      </c>
    </row>
    <row r="3220" spans="1:22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1068"/>
        <v>1.0209999999999999</v>
      </c>
      <c r="P3220">
        <f t="shared" si="1069"/>
        <v>66.586956521739125</v>
      </c>
      <c r="Q3220" t="s">
        <v>8317</v>
      </c>
      <c r="R3220" t="s">
        <v>8318</v>
      </c>
      <c r="S3220" s="10">
        <f t="shared" si="1070"/>
        <v>41971.002152777779</v>
      </c>
      <c r="T3220" s="10">
        <f t="shared" si="1071"/>
        <v>42004</v>
      </c>
      <c r="U3220">
        <f>D3220*1.39</f>
        <v>16680</v>
      </c>
      <c r="V3220">
        <f>E3220*1.39</f>
        <v>17030.28</v>
      </c>
    </row>
    <row r="3221" spans="1:22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1068"/>
        <v>1.0011000000000001</v>
      </c>
      <c r="P3221">
        <f t="shared" si="1069"/>
        <v>168.25210084033614</v>
      </c>
      <c r="Q3221" t="s">
        <v>8317</v>
      </c>
      <c r="R3221" t="s">
        <v>8318</v>
      </c>
      <c r="S3221" s="10">
        <f t="shared" si="1070"/>
        <v>42050.983182870375</v>
      </c>
      <c r="T3221" s="10">
        <f t="shared" si="1071"/>
        <v>42085.941516203704</v>
      </c>
      <c r="U3221">
        <f t="shared" ref="U3221:U3222" si="1078">D3221</f>
        <v>20000</v>
      </c>
      <c r="V3221">
        <f t="shared" ref="V3221:V3222" si="1079">E3221</f>
        <v>20022</v>
      </c>
    </row>
    <row r="3222" spans="1:22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1068"/>
        <v>1.0084</v>
      </c>
      <c r="P3222">
        <f t="shared" si="1069"/>
        <v>256.37288135593218</v>
      </c>
      <c r="Q3222" t="s">
        <v>8317</v>
      </c>
      <c r="R3222" t="s">
        <v>8318</v>
      </c>
      <c r="S3222" s="10">
        <f t="shared" si="1070"/>
        <v>42772.833379629628</v>
      </c>
      <c r="T3222" s="10">
        <f t="shared" si="1071"/>
        <v>42806.875</v>
      </c>
      <c r="U3222">
        <f t="shared" si="1078"/>
        <v>15000</v>
      </c>
      <c r="V3222">
        <f t="shared" si="1079"/>
        <v>15126</v>
      </c>
    </row>
    <row r="3223" spans="1:22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1068"/>
        <v>1.0342499999999999</v>
      </c>
      <c r="P3223">
        <f t="shared" si="1069"/>
        <v>36.610619469026545</v>
      </c>
      <c r="Q3223" t="s">
        <v>8317</v>
      </c>
      <c r="R3223" t="s">
        <v>8318</v>
      </c>
      <c r="S3223" s="10">
        <f t="shared" si="1070"/>
        <v>42155.696793981479</v>
      </c>
      <c r="T3223" s="10">
        <f t="shared" si="1071"/>
        <v>42190.696793981479</v>
      </c>
      <c r="U3223">
        <f>D3223*1.39</f>
        <v>5560</v>
      </c>
      <c r="V3223">
        <f>E3223*1.39</f>
        <v>5750.4299999999994</v>
      </c>
    </row>
    <row r="3224" spans="1:22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1068"/>
        <v>1.248</v>
      </c>
      <c r="P3224">
        <f t="shared" si="1069"/>
        <v>37.142857142857146</v>
      </c>
      <c r="Q3224" t="s">
        <v>8317</v>
      </c>
      <c r="R3224" t="s">
        <v>8318</v>
      </c>
      <c r="S3224" s="10">
        <f t="shared" si="1070"/>
        <v>42270.582141203704</v>
      </c>
      <c r="T3224" s="10">
        <f t="shared" si="1071"/>
        <v>42301.895138888889</v>
      </c>
      <c r="U3224">
        <f t="shared" ref="U3224:U3227" si="1080">D3224</f>
        <v>2500</v>
      </c>
      <c r="V3224">
        <f t="shared" ref="V3224:V3227" si="1081">E3224</f>
        <v>3120</v>
      </c>
    </row>
    <row r="3225" spans="1:22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1068"/>
        <v>1.0951612903225807</v>
      </c>
      <c r="P3225">
        <f t="shared" si="1069"/>
        <v>45.878378378378379</v>
      </c>
      <c r="Q3225" t="s">
        <v>8317</v>
      </c>
      <c r="R3225" t="s">
        <v>8318</v>
      </c>
      <c r="S3225" s="10">
        <f t="shared" si="1070"/>
        <v>42206.835370370376</v>
      </c>
      <c r="T3225" s="10">
        <f t="shared" si="1071"/>
        <v>42236.835370370376</v>
      </c>
      <c r="U3225">
        <f t="shared" si="1080"/>
        <v>3100</v>
      </c>
      <c r="V3225">
        <f t="shared" si="1081"/>
        <v>3395</v>
      </c>
    </row>
    <row r="3226" spans="1:22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1068"/>
        <v>1.0203333333333333</v>
      </c>
      <c r="P3226">
        <f t="shared" si="1069"/>
        <v>141.71296296296296</v>
      </c>
      <c r="Q3226" t="s">
        <v>8317</v>
      </c>
      <c r="R3226" t="s">
        <v>8318</v>
      </c>
      <c r="S3226" s="10">
        <f t="shared" si="1070"/>
        <v>42697.850844907407</v>
      </c>
      <c r="T3226" s="10">
        <f t="shared" si="1071"/>
        <v>42745.208333333328</v>
      </c>
      <c r="U3226">
        <f t="shared" si="1080"/>
        <v>30000</v>
      </c>
      <c r="V3226">
        <f t="shared" si="1081"/>
        <v>30610</v>
      </c>
    </row>
    <row r="3227" spans="1:22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1068"/>
        <v>1.0235000000000001</v>
      </c>
      <c r="P3227">
        <f t="shared" si="1069"/>
        <v>52.487179487179489</v>
      </c>
      <c r="Q3227" t="s">
        <v>8317</v>
      </c>
      <c r="R3227" t="s">
        <v>8318</v>
      </c>
      <c r="S3227" s="10">
        <f t="shared" si="1070"/>
        <v>42503.559467592597</v>
      </c>
      <c r="T3227" s="10">
        <f t="shared" si="1071"/>
        <v>42524.875</v>
      </c>
      <c r="U3227">
        <f t="shared" si="1080"/>
        <v>2000</v>
      </c>
      <c r="V3227">
        <f t="shared" si="1081"/>
        <v>2047</v>
      </c>
    </row>
    <row r="3228" spans="1:22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1068"/>
        <v>1.0416666666666667</v>
      </c>
      <c r="P3228">
        <f t="shared" si="1069"/>
        <v>59.523809523809526</v>
      </c>
      <c r="Q3228" t="s">
        <v>8317</v>
      </c>
      <c r="R3228" t="s">
        <v>8318</v>
      </c>
      <c r="S3228" s="10">
        <f t="shared" si="1070"/>
        <v>42277.583472222221</v>
      </c>
      <c r="T3228" s="10">
        <f t="shared" si="1071"/>
        <v>42307.583472222221</v>
      </c>
      <c r="U3228">
        <f t="shared" ref="U3228:U3229" si="1082">D3228*1.39</f>
        <v>1667.9999999999998</v>
      </c>
      <c r="V3228">
        <f t="shared" ref="V3228:V3229" si="1083">E3228*1.39</f>
        <v>1737.4999999999998</v>
      </c>
    </row>
    <row r="3229" spans="1:22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1068"/>
        <v>1.25</v>
      </c>
      <c r="P3229">
        <f t="shared" si="1069"/>
        <v>50</v>
      </c>
      <c r="Q3229" t="s">
        <v>8317</v>
      </c>
      <c r="R3229" t="s">
        <v>8318</v>
      </c>
      <c r="S3229" s="10">
        <f t="shared" si="1070"/>
        <v>42722.882361111115</v>
      </c>
      <c r="T3229" s="10">
        <f t="shared" si="1071"/>
        <v>42752.882361111115</v>
      </c>
      <c r="U3229">
        <f t="shared" si="1082"/>
        <v>1667.9999999999998</v>
      </c>
      <c r="V3229">
        <f t="shared" si="1083"/>
        <v>2085</v>
      </c>
    </row>
    <row r="3230" spans="1:22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1068"/>
        <v>1.0234285714285714</v>
      </c>
      <c r="P3230">
        <f t="shared" si="1069"/>
        <v>193.62162162162161</v>
      </c>
      <c r="Q3230" t="s">
        <v>8317</v>
      </c>
      <c r="R3230" t="s">
        <v>8318</v>
      </c>
      <c r="S3230" s="10">
        <f t="shared" si="1070"/>
        <v>42323.70930555556</v>
      </c>
      <c r="T3230" s="10">
        <f t="shared" si="1071"/>
        <v>42355.207638888889</v>
      </c>
      <c r="U3230">
        <f t="shared" ref="U3230:U3235" si="1084">D3230</f>
        <v>7000</v>
      </c>
      <c r="V3230">
        <f t="shared" ref="V3230:V3235" si="1085">E3230</f>
        <v>7164</v>
      </c>
    </row>
    <row r="3231" spans="1:22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1068"/>
        <v>1.0786500000000001</v>
      </c>
      <c r="P3231">
        <f t="shared" si="1069"/>
        <v>106.79702970297029</v>
      </c>
      <c r="Q3231" t="s">
        <v>8317</v>
      </c>
      <c r="R3231" t="s">
        <v>8318</v>
      </c>
      <c r="S3231" s="10">
        <f t="shared" si="1070"/>
        <v>41933.291643518518</v>
      </c>
      <c r="T3231" s="10">
        <f t="shared" si="1071"/>
        <v>41963.333310185189</v>
      </c>
      <c r="U3231">
        <f t="shared" si="1084"/>
        <v>20000</v>
      </c>
      <c r="V3231">
        <f t="shared" si="1085"/>
        <v>21573</v>
      </c>
    </row>
    <row r="3232" spans="1:22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1068"/>
        <v>1.0988461538461538</v>
      </c>
      <c r="P3232">
        <f t="shared" si="1069"/>
        <v>77.21621621621621</v>
      </c>
      <c r="Q3232" t="s">
        <v>8317</v>
      </c>
      <c r="R3232" t="s">
        <v>8318</v>
      </c>
      <c r="S3232" s="10">
        <f t="shared" si="1070"/>
        <v>41898.168125000004</v>
      </c>
      <c r="T3232" s="10">
        <f t="shared" si="1071"/>
        <v>41913.165972222225</v>
      </c>
      <c r="U3232">
        <f t="shared" si="1084"/>
        <v>2600</v>
      </c>
      <c r="V3232">
        <f t="shared" si="1085"/>
        <v>2857</v>
      </c>
    </row>
    <row r="3233" spans="1:22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1068"/>
        <v>1.61</v>
      </c>
      <c r="P3233">
        <f t="shared" si="1069"/>
        <v>57.5</v>
      </c>
      <c r="Q3233" t="s">
        <v>8317</v>
      </c>
      <c r="R3233" t="s">
        <v>8318</v>
      </c>
      <c r="S3233" s="10">
        <f t="shared" si="1070"/>
        <v>42446.943831018521</v>
      </c>
      <c r="T3233" s="10">
        <f t="shared" si="1071"/>
        <v>42476.943831018521</v>
      </c>
      <c r="U3233">
        <f t="shared" si="1084"/>
        <v>1000</v>
      </c>
      <c r="V3233">
        <f t="shared" si="1085"/>
        <v>1610</v>
      </c>
    </row>
    <row r="3234" spans="1:22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1068"/>
        <v>1.3120000000000001</v>
      </c>
      <c r="P3234">
        <f t="shared" si="1069"/>
        <v>50.46153846153846</v>
      </c>
      <c r="Q3234" t="s">
        <v>8317</v>
      </c>
      <c r="R3234" t="s">
        <v>8318</v>
      </c>
      <c r="S3234" s="10">
        <f t="shared" si="1070"/>
        <v>42463.81385416667</v>
      </c>
      <c r="T3234" s="10">
        <f t="shared" si="1071"/>
        <v>42494.165972222225</v>
      </c>
      <c r="U3234">
        <f t="shared" si="1084"/>
        <v>1000</v>
      </c>
      <c r="V3234">
        <f t="shared" si="1085"/>
        <v>1312</v>
      </c>
    </row>
    <row r="3235" spans="1:22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1068"/>
        <v>1.1879999999999999</v>
      </c>
      <c r="P3235">
        <f t="shared" si="1069"/>
        <v>97.377049180327873</v>
      </c>
      <c r="Q3235" t="s">
        <v>8317</v>
      </c>
      <c r="R3235" t="s">
        <v>8318</v>
      </c>
      <c r="S3235" s="10">
        <f t="shared" si="1070"/>
        <v>42766.805034722223</v>
      </c>
      <c r="T3235" s="10">
        <f t="shared" si="1071"/>
        <v>42796.805034722223</v>
      </c>
      <c r="U3235">
        <f t="shared" si="1084"/>
        <v>5000</v>
      </c>
      <c r="V3235">
        <f t="shared" si="1085"/>
        <v>5940</v>
      </c>
    </row>
    <row r="3236" spans="1:22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1068"/>
        <v>1.0039275000000001</v>
      </c>
      <c r="P3236">
        <f t="shared" si="1069"/>
        <v>34.91921739130435</v>
      </c>
      <c r="Q3236" t="s">
        <v>8317</v>
      </c>
      <c r="R3236" t="s">
        <v>8318</v>
      </c>
      <c r="S3236" s="10">
        <f t="shared" si="1070"/>
        <v>42734.789444444439</v>
      </c>
      <c r="T3236" s="10">
        <f t="shared" si="1071"/>
        <v>42767.979861111111</v>
      </c>
      <c r="U3236">
        <f>D3236*1.39</f>
        <v>5560</v>
      </c>
      <c r="V3236">
        <f>E3236*1.39</f>
        <v>5581.8368999999993</v>
      </c>
    </row>
    <row r="3237" spans="1:22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1068"/>
        <v>1.0320666666666667</v>
      </c>
      <c r="P3237">
        <f t="shared" si="1069"/>
        <v>85.530386740331494</v>
      </c>
      <c r="Q3237" t="s">
        <v>8317</v>
      </c>
      <c r="R3237" t="s">
        <v>8318</v>
      </c>
      <c r="S3237" s="10">
        <f t="shared" si="1070"/>
        <v>42522.347812499997</v>
      </c>
      <c r="T3237" s="10">
        <f t="shared" si="1071"/>
        <v>42552.347812499997</v>
      </c>
      <c r="U3237">
        <f t="shared" ref="U3237:U3239" si="1086">D3237</f>
        <v>15000</v>
      </c>
      <c r="V3237">
        <f t="shared" ref="V3237:V3239" si="1087">E3237</f>
        <v>15481</v>
      </c>
    </row>
    <row r="3238" spans="1:22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1068"/>
        <v>1.006</v>
      </c>
      <c r="P3238">
        <f t="shared" si="1069"/>
        <v>182.90909090909091</v>
      </c>
      <c r="Q3238" t="s">
        <v>8317</v>
      </c>
      <c r="R3238" t="s">
        <v>8318</v>
      </c>
      <c r="S3238" s="10">
        <f t="shared" si="1070"/>
        <v>42702.917048611111</v>
      </c>
      <c r="T3238" s="10">
        <f t="shared" si="1071"/>
        <v>42732.917048611111</v>
      </c>
      <c r="U3238">
        <f t="shared" si="1086"/>
        <v>20000</v>
      </c>
      <c r="V3238">
        <f t="shared" si="1087"/>
        <v>20120</v>
      </c>
    </row>
    <row r="3239" spans="1:22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1068"/>
        <v>1.0078754285714286</v>
      </c>
      <c r="P3239">
        <f t="shared" si="1069"/>
        <v>131.13620817843866</v>
      </c>
      <c r="Q3239" t="s">
        <v>8317</v>
      </c>
      <c r="R3239" t="s">
        <v>8318</v>
      </c>
      <c r="S3239" s="10">
        <f t="shared" si="1070"/>
        <v>42252.474351851852</v>
      </c>
      <c r="T3239" s="10">
        <f t="shared" si="1071"/>
        <v>42276.165972222225</v>
      </c>
      <c r="U3239">
        <f t="shared" si="1086"/>
        <v>35000</v>
      </c>
      <c r="V3239">
        <f t="shared" si="1087"/>
        <v>35275.64</v>
      </c>
    </row>
    <row r="3240" spans="1:22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1068"/>
        <v>1.1232142857142857</v>
      </c>
      <c r="P3240">
        <f t="shared" si="1069"/>
        <v>39.810126582278478</v>
      </c>
      <c r="Q3240" t="s">
        <v>8317</v>
      </c>
      <c r="R3240" t="s">
        <v>8318</v>
      </c>
      <c r="S3240" s="10">
        <f t="shared" si="1070"/>
        <v>42156.510393518518</v>
      </c>
      <c r="T3240" s="10">
        <f t="shared" si="1071"/>
        <v>42186.510393518518</v>
      </c>
      <c r="U3240">
        <f t="shared" ref="U3240:U3242" si="1088">D3240*1.39</f>
        <v>3891.9999999999995</v>
      </c>
      <c r="V3240">
        <f t="shared" ref="V3240:V3242" si="1089">E3240*1.39</f>
        <v>4371.5499999999993</v>
      </c>
    </row>
    <row r="3241" spans="1:22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1068"/>
        <v>1.0591914022517912</v>
      </c>
      <c r="P3241">
        <f t="shared" si="1069"/>
        <v>59.701730769230764</v>
      </c>
      <c r="Q3241" t="s">
        <v>8317</v>
      </c>
      <c r="R3241" t="s">
        <v>8318</v>
      </c>
      <c r="S3241" s="10">
        <f t="shared" si="1070"/>
        <v>42278.089039351849</v>
      </c>
      <c r="T3241" s="10">
        <f t="shared" si="1071"/>
        <v>42302.999305555553</v>
      </c>
      <c r="U3241">
        <f t="shared" si="1088"/>
        <v>8148.1799999999994</v>
      </c>
      <c r="V3241">
        <f t="shared" si="1089"/>
        <v>8630.4821999999986</v>
      </c>
    </row>
    <row r="3242" spans="1:22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1068"/>
        <v>1.0056666666666667</v>
      </c>
      <c r="P3242">
        <f t="shared" si="1069"/>
        <v>88.735294117647058</v>
      </c>
      <c r="Q3242" t="s">
        <v>8317</v>
      </c>
      <c r="R3242" t="s">
        <v>8318</v>
      </c>
      <c r="S3242" s="10">
        <f t="shared" si="1070"/>
        <v>42754.693842592591</v>
      </c>
      <c r="T3242" s="10">
        <f t="shared" si="1071"/>
        <v>42782.958333333328</v>
      </c>
      <c r="U3242">
        <f t="shared" si="1088"/>
        <v>4170</v>
      </c>
      <c r="V3242">
        <f t="shared" si="1089"/>
        <v>4193.63</v>
      </c>
    </row>
    <row r="3243" spans="1:22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1068"/>
        <v>1.1530588235294117</v>
      </c>
      <c r="P3243">
        <f t="shared" si="1069"/>
        <v>58.688622754491021</v>
      </c>
      <c r="Q3243" t="s">
        <v>8317</v>
      </c>
      <c r="R3243" t="s">
        <v>8318</v>
      </c>
      <c r="S3243" s="10">
        <f t="shared" si="1070"/>
        <v>41893.324884259258</v>
      </c>
      <c r="T3243" s="10">
        <f t="shared" si="1071"/>
        <v>41926.290972222225</v>
      </c>
      <c r="U3243">
        <f t="shared" ref="U3243:U3245" si="1090">D3243</f>
        <v>8500</v>
      </c>
      <c r="V3243">
        <f t="shared" ref="V3243:V3245" si="1091">E3243</f>
        <v>9801</v>
      </c>
    </row>
    <row r="3244" spans="1:22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1068"/>
        <v>1.273042</v>
      </c>
      <c r="P3244">
        <f t="shared" si="1069"/>
        <v>69.56513661202186</v>
      </c>
      <c r="Q3244" t="s">
        <v>8317</v>
      </c>
      <c r="R3244" t="s">
        <v>8318</v>
      </c>
      <c r="S3244" s="10">
        <f t="shared" si="1070"/>
        <v>41871.755694444444</v>
      </c>
      <c r="T3244" s="10">
        <f t="shared" si="1071"/>
        <v>41901.755694444444</v>
      </c>
      <c r="U3244">
        <f t="shared" si="1090"/>
        <v>10000</v>
      </c>
      <c r="V3244">
        <f t="shared" si="1091"/>
        <v>12730.42</v>
      </c>
    </row>
    <row r="3245" spans="1:22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1068"/>
        <v>1.028375</v>
      </c>
      <c r="P3245">
        <f t="shared" si="1069"/>
        <v>115.87323943661971</v>
      </c>
      <c r="Q3245" t="s">
        <v>8317</v>
      </c>
      <c r="R3245" t="s">
        <v>8318</v>
      </c>
      <c r="S3245" s="10">
        <f t="shared" si="1070"/>
        <v>42262.096782407403</v>
      </c>
      <c r="T3245" s="10">
        <f t="shared" si="1071"/>
        <v>42286</v>
      </c>
      <c r="U3245">
        <f t="shared" si="1090"/>
        <v>8000</v>
      </c>
      <c r="V3245">
        <f t="shared" si="1091"/>
        <v>8227</v>
      </c>
    </row>
    <row r="3246" spans="1:22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1068"/>
        <v>1.0293749999999999</v>
      </c>
      <c r="P3246">
        <f t="shared" si="1069"/>
        <v>23.869565217391305</v>
      </c>
      <c r="Q3246" t="s">
        <v>8317</v>
      </c>
      <c r="R3246" t="s">
        <v>8318</v>
      </c>
      <c r="S3246" s="10">
        <f t="shared" si="1070"/>
        <v>42675.694236111114</v>
      </c>
      <c r="T3246" s="10">
        <f t="shared" si="1071"/>
        <v>42705.735902777778</v>
      </c>
      <c r="U3246">
        <f>D3246*1.39</f>
        <v>2224</v>
      </c>
      <c r="V3246">
        <f>E3246*1.39</f>
        <v>2289.33</v>
      </c>
    </row>
    <row r="3247" spans="1:22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1068"/>
        <v>1.043047619047619</v>
      </c>
      <c r="P3247">
        <f t="shared" si="1069"/>
        <v>81.125925925925927</v>
      </c>
      <c r="Q3247" t="s">
        <v>8317</v>
      </c>
      <c r="R3247" t="s">
        <v>8318</v>
      </c>
      <c r="S3247" s="10">
        <f t="shared" si="1070"/>
        <v>42135.60020833333</v>
      </c>
      <c r="T3247" s="10">
        <f t="shared" si="1071"/>
        <v>42167.083333333328</v>
      </c>
      <c r="U3247">
        <f t="shared" ref="U3247:U3248" si="1092">D3247</f>
        <v>21000</v>
      </c>
      <c r="V3247">
        <f t="shared" ref="V3247:V3248" si="1093">E3247</f>
        <v>21904</v>
      </c>
    </row>
    <row r="3248" spans="1:22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1068"/>
        <v>1.1122000000000001</v>
      </c>
      <c r="P3248">
        <f t="shared" si="1069"/>
        <v>57.626943005181346</v>
      </c>
      <c r="Q3248" t="s">
        <v>8317</v>
      </c>
      <c r="R3248" t="s">
        <v>8318</v>
      </c>
      <c r="S3248" s="10">
        <f t="shared" si="1070"/>
        <v>42230.472222222219</v>
      </c>
      <c r="T3248" s="10">
        <f t="shared" si="1071"/>
        <v>42259.165972222225</v>
      </c>
      <c r="U3248">
        <f t="shared" si="1092"/>
        <v>10000</v>
      </c>
      <c r="V3248">
        <f t="shared" si="1093"/>
        <v>11122</v>
      </c>
    </row>
    <row r="3249" spans="1:22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1068"/>
        <v>1.0586</v>
      </c>
      <c r="P3249">
        <f t="shared" si="1069"/>
        <v>46.429824561403507</v>
      </c>
      <c r="Q3249" t="s">
        <v>8317</v>
      </c>
      <c r="R3249" t="s">
        <v>8318</v>
      </c>
      <c r="S3249" s="10">
        <f t="shared" si="1070"/>
        <v>42167.434166666666</v>
      </c>
      <c r="T3249" s="10">
        <f t="shared" si="1071"/>
        <v>42197.434166666666</v>
      </c>
      <c r="U3249">
        <f>D3249*1.39</f>
        <v>3474.9999999999995</v>
      </c>
      <c r="V3249">
        <f>E3249*1.39</f>
        <v>3678.6349999999998</v>
      </c>
    </row>
    <row r="3250" spans="1:22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1068"/>
        <v>1.0079166666666666</v>
      </c>
      <c r="P3250">
        <f t="shared" si="1069"/>
        <v>60.475000000000001</v>
      </c>
      <c r="Q3250" t="s">
        <v>8317</v>
      </c>
      <c r="R3250" t="s">
        <v>8318</v>
      </c>
      <c r="S3250" s="10">
        <f t="shared" si="1070"/>
        <v>42068.888391203705</v>
      </c>
      <c r="T3250" s="10">
        <f t="shared" si="1071"/>
        <v>42098.846724537041</v>
      </c>
      <c r="U3250">
        <f t="shared" ref="U3250:U3253" si="1094">D3250</f>
        <v>12000</v>
      </c>
      <c r="V3250">
        <f t="shared" ref="V3250:V3253" si="1095">E3250</f>
        <v>12095</v>
      </c>
    </row>
    <row r="3251" spans="1:22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1068"/>
        <v>1.0492727272727274</v>
      </c>
      <c r="P3251">
        <f t="shared" si="1069"/>
        <v>65.579545454545453</v>
      </c>
      <c r="Q3251" t="s">
        <v>8317</v>
      </c>
      <c r="R3251" t="s">
        <v>8318</v>
      </c>
      <c r="S3251" s="10">
        <f t="shared" si="1070"/>
        <v>42145.746689814812</v>
      </c>
      <c r="T3251" s="10">
        <f t="shared" si="1071"/>
        <v>42175.746689814812</v>
      </c>
      <c r="U3251">
        <f t="shared" si="1094"/>
        <v>5500</v>
      </c>
      <c r="V3251">
        <f t="shared" si="1095"/>
        <v>5771</v>
      </c>
    </row>
    <row r="3252" spans="1:22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1068"/>
        <v>1.01552</v>
      </c>
      <c r="P3252">
        <f t="shared" si="1069"/>
        <v>119.1924882629108</v>
      </c>
      <c r="Q3252" t="s">
        <v>8317</v>
      </c>
      <c r="R3252" t="s">
        <v>8318</v>
      </c>
      <c r="S3252" s="10">
        <f t="shared" si="1070"/>
        <v>41918.742175925923</v>
      </c>
      <c r="T3252" s="10">
        <f t="shared" si="1071"/>
        <v>41948.783842592595</v>
      </c>
      <c r="U3252">
        <f t="shared" si="1094"/>
        <v>25000</v>
      </c>
      <c r="V3252">
        <f t="shared" si="1095"/>
        <v>25388</v>
      </c>
    </row>
    <row r="3253" spans="1:22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1068"/>
        <v>1.1073333333333333</v>
      </c>
      <c r="P3253">
        <f t="shared" si="1069"/>
        <v>83.05</v>
      </c>
      <c r="Q3253" t="s">
        <v>8317</v>
      </c>
      <c r="R3253" t="s">
        <v>8318</v>
      </c>
      <c r="S3253" s="10">
        <f t="shared" si="1070"/>
        <v>42146.731087962966</v>
      </c>
      <c r="T3253" s="10">
        <f t="shared" si="1071"/>
        <v>42176.731087962966</v>
      </c>
      <c r="U3253">
        <f t="shared" si="1094"/>
        <v>1500</v>
      </c>
      <c r="V3253">
        <f t="shared" si="1095"/>
        <v>1661</v>
      </c>
    </row>
    <row r="3254" spans="1:22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1068"/>
        <v>1.2782222222222221</v>
      </c>
      <c r="P3254">
        <f t="shared" si="1069"/>
        <v>57.52</v>
      </c>
      <c r="Q3254" t="s">
        <v>8317</v>
      </c>
      <c r="R3254" t="s">
        <v>8318</v>
      </c>
      <c r="S3254" s="10">
        <f t="shared" si="1070"/>
        <v>42590.472685185188</v>
      </c>
      <c r="T3254" s="10">
        <f t="shared" si="1071"/>
        <v>42620.472685185188</v>
      </c>
      <c r="U3254">
        <f>D3254*1.39</f>
        <v>3127.5</v>
      </c>
      <c r="V3254">
        <f>E3254*1.39</f>
        <v>3997.64</v>
      </c>
    </row>
    <row r="3255" spans="1:22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1068"/>
        <v>1.0182500000000001</v>
      </c>
      <c r="P3255">
        <f t="shared" si="1069"/>
        <v>177.08695652173913</v>
      </c>
      <c r="Q3255" t="s">
        <v>8317</v>
      </c>
      <c r="R3255" t="s">
        <v>8318</v>
      </c>
      <c r="S3255" s="10">
        <f t="shared" si="1070"/>
        <v>42602.576712962968</v>
      </c>
      <c r="T3255" s="10">
        <f t="shared" si="1071"/>
        <v>42621.15625</v>
      </c>
      <c r="U3255">
        <f>D3255</f>
        <v>20000</v>
      </c>
      <c r="V3255">
        <f>E3255</f>
        <v>20365</v>
      </c>
    </row>
    <row r="3256" spans="1:22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1068"/>
        <v>1.012576923076923</v>
      </c>
      <c r="P3256">
        <f t="shared" si="1069"/>
        <v>70.771505376344081</v>
      </c>
      <c r="Q3256" t="s">
        <v>8317</v>
      </c>
      <c r="R3256" t="s">
        <v>8318</v>
      </c>
      <c r="S3256" s="10">
        <f t="shared" si="1070"/>
        <v>42059.085752314815</v>
      </c>
      <c r="T3256" s="10">
        <f t="shared" si="1071"/>
        <v>42089.044085648144</v>
      </c>
      <c r="U3256">
        <f t="shared" ref="U3256:U3257" si="1096">D3256*1.39</f>
        <v>18070</v>
      </c>
      <c r="V3256">
        <f t="shared" ref="V3256:V3257" si="1097">E3256*1.39</f>
        <v>18297.264999999999</v>
      </c>
    </row>
    <row r="3257" spans="1:22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1068"/>
        <v>1.75</v>
      </c>
      <c r="P3257">
        <f t="shared" si="1069"/>
        <v>29.166666666666668</v>
      </c>
      <c r="Q3257" t="s">
        <v>8317</v>
      </c>
      <c r="R3257" t="s">
        <v>8318</v>
      </c>
      <c r="S3257" s="10">
        <f t="shared" si="1070"/>
        <v>41889.768229166664</v>
      </c>
      <c r="T3257" s="10">
        <f t="shared" si="1071"/>
        <v>41919.768229166664</v>
      </c>
      <c r="U3257">
        <f t="shared" si="1096"/>
        <v>416.99999999999994</v>
      </c>
      <c r="V3257">
        <f t="shared" si="1097"/>
        <v>729.75</v>
      </c>
    </row>
    <row r="3258" spans="1:22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1068"/>
        <v>1.2806</v>
      </c>
      <c r="P3258">
        <f t="shared" si="1069"/>
        <v>72.76136363636364</v>
      </c>
      <c r="Q3258" t="s">
        <v>8317</v>
      </c>
      <c r="R3258" t="s">
        <v>8318</v>
      </c>
      <c r="S3258" s="10">
        <f t="shared" si="1070"/>
        <v>42144.573807870373</v>
      </c>
      <c r="T3258" s="10">
        <f t="shared" si="1071"/>
        <v>42166.165972222225</v>
      </c>
      <c r="U3258">
        <f>D3258</f>
        <v>10000</v>
      </c>
      <c r="V3258">
        <f>E3258</f>
        <v>12806</v>
      </c>
    </row>
    <row r="3259" spans="1:22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1068"/>
        <v>1.0629949999999999</v>
      </c>
      <c r="P3259">
        <f t="shared" si="1069"/>
        <v>51.853414634146333</v>
      </c>
      <c r="Q3259" t="s">
        <v>8317</v>
      </c>
      <c r="R3259" t="s">
        <v>8318</v>
      </c>
      <c r="S3259" s="10">
        <f t="shared" si="1070"/>
        <v>42758.559629629628</v>
      </c>
      <c r="T3259" s="10">
        <f t="shared" si="1071"/>
        <v>42788.559629629628</v>
      </c>
      <c r="U3259">
        <f>D3259*1.39</f>
        <v>2780</v>
      </c>
      <c r="V3259">
        <f>E3259*1.39</f>
        <v>2955.1260999999995</v>
      </c>
    </row>
    <row r="3260" spans="1:22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1068"/>
        <v>1.052142857142857</v>
      </c>
      <c r="P3260">
        <f t="shared" si="1069"/>
        <v>98.2</v>
      </c>
      <c r="Q3260" t="s">
        <v>8317</v>
      </c>
      <c r="R3260" t="s">
        <v>8318</v>
      </c>
      <c r="S3260" s="10">
        <f t="shared" si="1070"/>
        <v>41982.887280092589</v>
      </c>
      <c r="T3260" s="10">
        <f t="shared" si="1071"/>
        <v>42012.887280092589</v>
      </c>
      <c r="U3260">
        <f t="shared" ref="U3260:U3266" si="1098">D3260</f>
        <v>7000</v>
      </c>
      <c r="V3260">
        <f t="shared" ref="V3260:V3266" si="1099">E3260</f>
        <v>7365</v>
      </c>
    </row>
    <row r="3261" spans="1:22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1068"/>
        <v>1.0616782608695652</v>
      </c>
      <c r="P3261">
        <f t="shared" si="1069"/>
        <v>251.7381443298969</v>
      </c>
      <c r="Q3261" t="s">
        <v>8317</v>
      </c>
      <c r="R3261" t="s">
        <v>8318</v>
      </c>
      <c r="S3261" s="10">
        <f t="shared" si="1070"/>
        <v>42614.760937500003</v>
      </c>
      <c r="T3261" s="10">
        <f t="shared" si="1071"/>
        <v>42644.165972222225</v>
      </c>
      <c r="U3261">
        <f t="shared" si="1098"/>
        <v>23000</v>
      </c>
      <c r="V3261">
        <f t="shared" si="1099"/>
        <v>24418.6</v>
      </c>
    </row>
    <row r="3262" spans="1:22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1068"/>
        <v>1.0924</v>
      </c>
      <c r="P3262">
        <f t="shared" si="1069"/>
        <v>74.821917808219183</v>
      </c>
      <c r="Q3262" t="s">
        <v>8317</v>
      </c>
      <c r="R3262" t="s">
        <v>8318</v>
      </c>
      <c r="S3262" s="10">
        <f t="shared" si="1070"/>
        <v>42303.672662037032</v>
      </c>
      <c r="T3262" s="10">
        <f t="shared" si="1071"/>
        <v>42338.714328703703</v>
      </c>
      <c r="U3262">
        <f t="shared" si="1098"/>
        <v>5000</v>
      </c>
      <c r="V3262">
        <f t="shared" si="1099"/>
        <v>5462</v>
      </c>
    </row>
    <row r="3263" spans="1:22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1068"/>
        <v>1.0045454545454546</v>
      </c>
      <c r="P3263">
        <f t="shared" si="1069"/>
        <v>67.65306122448979</v>
      </c>
      <c r="Q3263" t="s">
        <v>8317</v>
      </c>
      <c r="R3263" t="s">
        <v>8318</v>
      </c>
      <c r="S3263" s="10">
        <f t="shared" si="1070"/>
        <v>42171.725416666668</v>
      </c>
      <c r="T3263" s="10">
        <f t="shared" si="1071"/>
        <v>42201.725416666668</v>
      </c>
      <c r="U3263">
        <f t="shared" si="1098"/>
        <v>3300</v>
      </c>
      <c r="V3263">
        <f t="shared" si="1099"/>
        <v>3315</v>
      </c>
    </row>
    <row r="3264" spans="1:22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1068"/>
        <v>1.0304098360655738</v>
      </c>
      <c r="P3264">
        <f t="shared" si="1069"/>
        <v>93.81343283582089</v>
      </c>
      <c r="Q3264" t="s">
        <v>8317</v>
      </c>
      <c r="R3264" t="s">
        <v>8318</v>
      </c>
      <c r="S3264" s="10">
        <f t="shared" si="1070"/>
        <v>41964.315532407403</v>
      </c>
      <c r="T3264" s="10">
        <f t="shared" si="1071"/>
        <v>41995.166666666672</v>
      </c>
      <c r="U3264">
        <f t="shared" si="1098"/>
        <v>12200</v>
      </c>
      <c r="V3264">
        <f t="shared" si="1099"/>
        <v>12571</v>
      </c>
    </row>
    <row r="3265" spans="1:22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1068"/>
        <v>1.121664</v>
      </c>
      <c r="P3265">
        <f t="shared" si="1069"/>
        <v>41.237647058823526</v>
      </c>
      <c r="Q3265" t="s">
        <v>8317</v>
      </c>
      <c r="R3265" t="s">
        <v>8318</v>
      </c>
      <c r="S3265" s="10">
        <f t="shared" si="1070"/>
        <v>42284.516064814816</v>
      </c>
      <c r="T3265" s="10">
        <f t="shared" si="1071"/>
        <v>42307.875</v>
      </c>
      <c r="U3265">
        <f t="shared" si="1098"/>
        <v>2500</v>
      </c>
      <c r="V3265">
        <f t="shared" si="1099"/>
        <v>2804.16</v>
      </c>
    </row>
    <row r="3266" spans="1:22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1068"/>
        <v>1.03</v>
      </c>
      <c r="P3266">
        <f t="shared" si="1069"/>
        <v>52.551020408163268</v>
      </c>
      <c r="Q3266" t="s">
        <v>8317</v>
      </c>
      <c r="R3266" t="s">
        <v>8318</v>
      </c>
      <c r="S3266" s="10">
        <f t="shared" si="1070"/>
        <v>42016.800208333334</v>
      </c>
      <c r="T3266" s="10">
        <f t="shared" si="1071"/>
        <v>42032.916666666672</v>
      </c>
      <c r="U3266">
        <f t="shared" si="1098"/>
        <v>2500</v>
      </c>
      <c r="V3266">
        <f t="shared" si="1099"/>
        <v>2575</v>
      </c>
    </row>
    <row r="3267" spans="1:22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1100">SUM(E3267/D3267)</f>
        <v>1.64</v>
      </c>
      <c r="P3267">
        <f t="shared" ref="P3267:P3330" si="1101">SUM(E3267/L3267)</f>
        <v>70.285714285714292</v>
      </c>
      <c r="Q3267" t="s">
        <v>8317</v>
      </c>
      <c r="R3267" t="s">
        <v>8318</v>
      </c>
      <c r="S3267" s="10">
        <f t="shared" ref="S3267:S3330" si="1102">(((J3267/60)/60)/24)+DATE(1970,1,1)</f>
        <v>42311.711979166663</v>
      </c>
      <c r="T3267" s="10">
        <f t="shared" ref="T3267:T3330" si="1103">(((I3267/60)/60)/24)+DATE(1970,1,1)</f>
        <v>42341.708333333328</v>
      </c>
      <c r="U3267">
        <f>D3267*1.19</f>
        <v>3213</v>
      </c>
      <c r="V3267">
        <f>E3267*1.19</f>
        <v>5269.32</v>
      </c>
    </row>
    <row r="3268" spans="1:22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1100"/>
        <v>1.3128333333333333</v>
      </c>
      <c r="P3268">
        <f t="shared" si="1101"/>
        <v>48.325153374233132</v>
      </c>
      <c r="Q3268" t="s">
        <v>8317</v>
      </c>
      <c r="R3268" t="s">
        <v>8318</v>
      </c>
      <c r="S3268" s="10">
        <f t="shared" si="1102"/>
        <v>42136.536134259266</v>
      </c>
      <c r="T3268" s="10">
        <f t="shared" si="1103"/>
        <v>42167.875</v>
      </c>
      <c r="U3268">
        <f t="shared" ref="U3268:U3270" si="1104">D3268</f>
        <v>6000</v>
      </c>
      <c r="V3268">
        <f t="shared" ref="V3268:V3270" si="1105">E3268</f>
        <v>7877</v>
      </c>
    </row>
    <row r="3269" spans="1:22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1100"/>
        <v>1.0209999999999999</v>
      </c>
      <c r="P3269">
        <f t="shared" si="1101"/>
        <v>53.177083333333336</v>
      </c>
      <c r="Q3269" t="s">
        <v>8317</v>
      </c>
      <c r="R3269" t="s">
        <v>8318</v>
      </c>
      <c r="S3269" s="10">
        <f t="shared" si="1102"/>
        <v>42172.757638888885</v>
      </c>
      <c r="T3269" s="10">
        <f t="shared" si="1103"/>
        <v>42202.757638888885</v>
      </c>
      <c r="U3269">
        <f t="shared" si="1104"/>
        <v>15000</v>
      </c>
      <c r="V3269">
        <f t="shared" si="1105"/>
        <v>15315</v>
      </c>
    </row>
    <row r="3270" spans="1:22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1100"/>
        <v>1.28</v>
      </c>
      <c r="P3270">
        <f t="shared" si="1101"/>
        <v>60.952380952380949</v>
      </c>
      <c r="Q3270" t="s">
        <v>8317</v>
      </c>
      <c r="R3270" t="s">
        <v>8318</v>
      </c>
      <c r="S3270" s="10">
        <f t="shared" si="1102"/>
        <v>42590.90425925926</v>
      </c>
      <c r="T3270" s="10">
        <f t="shared" si="1103"/>
        <v>42606.90425925926</v>
      </c>
      <c r="U3270">
        <f t="shared" si="1104"/>
        <v>2000</v>
      </c>
      <c r="V3270">
        <f t="shared" si="1105"/>
        <v>2560</v>
      </c>
    </row>
    <row r="3271" spans="1:22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1100"/>
        <v>1.0149999999999999</v>
      </c>
      <c r="P3271">
        <f t="shared" si="1101"/>
        <v>116</v>
      </c>
      <c r="Q3271" t="s">
        <v>8317</v>
      </c>
      <c r="R3271" t="s">
        <v>8318</v>
      </c>
      <c r="S3271" s="10">
        <f t="shared" si="1102"/>
        <v>42137.395798611105</v>
      </c>
      <c r="T3271" s="10">
        <f t="shared" si="1103"/>
        <v>42171.458333333328</v>
      </c>
      <c r="U3271">
        <f t="shared" ref="U3271:U3273" si="1106">D3271*1.39</f>
        <v>11120</v>
      </c>
      <c r="V3271">
        <f t="shared" ref="V3271:V3273" si="1107">E3271*1.39</f>
        <v>11286.8</v>
      </c>
    </row>
    <row r="3272" spans="1:22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1100"/>
        <v>1.0166666666666666</v>
      </c>
      <c r="P3272">
        <f t="shared" si="1101"/>
        <v>61</v>
      </c>
      <c r="Q3272" t="s">
        <v>8317</v>
      </c>
      <c r="R3272" t="s">
        <v>8318</v>
      </c>
      <c r="S3272" s="10">
        <f t="shared" si="1102"/>
        <v>42167.533159722225</v>
      </c>
      <c r="T3272" s="10">
        <f t="shared" si="1103"/>
        <v>42197.533159722225</v>
      </c>
      <c r="U3272">
        <f t="shared" si="1106"/>
        <v>2502</v>
      </c>
      <c r="V3272">
        <f t="shared" si="1107"/>
        <v>2543.6999999999998</v>
      </c>
    </row>
    <row r="3273" spans="1:22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1100"/>
        <v>1.3</v>
      </c>
      <c r="P3273">
        <f t="shared" si="1101"/>
        <v>38.235294117647058</v>
      </c>
      <c r="Q3273" t="s">
        <v>8317</v>
      </c>
      <c r="R3273" t="s">
        <v>8318</v>
      </c>
      <c r="S3273" s="10">
        <f t="shared" si="1102"/>
        <v>41915.437210648146</v>
      </c>
      <c r="T3273" s="10">
        <f t="shared" si="1103"/>
        <v>41945.478877314818</v>
      </c>
      <c r="U3273">
        <f t="shared" si="1106"/>
        <v>2085</v>
      </c>
      <c r="V3273">
        <f t="shared" si="1107"/>
        <v>2710.5</v>
      </c>
    </row>
    <row r="3274" spans="1:22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1100"/>
        <v>1.5443</v>
      </c>
      <c r="P3274">
        <f t="shared" si="1101"/>
        <v>106.50344827586207</v>
      </c>
      <c r="Q3274" t="s">
        <v>8317</v>
      </c>
      <c r="R3274" t="s">
        <v>8318</v>
      </c>
      <c r="S3274" s="10">
        <f t="shared" si="1102"/>
        <v>42284.500104166669</v>
      </c>
      <c r="T3274" s="10">
        <f t="shared" si="1103"/>
        <v>42314.541770833333</v>
      </c>
      <c r="U3274">
        <f t="shared" ref="U3274:U3277" si="1108">D3274</f>
        <v>10000</v>
      </c>
      <c r="V3274">
        <f t="shared" ref="V3274:V3277" si="1109">E3274</f>
        <v>15443</v>
      </c>
    </row>
    <row r="3275" spans="1:22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1100"/>
        <v>1.0740000000000001</v>
      </c>
      <c r="P3275">
        <f t="shared" si="1101"/>
        <v>204.57142857142858</v>
      </c>
      <c r="Q3275" t="s">
        <v>8317</v>
      </c>
      <c r="R3275" t="s">
        <v>8318</v>
      </c>
      <c r="S3275" s="10">
        <f t="shared" si="1102"/>
        <v>42611.801412037035</v>
      </c>
      <c r="T3275" s="10">
        <f t="shared" si="1103"/>
        <v>42627.791666666672</v>
      </c>
      <c r="U3275">
        <f t="shared" si="1108"/>
        <v>4000</v>
      </c>
      <c r="V3275">
        <f t="shared" si="1109"/>
        <v>4296</v>
      </c>
    </row>
    <row r="3276" spans="1:22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1100"/>
        <v>1.0132258064516129</v>
      </c>
      <c r="P3276">
        <f t="shared" si="1101"/>
        <v>54.912587412587413</v>
      </c>
      <c r="Q3276" t="s">
        <v>8317</v>
      </c>
      <c r="R3276" t="s">
        <v>8318</v>
      </c>
      <c r="S3276" s="10">
        <f t="shared" si="1102"/>
        <v>42400.704537037032</v>
      </c>
      <c r="T3276" s="10">
        <f t="shared" si="1103"/>
        <v>42444.875</v>
      </c>
      <c r="U3276">
        <f t="shared" si="1108"/>
        <v>15500</v>
      </c>
      <c r="V3276">
        <f t="shared" si="1109"/>
        <v>15705</v>
      </c>
    </row>
    <row r="3277" spans="1:22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1100"/>
        <v>1.0027777777777778</v>
      </c>
      <c r="P3277">
        <f t="shared" si="1101"/>
        <v>150.41666666666666</v>
      </c>
      <c r="Q3277" t="s">
        <v>8317</v>
      </c>
      <c r="R3277" t="s">
        <v>8318</v>
      </c>
      <c r="S3277" s="10">
        <f t="shared" si="1102"/>
        <v>42017.88045138889</v>
      </c>
      <c r="T3277" s="10">
        <f t="shared" si="1103"/>
        <v>42044.1875</v>
      </c>
      <c r="U3277">
        <f t="shared" si="1108"/>
        <v>1800</v>
      </c>
      <c r="V3277">
        <f t="shared" si="1109"/>
        <v>1805</v>
      </c>
    </row>
    <row r="3278" spans="1:22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1100"/>
        <v>1.1684444444444444</v>
      </c>
      <c r="P3278">
        <f t="shared" si="1101"/>
        <v>52.58</v>
      </c>
      <c r="Q3278" t="s">
        <v>8317</v>
      </c>
      <c r="R3278" t="s">
        <v>8318</v>
      </c>
      <c r="S3278" s="10">
        <f t="shared" si="1102"/>
        <v>42426.949988425928</v>
      </c>
      <c r="T3278" s="10">
        <f t="shared" si="1103"/>
        <v>42461.165972222225</v>
      </c>
      <c r="U3278">
        <f>D3278*0.81</f>
        <v>3645.0000000000005</v>
      </c>
      <c r="V3278">
        <f>E3278*0.81</f>
        <v>4258.9800000000005</v>
      </c>
    </row>
    <row r="3279" spans="1:22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1100"/>
        <v>1.0860000000000001</v>
      </c>
      <c r="P3279">
        <f t="shared" si="1101"/>
        <v>54.3</v>
      </c>
      <c r="Q3279" t="s">
        <v>8317</v>
      </c>
      <c r="R3279" t="s">
        <v>8318</v>
      </c>
      <c r="S3279" s="10">
        <f t="shared" si="1102"/>
        <v>41931.682939814818</v>
      </c>
      <c r="T3279" s="10">
        <f t="shared" si="1103"/>
        <v>41961.724606481483</v>
      </c>
      <c r="U3279">
        <f t="shared" ref="U3279:U3280" si="1110">D3279*1.39</f>
        <v>6949.9999999999991</v>
      </c>
      <c r="V3279">
        <f t="shared" ref="V3279:V3280" si="1111">E3279*1.39</f>
        <v>7547.7</v>
      </c>
    </row>
    <row r="3280" spans="1:22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1100"/>
        <v>1.034</v>
      </c>
      <c r="P3280">
        <f t="shared" si="1101"/>
        <v>76.029411764705884</v>
      </c>
      <c r="Q3280" t="s">
        <v>8317</v>
      </c>
      <c r="R3280" t="s">
        <v>8318</v>
      </c>
      <c r="S3280" s="10">
        <f t="shared" si="1102"/>
        <v>42124.848414351851</v>
      </c>
      <c r="T3280" s="10">
        <f t="shared" si="1103"/>
        <v>42154.848414351851</v>
      </c>
      <c r="U3280">
        <f t="shared" si="1110"/>
        <v>3474.9999999999995</v>
      </c>
      <c r="V3280">
        <f t="shared" si="1111"/>
        <v>3593.1499999999996</v>
      </c>
    </row>
    <row r="3281" spans="1:22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1100"/>
        <v>1.1427586206896552</v>
      </c>
      <c r="P3281">
        <f t="shared" si="1101"/>
        <v>105.2063492063492</v>
      </c>
      <c r="Q3281" t="s">
        <v>8317</v>
      </c>
      <c r="R3281" t="s">
        <v>8318</v>
      </c>
      <c r="S3281" s="10">
        <f t="shared" si="1102"/>
        <v>42431.102534722217</v>
      </c>
      <c r="T3281" s="10">
        <f t="shared" si="1103"/>
        <v>42461.06086805556</v>
      </c>
      <c r="U3281">
        <f t="shared" ref="U3281:U3284" si="1112">D3281</f>
        <v>5800</v>
      </c>
      <c r="V3281">
        <f t="shared" ref="V3281:V3284" si="1113">E3281</f>
        <v>6628</v>
      </c>
    </row>
    <row r="3282" spans="1:22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1100"/>
        <v>1.03</v>
      </c>
      <c r="P3282">
        <f t="shared" si="1101"/>
        <v>68.666666666666671</v>
      </c>
      <c r="Q3282" t="s">
        <v>8317</v>
      </c>
      <c r="R3282" t="s">
        <v>8318</v>
      </c>
      <c r="S3282" s="10">
        <f t="shared" si="1102"/>
        <v>42121.756921296299</v>
      </c>
      <c r="T3282" s="10">
        <f t="shared" si="1103"/>
        <v>42156.208333333328</v>
      </c>
      <c r="U3282">
        <f t="shared" si="1112"/>
        <v>2000</v>
      </c>
      <c r="V3282">
        <f t="shared" si="1113"/>
        <v>2060</v>
      </c>
    </row>
    <row r="3283" spans="1:22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1100"/>
        <v>1.216</v>
      </c>
      <c r="P3283">
        <f t="shared" si="1101"/>
        <v>129.36170212765958</v>
      </c>
      <c r="Q3283" t="s">
        <v>8317</v>
      </c>
      <c r="R3283" t="s">
        <v>8318</v>
      </c>
      <c r="S3283" s="10">
        <f t="shared" si="1102"/>
        <v>42219.019733796296</v>
      </c>
      <c r="T3283" s="10">
        <f t="shared" si="1103"/>
        <v>42249.019733796296</v>
      </c>
      <c r="U3283">
        <f t="shared" si="1112"/>
        <v>5000</v>
      </c>
      <c r="V3283">
        <f t="shared" si="1113"/>
        <v>6080</v>
      </c>
    </row>
    <row r="3284" spans="1:22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1100"/>
        <v>1.026467741935484</v>
      </c>
      <c r="P3284">
        <f t="shared" si="1101"/>
        <v>134.26371308016877</v>
      </c>
      <c r="Q3284" t="s">
        <v>8317</v>
      </c>
      <c r="R3284" t="s">
        <v>8318</v>
      </c>
      <c r="S3284" s="10">
        <f t="shared" si="1102"/>
        <v>42445.19430555556</v>
      </c>
      <c r="T3284" s="10">
        <f t="shared" si="1103"/>
        <v>42489.19430555556</v>
      </c>
      <c r="U3284">
        <f t="shared" si="1112"/>
        <v>31000</v>
      </c>
      <c r="V3284">
        <f t="shared" si="1113"/>
        <v>31820.5</v>
      </c>
    </row>
    <row r="3285" spans="1:22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1100"/>
        <v>1.0475000000000001</v>
      </c>
      <c r="P3285">
        <f t="shared" si="1101"/>
        <v>17.829787234042552</v>
      </c>
      <c r="Q3285" t="s">
        <v>8317</v>
      </c>
      <c r="R3285" t="s">
        <v>8318</v>
      </c>
      <c r="S3285" s="10">
        <f t="shared" si="1102"/>
        <v>42379.74418981481</v>
      </c>
      <c r="T3285" s="10">
        <f t="shared" si="1103"/>
        <v>42410.875</v>
      </c>
      <c r="U3285">
        <f>D3285*1.39</f>
        <v>1112</v>
      </c>
      <c r="V3285">
        <f>E3285*1.39</f>
        <v>1164.82</v>
      </c>
    </row>
    <row r="3286" spans="1:22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1100"/>
        <v>1.016</v>
      </c>
      <c r="P3286">
        <f t="shared" si="1101"/>
        <v>203.2</v>
      </c>
      <c r="Q3286" t="s">
        <v>8317</v>
      </c>
      <c r="R3286" t="s">
        <v>8318</v>
      </c>
      <c r="S3286" s="10">
        <f t="shared" si="1102"/>
        <v>42380.884872685187</v>
      </c>
      <c r="T3286" s="10">
        <f t="shared" si="1103"/>
        <v>42398.249305555553</v>
      </c>
      <c r="U3286">
        <f t="shared" ref="U3286:U3288" si="1114">D3286</f>
        <v>3000</v>
      </c>
      <c r="V3286">
        <f t="shared" ref="V3286:V3288" si="1115">E3286</f>
        <v>3048</v>
      </c>
    </row>
    <row r="3287" spans="1:22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1100"/>
        <v>1.1210242048409682</v>
      </c>
      <c r="P3287">
        <f t="shared" si="1101"/>
        <v>69.18518518518519</v>
      </c>
      <c r="Q3287" t="s">
        <v>8317</v>
      </c>
      <c r="R3287" t="s">
        <v>8318</v>
      </c>
      <c r="S3287" s="10">
        <f t="shared" si="1102"/>
        <v>42762.942430555559</v>
      </c>
      <c r="T3287" s="10">
        <f t="shared" si="1103"/>
        <v>42794.208333333328</v>
      </c>
      <c r="U3287">
        <f t="shared" si="1114"/>
        <v>4999</v>
      </c>
      <c r="V3287">
        <f t="shared" si="1115"/>
        <v>5604</v>
      </c>
    </row>
    <row r="3288" spans="1:22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1100"/>
        <v>1.0176666666666667</v>
      </c>
      <c r="P3288">
        <f t="shared" si="1101"/>
        <v>125.12295081967213</v>
      </c>
      <c r="Q3288" t="s">
        <v>8317</v>
      </c>
      <c r="R3288" t="s">
        <v>8318</v>
      </c>
      <c r="S3288" s="10">
        <f t="shared" si="1102"/>
        <v>42567.840069444443</v>
      </c>
      <c r="T3288" s="10">
        <f t="shared" si="1103"/>
        <v>42597.840069444443</v>
      </c>
      <c r="U3288">
        <f t="shared" si="1114"/>
        <v>15000</v>
      </c>
      <c r="V3288">
        <f t="shared" si="1115"/>
        <v>15265</v>
      </c>
    </row>
    <row r="3289" spans="1:22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1100"/>
        <v>1</v>
      </c>
      <c r="P3289">
        <f t="shared" si="1101"/>
        <v>73.529411764705884</v>
      </c>
      <c r="Q3289" t="s">
        <v>8317</v>
      </c>
      <c r="R3289" t="s">
        <v>8318</v>
      </c>
      <c r="S3289" s="10">
        <f t="shared" si="1102"/>
        <v>42311.750324074077</v>
      </c>
      <c r="T3289" s="10">
        <f t="shared" si="1103"/>
        <v>42336.750324074077</v>
      </c>
      <c r="U3289">
        <f>D3289*0.81</f>
        <v>2025.0000000000002</v>
      </c>
      <c r="V3289">
        <f>E3289*0.81</f>
        <v>2025.0000000000002</v>
      </c>
    </row>
    <row r="3290" spans="1:22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1100"/>
        <v>1.0026489999999999</v>
      </c>
      <c r="P3290">
        <f t="shared" si="1101"/>
        <v>48.437149758454105</v>
      </c>
      <c r="Q3290" t="s">
        <v>8317</v>
      </c>
      <c r="R3290" t="s">
        <v>8318</v>
      </c>
      <c r="S3290" s="10">
        <f t="shared" si="1102"/>
        <v>42505.774479166663</v>
      </c>
      <c r="T3290" s="10">
        <f t="shared" si="1103"/>
        <v>42541.958333333328</v>
      </c>
      <c r="U3290">
        <f t="shared" ref="U3290:U3292" si="1116">D3290*1.39</f>
        <v>13899.999999999998</v>
      </c>
      <c r="V3290">
        <f t="shared" ref="V3290:V3292" si="1117">E3290*1.39</f>
        <v>13936.821099999999</v>
      </c>
    </row>
    <row r="3291" spans="1:22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1100"/>
        <v>1.3304200000000002</v>
      </c>
      <c r="P3291">
        <f t="shared" si="1101"/>
        <v>26.608400000000003</v>
      </c>
      <c r="Q3291" t="s">
        <v>8317</v>
      </c>
      <c r="R3291" t="s">
        <v>8318</v>
      </c>
      <c r="S3291" s="10">
        <f t="shared" si="1102"/>
        <v>42758.368078703701</v>
      </c>
      <c r="T3291" s="10">
        <f t="shared" si="1103"/>
        <v>42786.368078703701</v>
      </c>
      <c r="U3291">
        <f t="shared" si="1116"/>
        <v>695</v>
      </c>
      <c r="V3291">
        <f t="shared" si="1117"/>
        <v>924.64189999999996</v>
      </c>
    </row>
    <row r="3292" spans="1:22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1100"/>
        <v>1.212</v>
      </c>
      <c r="P3292">
        <f t="shared" si="1101"/>
        <v>33.666666666666664</v>
      </c>
      <c r="Q3292" t="s">
        <v>8317</v>
      </c>
      <c r="R3292" t="s">
        <v>8318</v>
      </c>
      <c r="S3292" s="10">
        <f t="shared" si="1102"/>
        <v>42775.51494212963</v>
      </c>
      <c r="T3292" s="10">
        <f t="shared" si="1103"/>
        <v>42805.51494212963</v>
      </c>
      <c r="U3292">
        <f t="shared" si="1116"/>
        <v>2780</v>
      </c>
      <c r="V3292">
        <f t="shared" si="1117"/>
        <v>3369.3599999999997</v>
      </c>
    </row>
    <row r="3293" spans="1:22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1100"/>
        <v>1.1399999999999999</v>
      </c>
      <c r="P3293">
        <f t="shared" si="1101"/>
        <v>40.714285714285715</v>
      </c>
      <c r="Q3293" t="s">
        <v>8317</v>
      </c>
      <c r="R3293" t="s">
        <v>8318</v>
      </c>
      <c r="S3293" s="10">
        <f t="shared" si="1102"/>
        <v>42232.702546296292</v>
      </c>
      <c r="T3293" s="10">
        <f t="shared" si="1103"/>
        <v>42264.165972222225</v>
      </c>
      <c r="U3293">
        <f>D3293</f>
        <v>500</v>
      </c>
      <c r="V3293">
        <f>E3293</f>
        <v>570</v>
      </c>
    </row>
    <row r="3294" spans="1:22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1100"/>
        <v>2.8613861386138613</v>
      </c>
      <c r="P3294">
        <f t="shared" si="1101"/>
        <v>19.266666666666666</v>
      </c>
      <c r="Q3294" t="s">
        <v>8317</v>
      </c>
      <c r="R3294" t="s">
        <v>8318</v>
      </c>
      <c r="S3294" s="10">
        <f t="shared" si="1102"/>
        <v>42282.770231481481</v>
      </c>
      <c r="T3294" s="10">
        <f t="shared" si="1103"/>
        <v>42342.811898148153</v>
      </c>
      <c r="U3294">
        <f>D3294*1.39</f>
        <v>140.38999999999999</v>
      </c>
      <c r="V3294">
        <f>E3294*1.39</f>
        <v>401.71</v>
      </c>
    </row>
    <row r="3295" spans="1:22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1100"/>
        <v>1.7044444444444444</v>
      </c>
      <c r="P3295">
        <f t="shared" si="1101"/>
        <v>84.285714285714292</v>
      </c>
      <c r="Q3295" t="s">
        <v>8317</v>
      </c>
      <c r="R3295" t="s">
        <v>8318</v>
      </c>
      <c r="S3295" s="10">
        <f t="shared" si="1102"/>
        <v>42768.425370370373</v>
      </c>
      <c r="T3295" s="10">
        <f t="shared" si="1103"/>
        <v>42798.425370370373</v>
      </c>
      <c r="U3295">
        <f>D3295*0.7</f>
        <v>3150</v>
      </c>
      <c r="V3295">
        <f>E3295*0.7</f>
        <v>5369</v>
      </c>
    </row>
    <row r="3296" spans="1:22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1100"/>
        <v>1.1833333333333333</v>
      </c>
      <c r="P3296">
        <f t="shared" si="1101"/>
        <v>29.583333333333332</v>
      </c>
      <c r="Q3296" t="s">
        <v>8317</v>
      </c>
      <c r="R3296" t="s">
        <v>8318</v>
      </c>
      <c r="S3296" s="10">
        <f t="shared" si="1102"/>
        <v>42141.541134259256</v>
      </c>
      <c r="T3296" s="10">
        <f t="shared" si="1103"/>
        <v>42171.541134259256</v>
      </c>
      <c r="U3296">
        <f t="shared" ref="U3296:U3299" si="1118">D3296*1.39</f>
        <v>833.99999999999989</v>
      </c>
      <c r="V3296">
        <f t="shared" ref="V3296:V3299" si="1119">E3296*1.39</f>
        <v>986.9</v>
      </c>
    </row>
    <row r="3297" spans="1:22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1100"/>
        <v>1.0285857142857142</v>
      </c>
      <c r="P3297">
        <f t="shared" si="1101"/>
        <v>26.667037037037037</v>
      </c>
      <c r="Q3297" t="s">
        <v>8317</v>
      </c>
      <c r="R3297" t="s">
        <v>8318</v>
      </c>
      <c r="S3297" s="10">
        <f t="shared" si="1102"/>
        <v>42609.442465277782</v>
      </c>
      <c r="T3297" s="10">
        <f t="shared" si="1103"/>
        <v>42639.442465277782</v>
      </c>
      <c r="U3297">
        <f t="shared" si="1118"/>
        <v>972.99999999999989</v>
      </c>
      <c r="V3297">
        <f t="shared" si="1119"/>
        <v>1000.8138999999999</v>
      </c>
    </row>
    <row r="3298" spans="1:22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1100"/>
        <v>1.4406666666666668</v>
      </c>
      <c r="P3298">
        <f t="shared" si="1101"/>
        <v>45.978723404255319</v>
      </c>
      <c r="Q3298" t="s">
        <v>8317</v>
      </c>
      <c r="R3298" t="s">
        <v>8318</v>
      </c>
      <c r="S3298" s="10">
        <f t="shared" si="1102"/>
        <v>42309.756620370375</v>
      </c>
      <c r="T3298" s="10">
        <f t="shared" si="1103"/>
        <v>42330.916666666672</v>
      </c>
      <c r="U3298">
        <f t="shared" si="1118"/>
        <v>2085</v>
      </c>
      <c r="V3298">
        <f t="shared" si="1119"/>
        <v>3003.79</v>
      </c>
    </row>
    <row r="3299" spans="1:22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1100"/>
        <v>1.0007272727272727</v>
      </c>
      <c r="P3299">
        <f t="shared" si="1101"/>
        <v>125.09090909090909</v>
      </c>
      <c r="Q3299" t="s">
        <v>8317</v>
      </c>
      <c r="R3299" t="s">
        <v>8318</v>
      </c>
      <c r="S3299" s="10">
        <f t="shared" si="1102"/>
        <v>42193.771481481483</v>
      </c>
      <c r="T3299" s="10">
        <f t="shared" si="1103"/>
        <v>42212.957638888889</v>
      </c>
      <c r="U3299">
        <f t="shared" si="1118"/>
        <v>7644.9999999999991</v>
      </c>
      <c r="V3299">
        <f t="shared" si="1119"/>
        <v>7650.5599999999995</v>
      </c>
    </row>
    <row r="3300" spans="1:22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1100"/>
        <v>1.0173000000000001</v>
      </c>
      <c r="P3300">
        <f t="shared" si="1101"/>
        <v>141.29166666666666</v>
      </c>
      <c r="Q3300" t="s">
        <v>8317</v>
      </c>
      <c r="R3300" t="s">
        <v>8318</v>
      </c>
      <c r="S3300" s="10">
        <f t="shared" si="1102"/>
        <v>42239.957962962959</v>
      </c>
      <c r="T3300" s="10">
        <f t="shared" si="1103"/>
        <v>42260</v>
      </c>
      <c r="U3300">
        <f t="shared" ref="U3300:U3303" si="1120">D3300</f>
        <v>10000</v>
      </c>
      <c r="V3300">
        <f t="shared" ref="V3300:V3303" si="1121">E3300</f>
        <v>10173</v>
      </c>
    </row>
    <row r="3301" spans="1:22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1100"/>
        <v>1.1619999999999999</v>
      </c>
      <c r="P3301">
        <f t="shared" si="1101"/>
        <v>55.333333333333336</v>
      </c>
      <c r="Q3301" t="s">
        <v>8317</v>
      </c>
      <c r="R3301" t="s">
        <v>8318</v>
      </c>
      <c r="S3301" s="10">
        <f t="shared" si="1102"/>
        <v>42261.917395833334</v>
      </c>
      <c r="T3301" s="10">
        <f t="shared" si="1103"/>
        <v>42291.917395833334</v>
      </c>
      <c r="U3301">
        <f t="shared" si="1120"/>
        <v>3000</v>
      </c>
      <c r="V3301">
        <f t="shared" si="1121"/>
        <v>3486</v>
      </c>
    </row>
    <row r="3302" spans="1:22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1100"/>
        <v>1.3616666666666666</v>
      </c>
      <c r="P3302">
        <f t="shared" si="1101"/>
        <v>46.420454545454547</v>
      </c>
      <c r="Q3302" t="s">
        <v>8317</v>
      </c>
      <c r="R3302" t="s">
        <v>8318</v>
      </c>
      <c r="S3302" s="10">
        <f t="shared" si="1102"/>
        <v>42102.743773148148</v>
      </c>
      <c r="T3302" s="10">
        <f t="shared" si="1103"/>
        <v>42123.743773148148</v>
      </c>
      <c r="U3302">
        <f t="shared" si="1120"/>
        <v>3000</v>
      </c>
      <c r="V3302">
        <f t="shared" si="1121"/>
        <v>4085</v>
      </c>
    </row>
    <row r="3303" spans="1:22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1100"/>
        <v>1.3346666666666667</v>
      </c>
      <c r="P3303">
        <f t="shared" si="1101"/>
        <v>57.2</v>
      </c>
      <c r="Q3303" t="s">
        <v>8317</v>
      </c>
      <c r="R3303" t="s">
        <v>8318</v>
      </c>
      <c r="S3303" s="10">
        <f t="shared" si="1102"/>
        <v>42538.73583333334</v>
      </c>
      <c r="T3303" s="10">
        <f t="shared" si="1103"/>
        <v>42583.290972222225</v>
      </c>
      <c r="U3303">
        <f t="shared" si="1120"/>
        <v>3000</v>
      </c>
      <c r="V3303">
        <f t="shared" si="1121"/>
        <v>4004</v>
      </c>
    </row>
    <row r="3304" spans="1:22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1100"/>
        <v>1.0339285714285715</v>
      </c>
      <c r="P3304">
        <f t="shared" si="1101"/>
        <v>173.7</v>
      </c>
      <c r="Q3304" t="s">
        <v>8317</v>
      </c>
      <c r="R3304" t="s">
        <v>8318</v>
      </c>
      <c r="S3304" s="10">
        <f t="shared" si="1102"/>
        <v>42681.35157407407</v>
      </c>
      <c r="T3304" s="10">
        <f t="shared" si="1103"/>
        <v>42711.35157407407</v>
      </c>
      <c r="U3304">
        <f>D3304*1.19</f>
        <v>9996</v>
      </c>
      <c r="V3304">
        <f>E3304*1.19</f>
        <v>10335.15</v>
      </c>
    </row>
    <row r="3305" spans="1:22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1100"/>
        <v>1.1588888888888889</v>
      </c>
      <c r="P3305">
        <f t="shared" si="1101"/>
        <v>59.6</v>
      </c>
      <c r="Q3305" t="s">
        <v>8317</v>
      </c>
      <c r="R3305" t="s">
        <v>8318</v>
      </c>
      <c r="S3305" s="10">
        <f t="shared" si="1102"/>
        <v>42056.65143518518</v>
      </c>
      <c r="T3305" s="10">
        <f t="shared" si="1103"/>
        <v>42091.609768518523</v>
      </c>
      <c r="U3305">
        <f t="shared" ref="U3305:U3310" si="1122">D3305</f>
        <v>1800</v>
      </c>
      <c r="V3305">
        <f t="shared" ref="V3305:V3310" si="1123">E3305</f>
        <v>2086</v>
      </c>
    </row>
    <row r="3306" spans="1:22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1100"/>
        <v>1.0451666666666666</v>
      </c>
      <c r="P3306">
        <f t="shared" si="1101"/>
        <v>89.585714285714289</v>
      </c>
      <c r="Q3306" t="s">
        <v>8317</v>
      </c>
      <c r="R3306" t="s">
        <v>8318</v>
      </c>
      <c r="S3306" s="10">
        <f t="shared" si="1102"/>
        <v>42696.624444444446</v>
      </c>
      <c r="T3306" s="10">
        <f t="shared" si="1103"/>
        <v>42726.624444444446</v>
      </c>
      <c r="U3306">
        <f t="shared" si="1122"/>
        <v>15000</v>
      </c>
      <c r="V3306">
        <f t="shared" si="1123"/>
        <v>15677.5</v>
      </c>
    </row>
    <row r="3307" spans="1:22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1100"/>
        <v>1.0202500000000001</v>
      </c>
      <c r="P3307">
        <f t="shared" si="1101"/>
        <v>204.05</v>
      </c>
      <c r="Q3307" t="s">
        <v>8317</v>
      </c>
      <c r="R3307" t="s">
        <v>8318</v>
      </c>
      <c r="S3307" s="10">
        <f t="shared" si="1102"/>
        <v>42186.855879629627</v>
      </c>
      <c r="T3307" s="10">
        <f t="shared" si="1103"/>
        <v>42216.855879629627</v>
      </c>
      <c r="U3307">
        <f t="shared" si="1122"/>
        <v>4000</v>
      </c>
      <c r="V3307">
        <f t="shared" si="1123"/>
        <v>4081</v>
      </c>
    </row>
    <row r="3308" spans="1:22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1100"/>
        <v>1.7533333333333334</v>
      </c>
      <c r="P3308">
        <f t="shared" si="1101"/>
        <v>48.703703703703702</v>
      </c>
      <c r="Q3308" t="s">
        <v>8317</v>
      </c>
      <c r="R3308" t="s">
        <v>8318</v>
      </c>
      <c r="S3308" s="10">
        <f t="shared" si="1102"/>
        <v>42493.219236111108</v>
      </c>
      <c r="T3308" s="10">
        <f t="shared" si="1103"/>
        <v>42531.125</v>
      </c>
      <c r="U3308">
        <f t="shared" si="1122"/>
        <v>1500</v>
      </c>
      <c r="V3308">
        <f t="shared" si="1123"/>
        <v>2630</v>
      </c>
    </row>
    <row r="3309" spans="1:22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1100"/>
        <v>1.0668</v>
      </c>
      <c r="P3309">
        <f t="shared" si="1101"/>
        <v>53.339999999999996</v>
      </c>
      <c r="Q3309" t="s">
        <v>8317</v>
      </c>
      <c r="R3309" t="s">
        <v>8318</v>
      </c>
      <c r="S3309" s="10">
        <f t="shared" si="1102"/>
        <v>42475.057164351849</v>
      </c>
      <c r="T3309" s="10">
        <f t="shared" si="1103"/>
        <v>42505.057164351849</v>
      </c>
      <c r="U3309">
        <f t="shared" si="1122"/>
        <v>1000</v>
      </c>
      <c r="V3309">
        <f t="shared" si="1123"/>
        <v>1066.8</v>
      </c>
    </row>
    <row r="3310" spans="1:22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1100"/>
        <v>1.2228571428571429</v>
      </c>
      <c r="P3310">
        <f t="shared" si="1101"/>
        <v>75.087719298245617</v>
      </c>
      <c r="Q3310" t="s">
        <v>8317</v>
      </c>
      <c r="R3310" t="s">
        <v>8318</v>
      </c>
      <c r="S3310" s="10">
        <f t="shared" si="1102"/>
        <v>42452.876909722225</v>
      </c>
      <c r="T3310" s="10">
        <f t="shared" si="1103"/>
        <v>42473.876909722225</v>
      </c>
      <c r="U3310">
        <f t="shared" si="1122"/>
        <v>3500</v>
      </c>
      <c r="V3310">
        <f t="shared" si="1123"/>
        <v>4280</v>
      </c>
    </row>
    <row r="3311" spans="1:22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1100"/>
        <v>1.5942857142857143</v>
      </c>
      <c r="P3311">
        <f t="shared" si="1101"/>
        <v>18</v>
      </c>
      <c r="Q3311" t="s">
        <v>8317</v>
      </c>
      <c r="R3311" t="s">
        <v>8318</v>
      </c>
      <c r="S3311" s="10">
        <f t="shared" si="1102"/>
        <v>42628.650208333333</v>
      </c>
      <c r="T3311" s="10">
        <f t="shared" si="1103"/>
        <v>42659.650208333333</v>
      </c>
      <c r="U3311">
        <f>D3311*1.39</f>
        <v>486.49999999999994</v>
      </c>
      <c r="V3311">
        <f>E3311*1.39</f>
        <v>775.61999999999989</v>
      </c>
    </row>
    <row r="3312" spans="1:22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1100"/>
        <v>1.0007692307692309</v>
      </c>
      <c r="P3312">
        <f t="shared" si="1101"/>
        <v>209.83870967741936</v>
      </c>
      <c r="Q3312" t="s">
        <v>8317</v>
      </c>
      <c r="R3312" t="s">
        <v>8318</v>
      </c>
      <c r="S3312" s="10">
        <f t="shared" si="1102"/>
        <v>42253.928530092591</v>
      </c>
      <c r="T3312" s="10">
        <f t="shared" si="1103"/>
        <v>42283.928530092591</v>
      </c>
      <c r="U3312">
        <f t="shared" ref="U3312:U3315" si="1124">D3312</f>
        <v>6500</v>
      </c>
      <c r="V3312">
        <f t="shared" ref="V3312:V3315" si="1125">E3312</f>
        <v>6505</v>
      </c>
    </row>
    <row r="3313" spans="1:22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1100"/>
        <v>1.0984</v>
      </c>
      <c r="P3313">
        <f t="shared" si="1101"/>
        <v>61.022222222222226</v>
      </c>
      <c r="Q3313" t="s">
        <v>8317</v>
      </c>
      <c r="R3313" t="s">
        <v>8318</v>
      </c>
      <c r="S3313" s="10">
        <f t="shared" si="1102"/>
        <v>42264.29178240741</v>
      </c>
      <c r="T3313" s="10">
        <f t="shared" si="1103"/>
        <v>42294.29178240741</v>
      </c>
      <c r="U3313">
        <f t="shared" si="1124"/>
        <v>2500</v>
      </c>
      <c r="V3313">
        <f t="shared" si="1125"/>
        <v>2746</v>
      </c>
    </row>
    <row r="3314" spans="1:22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1100"/>
        <v>1.0004</v>
      </c>
      <c r="P3314">
        <f t="shared" si="1101"/>
        <v>61</v>
      </c>
      <c r="Q3314" t="s">
        <v>8317</v>
      </c>
      <c r="R3314" t="s">
        <v>8318</v>
      </c>
      <c r="S3314" s="10">
        <f t="shared" si="1102"/>
        <v>42664.809560185182</v>
      </c>
      <c r="T3314" s="10">
        <f t="shared" si="1103"/>
        <v>42685.916666666672</v>
      </c>
      <c r="U3314">
        <f t="shared" si="1124"/>
        <v>2500</v>
      </c>
      <c r="V3314">
        <f t="shared" si="1125"/>
        <v>2501</v>
      </c>
    </row>
    <row r="3315" spans="1:22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1100"/>
        <v>1.1605000000000001</v>
      </c>
      <c r="P3315">
        <f t="shared" si="1101"/>
        <v>80.034482758620683</v>
      </c>
      <c r="Q3315" t="s">
        <v>8317</v>
      </c>
      <c r="R3315" t="s">
        <v>8318</v>
      </c>
      <c r="S3315" s="10">
        <f t="shared" si="1102"/>
        <v>42382.244409722218</v>
      </c>
      <c r="T3315" s="10">
        <f t="shared" si="1103"/>
        <v>42396.041666666672</v>
      </c>
      <c r="U3315">
        <f t="shared" si="1124"/>
        <v>2000</v>
      </c>
      <c r="V3315">
        <f t="shared" si="1125"/>
        <v>2321</v>
      </c>
    </row>
    <row r="3316" spans="1:22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1100"/>
        <v>2.1074999999999999</v>
      </c>
      <c r="P3316">
        <f t="shared" si="1101"/>
        <v>29.068965517241381</v>
      </c>
      <c r="Q3316" t="s">
        <v>8317</v>
      </c>
      <c r="R3316" t="s">
        <v>8318</v>
      </c>
      <c r="S3316" s="10">
        <f t="shared" si="1102"/>
        <v>42105.267488425925</v>
      </c>
      <c r="T3316" s="10">
        <f t="shared" si="1103"/>
        <v>42132.836805555555</v>
      </c>
      <c r="U3316">
        <f t="shared" ref="U3316:U3317" si="1126">D3316*1.39</f>
        <v>1112</v>
      </c>
      <c r="V3316">
        <f t="shared" ref="V3316:V3317" si="1127">E3316*1.39</f>
        <v>2343.54</v>
      </c>
    </row>
    <row r="3317" spans="1:22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1100"/>
        <v>1.1000000000000001</v>
      </c>
      <c r="P3317">
        <f t="shared" si="1101"/>
        <v>49.438202247191015</v>
      </c>
      <c r="Q3317" t="s">
        <v>8317</v>
      </c>
      <c r="R3317" t="s">
        <v>8318</v>
      </c>
      <c r="S3317" s="10">
        <f t="shared" si="1102"/>
        <v>42466.303715277783</v>
      </c>
      <c r="T3317" s="10">
        <f t="shared" si="1103"/>
        <v>42496.303715277783</v>
      </c>
      <c r="U3317">
        <f t="shared" si="1126"/>
        <v>5560</v>
      </c>
      <c r="V3317">
        <f t="shared" si="1127"/>
        <v>6116</v>
      </c>
    </row>
    <row r="3318" spans="1:22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1100"/>
        <v>1.0008673425918038</v>
      </c>
      <c r="P3318">
        <f t="shared" si="1101"/>
        <v>93.977440000000001</v>
      </c>
      <c r="Q3318" t="s">
        <v>8317</v>
      </c>
      <c r="R3318" t="s">
        <v>8318</v>
      </c>
      <c r="S3318" s="10">
        <f t="shared" si="1102"/>
        <v>41826.871238425927</v>
      </c>
      <c r="T3318" s="10">
        <f t="shared" si="1103"/>
        <v>41859.57916666667</v>
      </c>
      <c r="U3318">
        <f t="shared" ref="U3318:U3319" si="1128">D3318</f>
        <v>11737</v>
      </c>
      <c r="V3318">
        <f t="shared" ref="V3318:V3319" si="1129">E3318</f>
        <v>11747.18</v>
      </c>
    </row>
    <row r="3319" spans="1:22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1100"/>
        <v>1.0619047619047619</v>
      </c>
      <c r="P3319">
        <f t="shared" si="1101"/>
        <v>61.944444444444443</v>
      </c>
      <c r="Q3319" t="s">
        <v>8317</v>
      </c>
      <c r="R3319" t="s">
        <v>8318</v>
      </c>
      <c r="S3319" s="10">
        <f t="shared" si="1102"/>
        <v>42499.039629629624</v>
      </c>
      <c r="T3319" s="10">
        <f t="shared" si="1103"/>
        <v>42529.039629629624</v>
      </c>
      <c r="U3319">
        <f t="shared" si="1128"/>
        <v>1050</v>
      </c>
      <c r="V3319">
        <f t="shared" si="1129"/>
        <v>1115</v>
      </c>
    </row>
    <row r="3320" spans="1:22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1100"/>
        <v>1.256</v>
      </c>
      <c r="P3320">
        <f t="shared" si="1101"/>
        <v>78.5</v>
      </c>
      <c r="Q3320" t="s">
        <v>8317</v>
      </c>
      <c r="R3320" t="s">
        <v>8318</v>
      </c>
      <c r="S3320" s="10">
        <f t="shared" si="1102"/>
        <v>42431.302002314813</v>
      </c>
      <c r="T3320" s="10">
        <f t="shared" si="1103"/>
        <v>42471.104166666672</v>
      </c>
      <c r="U3320">
        <f>D3320*0.81</f>
        <v>1620</v>
      </c>
      <c r="V3320">
        <f>E3320*0.81</f>
        <v>2034.72</v>
      </c>
    </row>
    <row r="3321" spans="1:22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1100"/>
        <v>1.08</v>
      </c>
      <c r="P3321">
        <f t="shared" si="1101"/>
        <v>33.75</v>
      </c>
      <c r="Q3321" t="s">
        <v>8317</v>
      </c>
      <c r="R3321" t="s">
        <v>8318</v>
      </c>
      <c r="S3321" s="10">
        <f t="shared" si="1102"/>
        <v>41990.585486111115</v>
      </c>
      <c r="T3321" s="10">
        <f t="shared" si="1103"/>
        <v>42035.585486111115</v>
      </c>
      <c r="U3321">
        <f>D3321*1.39</f>
        <v>695</v>
      </c>
      <c r="V3321">
        <f>E3321*1.39</f>
        <v>750.59999999999991</v>
      </c>
    </row>
    <row r="3322" spans="1:22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1100"/>
        <v>1.01</v>
      </c>
      <c r="P3322">
        <f t="shared" si="1101"/>
        <v>66.44736842105263</v>
      </c>
      <c r="Q3322" t="s">
        <v>8317</v>
      </c>
      <c r="R3322" t="s">
        <v>8318</v>
      </c>
      <c r="S3322" s="10">
        <f t="shared" si="1102"/>
        <v>42513.045798611114</v>
      </c>
      <c r="T3322" s="10">
        <f t="shared" si="1103"/>
        <v>42543.045798611114</v>
      </c>
      <c r="U3322">
        <f t="shared" ref="U3322:U3324" si="1130">D3322</f>
        <v>2500</v>
      </c>
      <c r="V3322">
        <f t="shared" ref="V3322:V3324" si="1131">E3322</f>
        <v>2525</v>
      </c>
    </row>
    <row r="3323" spans="1:22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1100"/>
        <v>1.0740000000000001</v>
      </c>
      <c r="P3323">
        <f t="shared" si="1101"/>
        <v>35.799999999999997</v>
      </c>
      <c r="Q3323" t="s">
        <v>8317</v>
      </c>
      <c r="R3323" t="s">
        <v>8318</v>
      </c>
      <c r="S3323" s="10">
        <f t="shared" si="1102"/>
        <v>41914.100289351853</v>
      </c>
      <c r="T3323" s="10">
        <f t="shared" si="1103"/>
        <v>41928.165972222225</v>
      </c>
      <c r="U3323">
        <f t="shared" si="1130"/>
        <v>500</v>
      </c>
      <c r="V3323">
        <f t="shared" si="1131"/>
        <v>537</v>
      </c>
    </row>
    <row r="3324" spans="1:22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1100"/>
        <v>1.0151515151515151</v>
      </c>
      <c r="P3324">
        <f t="shared" si="1101"/>
        <v>145.65217391304347</v>
      </c>
      <c r="Q3324" t="s">
        <v>8317</v>
      </c>
      <c r="R3324" t="s">
        <v>8318</v>
      </c>
      <c r="S3324" s="10">
        <f t="shared" si="1102"/>
        <v>42521.010370370372</v>
      </c>
      <c r="T3324" s="10">
        <f t="shared" si="1103"/>
        <v>42543.163194444445</v>
      </c>
      <c r="U3324">
        <f t="shared" si="1130"/>
        <v>3300</v>
      </c>
      <c r="V3324">
        <f t="shared" si="1131"/>
        <v>3350</v>
      </c>
    </row>
    <row r="3325" spans="1:22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1100"/>
        <v>1.2589999999999999</v>
      </c>
      <c r="P3325">
        <f t="shared" si="1101"/>
        <v>25.693877551020407</v>
      </c>
      <c r="Q3325" t="s">
        <v>8317</v>
      </c>
      <c r="R3325" t="s">
        <v>8318</v>
      </c>
      <c r="S3325" s="10">
        <f t="shared" si="1102"/>
        <v>42608.36583333333</v>
      </c>
      <c r="T3325" s="10">
        <f t="shared" si="1103"/>
        <v>42638.36583333333</v>
      </c>
      <c r="U3325">
        <f>D3325*1.39</f>
        <v>1390</v>
      </c>
      <c r="V3325">
        <f>E3325*1.39</f>
        <v>1750.0099999999998</v>
      </c>
    </row>
    <row r="3326" spans="1:22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1100"/>
        <v>1.0166666666666666</v>
      </c>
      <c r="P3326">
        <f t="shared" si="1101"/>
        <v>152.5</v>
      </c>
      <c r="Q3326" t="s">
        <v>8317</v>
      </c>
      <c r="R3326" t="s">
        <v>8318</v>
      </c>
      <c r="S3326" s="10">
        <f t="shared" si="1102"/>
        <v>42512.58321759259</v>
      </c>
      <c r="T3326" s="10">
        <f t="shared" si="1103"/>
        <v>42526.58321759259</v>
      </c>
      <c r="U3326">
        <f>D3326*1.19</f>
        <v>1785</v>
      </c>
      <c r="V3326">
        <f>E3326*1.19</f>
        <v>1814.75</v>
      </c>
    </row>
    <row r="3327" spans="1:22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1100"/>
        <v>1.125</v>
      </c>
      <c r="P3327">
        <f t="shared" si="1101"/>
        <v>30</v>
      </c>
      <c r="Q3327" t="s">
        <v>8317</v>
      </c>
      <c r="R3327" t="s">
        <v>8318</v>
      </c>
      <c r="S3327" s="10">
        <f t="shared" si="1102"/>
        <v>42064.785613425927</v>
      </c>
      <c r="T3327" s="10">
        <f t="shared" si="1103"/>
        <v>42099.743946759263</v>
      </c>
      <c r="U3327">
        <f>D3327*1.39</f>
        <v>556</v>
      </c>
      <c r="V3327">
        <f>E3327*1.39</f>
        <v>625.5</v>
      </c>
    </row>
    <row r="3328" spans="1:22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1100"/>
        <v>1.0137499999999999</v>
      </c>
      <c r="P3328">
        <f t="shared" si="1101"/>
        <v>142.28070175438597</v>
      </c>
      <c r="Q3328" t="s">
        <v>8317</v>
      </c>
      <c r="R3328" t="s">
        <v>8318</v>
      </c>
      <c r="S3328" s="10">
        <f t="shared" si="1102"/>
        <v>42041.714178240742</v>
      </c>
      <c r="T3328" s="10">
        <f t="shared" si="1103"/>
        <v>42071.67251157407</v>
      </c>
      <c r="U3328">
        <f>D3328</f>
        <v>8000</v>
      </c>
      <c r="V3328">
        <f>E3328</f>
        <v>8110</v>
      </c>
    </row>
    <row r="3329" spans="1:22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1100"/>
        <v>1.0125</v>
      </c>
      <c r="P3329">
        <f t="shared" si="1101"/>
        <v>24.545454545454547</v>
      </c>
      <c r="Q3329" t="s">
        <v>8317</v>
      </c>
      <c r="R3329" t="s">
        <v>8318</v>
      </c>
      <c r="S3329" s="10">
        <f t="shared" si="1102"/>
        <v>42468.374606481477</v>
      </c>
      <c r="T3329" s="10">
        <f t="shared" si="1103"/>
        <v>42498.374606481477</v>
      </c>
      <c r="U3329">
        <f>D3329*1.39</f>
        <v>1112</v>
      </c>
      <c r="V3329">
        <f>E3329*1.39</f>
        <v>1125.8999999999999</v>
      </c>
    </row>
    <row r="3330" spans="1:22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1100"/>
        <v>1.4638888888888888</v>
      </c>
      <c r="P3330">
        <f t="shared" si="1101"/>
        <v>292.77777777777777</v>
      </c>
      <c r="Q3330" t="s">
        <v>8317</v>
      </c>
      <c r="R3330" t="s">
        <v>8318</v>
      </c>
      <c r="S3330" s="10">
        <f t="shared" si="1102"/>
        <v>41822.57503472222</v>
      </c>
      <c r="T3330" s="10">
        <f t="shared" si="1103"/>
        <v>41825.041666666664</v>
      </c>
      <c r="U3330">
        <f>D3330</f>
        <v>1800</v>
      </c>
      <c r="V3330">
        <f>E3330</f>
        <v>2635</v>
      </c>
    </row>
    <row r="3331" spans="1:22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1132">SUM(E3331/D3331)</f>
        <v>1.1679999999999999</v>
      </c>
      <c r="P3331">
        <f t="shared" ref="P3331:P3394" si="1133">SUM(E3331/L3331)</f>
        <v>44.92307692307692</v>
      </c>
      <c r="Q3331" t="s">
        <v>8317</v>
      </c>
      <c r="R3331" t="s">
        <v>8318</v>
      </c>
      <c r="S3331" s="10">
        <f t="shared" ref="S3331:S3394" si="1134">(((J3331/60)/60)/24)+DATE(1970,1,1)</f>
        <v>41837.323009259257</v>
      </c>
      <c r="T3331" s="10">
        <f t="shared" ref="T3331:T3394" si="1135">(((I3331/60)/60)/24)+DATE(1970,1,1)</f>
        <v>41847.958333333336</v>
      </c>
      <c r="U3331">
        <f t="shared" ref="U3331:U3332" si="1136">D3331*1.39</f>
        <v>1390</v>
      </c>
      <c r="V3331">
        <f t="shared" ref="V3331:V3332" si="1137">E3331*1.39</f>
        <v>1623.52</v>
      </c>
    </row>
    <row r="3332" spans="1:22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1132"/>
        <v>1.0626666666666666</v>
      </c>
      <c r="P3332">
        <f t="shared" si="1133"/>
        <v>23.10144927536232</v>
      </c>
      <c r="Q3332" t="s">
        <v>8317</v>
      </c>
      <c r="R3332" t="s">
        <v>8318</v>
      </c>
      <c r="S3332" s="10">
        <f t="shared" si="1134"/>
        <v>42065.887361111112</v>
      </c>
      <c r="T3332" s="10">
        <f t="shared" si="1135"/>
        <v>42095.845694444448</v>
      </c>
      <c r="U3332">
        <f t="shared" si="1136"/>
        <v>2085</v>
      </c>
      <c r="V3332">
        <f t="shared" si="1137"/>
        <v>2215.66</v>
      </c>
    </row>
    <row r="3333" spans="1:22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1132"/>
        <v>1.0451999999999999</v>
      </c>
      <c r="P3333">
        <f t="shared" si="1133"/>
        <v>80.400000000000006</v>
      </c>
      <c r="Q3333" t="s">
        <v>8317</v>
      </c>
      <c r="R3333" t="s">
        <v>8318</v>
      </c>
      <c r="S3333" s="10">
        <f t="shared" si="1134"/>
        <v>42248.697754629626</v>
      </c>
      <c r="T3333" s="10">
        <f t="shared" si="1135"/>
        <v>42283.697754629626</v>
      </c>
      <c r="U3333">
        <f t="shared" ref="U3333:U3336" si="1138">D3333</f>
        <v>5000</v>
      </c>
      <c r="V3333">
        <f t="shared" ref="V3333:V3336" si="1139">E3333</f>
        <v>5226</v>
      </c>
    </row>
    <row r="3334" spans="1:22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1132"/>
        <v>1</v>
      </c>
      <c r="P3334">
        <f t="shared" si="1133"/>
        <v>72.289156626506028</v>
      </c>
      <c r="Q3334" t="s">
        <v>8317</v>
      </c>
      <c r="R3334" t="s">
        <v>8318</v>
      </c>
      <c r="S3334" s="10">
        <f t="shared" si="1134"/>
        <v>41809.860300925924</v>
      </c>
      <c r="T3334" s="10">
        <f t="shared" si="1135"/>
        <v>41839.860300925924</v>
      </c>
      <c r="U3334">
        <f t="shared" si="1138"/>
        <v>6000</v>
      </c>
      <c r="V3334">
        <f t="shared" si="1139"/>
        <v>6000</v>
      </c>
    </row>
    <row r="3335" spans="1:22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1132"/>
        <v>1.0457142857142858</v>
      </c>
      <c r="P3335">
        <f t="shared" si="1133"/>
        <v>32.972972972972975</v>
      </c>
      <c r="Q3335" t="s">
        <v>8317</v>
      </c>
      <c r="R3335" t="s">
        <v>8318</v>
      </c>
      <c r="S3335" s="10">
        <f t="shared" si="1134"/>
        <v>42148.676851851851</v>
      </c>
      <c r="T3335" s="10">
        <f t="shared" si="1135"/>
        <v>42170.676851851851</v>
      </c>
      <c r="U3335">
        <f t="shared" si="1138"/>
        <v>3500</v>
      </c>
      <c r="V3335">
        <f t="shared" si="1139"/>
        <v>3660</v>
      </c>
    </row>
    <row r="3336" spans="1:22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1132"/>
        <v>1.3862051149573753</v>
      </c>
      <c r="P3336">
        <f t="shared" si="1133"/>
        <v>116.65217391304348</v>
      </c>
      <c r="Q3336" t="s">
        <v>8317</v>
      </c>
      <c r="R3336" t="s">
        <v>8318</v>
      </c>
      <c r="S3336" s="10">
        <f t="shared" si="1134"/>
        <v>42185.521087962959</v>
      </c>
      <c r="T3336" s="10">
        <f t="shared" si="1135"/>
        <v>42215.521087962959</v>
      </c>
      <c r="U3336">
        <f t="shared" si="1138"/>
        <v>3871</v>
      </c>
      <c r="V3336">
        <f t="shared" si="1139"/>
        <v>5366</v>
      </c>
    </row>
    <row r="3337" spans="1:22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1132"/>
        <v>1.0032000000000001</v>
      </c>
      <c r="P3337">
        <f t="shared" si="1133"/>
        <v>79.61904761904762</v>
      </c>
      <c r="Q3337" t="s">
        <v>8317</v>
      </c>
      <c r="R3337" t="s">
        <v>8318</v>
      </c>
      <c r="S3337" s="10">
        <f t="shared" si="1134"/>
        <v>41827.674143518518</v>
      </c>
      <c r="T3337" s="10">
        <f t="shared" si="1135"/>
        <v>41854.958333333336</v>
      </c>
      <c r="U3337">
        <f t="shared" ref="U3337:U3339" si="1140">D3337*1.39</f>
        <v>6949.9999999999991</v>
      </c>
      <c r="V3337">
        <f t="shared" ref="V3337:V3339" si="1141">E3337*1.39</f>
        <v>6972.24</v>
      </c>
    </row>
    <row r="3338" spans="1:22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1132"/>
        <v>1</v>
      </c>
      <c r="P3338">
        <f t="shared" si="1133"/>
        <v>27.777777777777779</v>
      </c>
      <c r="Q3338" t="s">
        <v>8317</v>
      </c>
      <c r="R3338" t="s">
        <v>8318</v>
      </c>
      <c r="S3338" s="10">
        <f t="shared" si="1134"/>
        <v>42437.398680555561</v>
      </c>
      <c r="T3338" s="10">
        <f t="shared" si="1135"/>
        <v>42465.35701388889</v>
      </c>
      <c r="U3338">
        <f t="shared" si="1140"/>
        <v>347.5</v>
      </c>
      <c r="V3338">
        <f t="shared" si="1141"/>
        <v>347.5</v>
      </c>
    </row>
    <row r="3339" spans="1:22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1132"/>
        <v>1.1020000000000001</v>
      </c>
      <c r="P3339">
        <f t="shared" si="1133"/>
        <v>81.029411764705884</v>
      </c>
      <c r="Q3339" t="s">
        <v>8317</v>
      </c>
      <c r="R3339" t="s">
        <v>8318</v>
      </c>
      <c r="S3339" s="10">
        <f t="shared" si="1134"/>
        <v>41901.282025462962</v>
      </c>
      <c r="T3339" s="10">
        <f t="shared" si="1135"/>
        <v>41922.875</v>
      </c>
      <c r="U3339">
        <f t="shared" si="1140"/>
        <v>3474.9999999999995</v>
      </c>
      <c r="V3339">
        <f t="shared" si="1141"/>
        <v>3829.45</v>
      </c>
    </row>
    <row r="3340" spans="1:22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1132"/>
        <v>1.0218</v>
      </c>
      <c r="P3340">
        <f t="shared" si="1133"/>
        <v>136.84821428571428</v>
      </c>
      <c r="Q3340" t="s">
        <v>8317</v>
      </c>
      <c r="R3340" t="s">
        <v>8318</v>
      </c>
      <c r="S3340" s="10">
        <f t="shared" si="1134"/>
        <v>42769.574999999997</v>
      </c>
      <c r="T3340" s="10">
        <f t="shared" si="1135"/>
        <v>42790.574999999997</v>
      </c>
      <c r="U3340">
        <f t="shared" ref="U3340:U3342" si="1142">D3340</f>
        <v>15000</v>
      </c>
      <c r="V3340">
        <f t="shared" ref="V3340:V3342" si="1143">E3340</f>
        <v>15327</v>
      </c>
    </row>
    <row r="3341" spans="1:22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1132"/>
        <v>1.0435000000000001</v>
      </c>
      <c r="P3341">
        <f t="shared" si="1133"/>
        <v>177.61702127659575</v>
      </c>
      <c r="Q3341" t="s">
        <v>8317</v>
      </c>
      <c r="R3341" t="s">
        <v>8318</v>
      </c>
      <c r="S3341" s="10">
        <f t="shared" si="1134"/>
        <v>42549.665717592594</v>
      </c>
      <c r="T3341" s="10">
        <f t="shared" si="1135"/>
        <v>42579.665717592594</v>
      </c>
      <c r="U3341">
        <f t="shared" si="1142"/>
        <v>8000</v>
      </c>
      <c r="V3341">
        <f t="shared" si="1143"/>
        <v>8348</v>
      </c>
    </row>
    <row r="3342" spans="1:22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1132"/>
        <v>1.3816666666666666</v>
      </c>
      <c r="P3342">
        <f t="shared" si="1133"/>
        <v>109.07894736842105</v>
      </c>
      <c r="Q3342" t="s">
        <v>8317</v>
      </c>
      <c r="R3342" t="s">
        <v>8318</v>
      </c>
      <c r="S3342" s="10">
        <f t="shared" si="1134"/>
        <v>42685.974004629628</v>
      </c>
      <c r="T3342" s="10">
        <f t="shared" si="1135"/>
        <v>42710.974004629628</v>
      </c>
      <c r="U3342">
        <f t="shared" si="1142"/>
        <v>3000</v>
      </c>
      <c r="V3342">
        <f t="shared" si="1143"/>
        <v>4145</v>
      </c>
    </row>
    <row r="3343" spans="1:22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1132"/>
        <v>1</v>
      </c>
      <c r="P3343">
        <f t="shared" si="1133"/>
        <v>119.64285714285714</v>
      </c>
      <c r="Q3343" t="s">
        <v>8317</v>
      </c>
      <c r="R3343" t="s">
        <v>8318</v>
      </c>
      <c r="S3343" s="10">
        <f t="shared" si="1134"/>
        <v>42510.798854166671</v>
      </c>
      <c r="T3343" s="10">
        <f t="shared" si="1135"/>
        <v>42533.708333333328</v>
      </c>
      <c r="U3343">
        <f>D3343*1.39</f>
        <v>4656.5</v>
      </c>
      <c r="V3343">
        <f>E3343*1.39</f>
        <v>4656.5</v>
      </c>
    </row>
    <row r="3344" spans="1:22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1132"/>
        <v>1.0166666666666666</v>
      </c>
      <c r="P3344">
        <f t="shared" si="1133"/>
        <v>78.205128205128204</v>
      </c>
      <c r="Q3344" t="s">
        <v>8317</v>
      </c>
      <c r="R3344" t="s">
        <v>8318</v>
      </c>
      <c r="S3344" s="10">
        <f t="shared" si="1134"/>
        <v>42062.296412037031</v>
      </c>
      <c r="T3344" s="10">
        <f t="shared" si="1135"/>
        <v>42095.207638888889</v>
      </c>
      <c r="U3344">
        <f>D3344</f>
        <v>6000</v>
      </c>
      <c r="V3344">
        <f>E3344</f>
        <v>6100</v>
      </c>
    </row>
    <row r="3345" spans="1:22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1132"/>
        <v>1.7142857142857142</v>
      </c>
      <c r="P3345">
        <f t="shared" si="1133"/>
        <v>52.173913043478258</v>
      </c>
      <c r="Q3345" t="s">
        <v>8317</v>
      </c>
      <c r="R3345" t="s">
        <v>8318</v>
      </c>
      <c r="S3345" s="10">
        <f t="shared" si="1134"/>
        <v>42452.916481481487</v>
      </c>
      <c r="T3345" s="10">
        <f t="shared" si="1135"/>
        <v>42473.554166666669</v>
      </c>
      <c r="U3345">
        <f>D3345*1.39</f>
        <v>972.99999999999989</v>
      </c>
      <c r="V3345">
        <f>E3345*1.39</f>
        <v>1667.9999999999998</v>
      </c>
    </row>
    <row r="3346" spans="1:22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1132"/>
        <v>1.0144444444444445</v>
      </c>
      <c r="P3346">
        <f t="shared" si="1133"/>
        <v>114.125</v>
      </c>
      <c r="Q3346" t="s">
        <v>8317</v>
      </c>
      <c r="R3346" t="s">
        <v>8318</v>
      </c>
      <c r="S3346" s="10">
        <f t="shared" si="1134"/>
        <v>41851.200150462959</v>
      </c>
      <c r="T3346" s="10">
        <f t="shared" si="1135"/>
        <v>41881.200150462959</v>
      </c>
      <c r="U3346">
        <f t="shared" ref="U3346:U3348" si="1144">D3346</f>
        <v>4500</v>
      </c>
      <c r="V3346">
        <f t="shared" ref="V3346:V3348" si="1145">E3346</f>
        <v>4565</v>
      </c>
    </row>
    <row r="3347" spans="1:22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1132"/>
        <v>1.3</v>
      </c>
      <c r="P3347">
        <f t="shared" si="1133"/>
        <v>50</v>
      </c>
      <c r="Q3347" t="s">
        <v>8317</v>
      </c>
      <c r="R3347" t="s">
        <v>8318</v>
      </c>
      <c r="S3347" s="10">
        <f t="shared" si="1134"/>
        <v>42053.106111111112</v>
      </c>
      <c r="T3347" s="10">
        <f t="shared" si="1135"/>
        <v>42112.025694444441</v>
      </c>
      <c r="U3347">
        <f t="shared" si="1144"/>
        <v>500</v>
      </c>
      <c r="V3347">
        <f t="shared" si="1145"/>
        <v>650</v>
      </c>
    </row>
    <row r="3348" spans="1:22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1132"/>
        <v>1.1000000000000001</v>
      </c>
      <c r="P3348">
        <f t="shared" si="1133"/>
        <v>91.666666666666671</v>
      </c>
      <c r="Q3348" t="s">
        <v>8317</v>
      </c>
      <c r="R3348" t="s">
        <v>8318</v>
      </c>
      <c r="S3348" s="10">
        <f t="shared" si="1134"/>
        <v>42054.024421296301</v>
      </c>
      <c r="T3348" s="10">
        <f t="shared" si="1135"/>
        <v>42061.024421296301</v>
      </c>
      <c r="U3348">
        <f t="shared" si="1144"/>
        <v>1500</v>
      </c>
      <c r="V3348">
        <f t="shared" si="1145"/>
        <v>1650</v>
      </c>
    </row>
    <row r="3349" spans="1:22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1132"/>
        <v>1.1944999999999999</v>
      </c>
      <c r="P3349">
        <f t="shared" si="1133"/>
        <v>108.59090909090909</v>
      </c>
      <c r="Q3349" t="s">
        <v>8317</v>
      </c>
      <c r="R3349" t="s">
        <v>8318</v>
      </c>
      <c r="S3349" s="10">
        <f t="shared" si="1134"/>
        <v>42484.551550925928</v>
      </c>
      <c r="T3349" s="10">
        <f t="shared" si="1135"/>
        <v>42498.875</v>
      </c>
      <c r="U3349">
        <f>D3349*1.39</f>
        <v>2780</v>
      </c>
      <c r="V3349">
        <f>E3349*1.39</f>
        <v>3320.7099999999996</v>
      </c>
    </row>
    <row r="3350" spans="1:22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1132"/>
        <v>1.002909090909091</v>
      </c>
      <c r="P3350">
        <f t="shared" si="1133"/>
        <v>69.822784810126578</v>
      </c>
      <c r="Q3350" t="s">
        <v>8317</v>
      </c>
      <c r="R3350" t="s">
        <v>8318</v>
      </c>
      <c r="S3350" s="10">
        <f t="shared" si="1134"/>
        <v>42466.558796296296</v>
      </c>
      <c r="T3350" s="10">
        <f t="shared" si="1135"/>
        <v>42490.165972222225</v>
      </c>
      <c r="U3350">
        <f t="shared" ref="U3350:U3351" si="1146">D3350</f>
        <v>5500</v>
      </c>
      <c r="V3350">
        <f t="shared" ref="V3350:V3351" si="1147">E3350</f>
        <v>5516</v>
      </c>
    </row>
    <row r="3351" spans="1:22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1132"/>
        <v>1.534</v>
      </c>
      <c r="P3351">
        <f t="shared" si="1133"/>
        <v>109.57142857142857</v>
      </c>
      <c r="Q3351" t="s">
        <v>8317</v>
      </c>
      <c r="R3351" t="s">
        <v>8318</v>
      </c>
      <c r="S3351" s="10">
        <f t="shared" si="1134"/>
        <v>42513.110787037032</v>
      </c>
      <c r="T3351" s="10">
        <f t="shared" si="1135"/>
        <v>42534.708333333328</v>
      </c>
      <c r="U3351">
        <f t="shared" si="1146"/>
        <v>1000</v>
      </c>
      <c r="V3351">
        <f t="shared" si="1147"/>
        <v>1534</v>
      </c>
    </row>
    <row r="3352" spans="1:22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1132"/>
        <v>1.0442857142857143</v>
      </c>
      <c r="P3352">
        <f t="shared" si="1133"/>
        <v>71.666666666666671</v>
      </c>
      <c r="Q3352" t="s">
        <v>8317</v>
      </c>
      <c r="R3352" t="s">
        <v>8318</v>
      </c>
      <c r="S3352" s="10">
        <f t="shared" si="1134"/>
        <v>42302.701516203699</v>
      </c>
      <c r="T3352" s="10">
        <f t="shared" si="1135"/>
        <v>42337.958333333328</v>
      </c>
      <c r="U3352">
        <f>D3352*1.19</f>
        <v>4165</v>
      </c>
      <c r="V3352">
        <f>E3352*1.19</f>
        <v>4349.45</v>
      </c>
    </row>
    <row r="3353" spans="1:22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1132"/>
        <v>1.0109999999999999</v>
      </c>
      <c r="P3353">
        <f t="shared" si="1133"/>
        <v>93.611111111111114</v>
      </c>
      <c r="Q3353" t="s">
        <v>8317</v>
      </c>
      <c r="R3353" t="s">
        <v>8318</v>
      </c>
      <c r="S3353" s="10">
        <f t="shared" si="1134"/>
        <v>41806.395428240743</v>
      </c>
      <c r="T3353" s="10">
        <f t="shared" si="1135"/>
        <v>41843.458333333336</v>
      </c>
      <c r="U3353">
        <f t="shared" ref="U3353:U3355" si="1148">D3353*1.39</f>
        <v>6949.9999999999991</v>
      </c>
      <c r="V3353">
        <f t="shared" ref="V3353:V3355" si="1149">E3353*1.39</f>
        <v>7026.45</v>
      </c>
    </row>
    <row r="3354" spans="1:22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1132"/>
        <v>1.0751999999999999</v>
      </c>
      <c r="P3354">
        <f t="shared" si="1133"/>
        <v>76.8</v>
      </c>
      <c r="Q3354" t="s">
        <v>8317</v>
      </c>
      <c r="R3354" t="s">
        <v>8318</v>
      </c>
      <c r="S3354" s="10">
        <f t="shared" si="1134"/>
        <v>42495.992800925931</v>
      </c>
      <c r="T3354" s="10">
        <f t="shared" si="1135"/>
        <v>42552.958333333328</v>
      </c>
      <c r="U3354">
        <f t="shared" si="1148"/>
        <v>6949.9999999999991</v>
      </c>
      <c r="V3354">
        <f t="shared" si="1149"/>
        <v>7472.6399999999994</v>
      </c>
    </row>
    <row r="3355" spans="1:22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1132"/>
        <v>3.15</v>
      </c>
      <c r="P3355">
        <f t="shared" si="1133"/>
        <v>35.795454545454547</v>
      </c>
      <c r="Q3355" t="s">
        <v>8317</v>
      </c>
      <c r="R3355" t="s">
        <v>8318</v>
      </c>
      <c r="S3355" s="10">
        <f t="shared" si="1134"/>
        <v>42479.432291666672</v>
      </c>
      <c r="T3355" s="10">
        <f t="shared" si="1135"/>
        <v>42492.958333333328</v>
      </c>
      <c r="U3355">
        <f t="shared" si="1148"/>
        <v>695</v>
      </c>
      <c r="V3355">
        <f t="shared" si="1149"/>
        <v>2189.25</v>
      </c>
    </row>
    <row r="3356" spans="1:22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1132"/>
        <v>1.0193333333333334</v>
      </c>
      <c r="P3356">
        <f t="shared" si="1133"/>
        <v>55.6</v>
      </c>
      <c r="Q3356" t="s">
        <v>8317</v>
      </c>
      <c r="R3356" t="s">
        <v>8318</v>
      </c>
      <c r="S3356" s="10">
        <f t="shared" si="1134"/>
        <v>42270.7269212963</v>
      </c>
      <c r="T3356" s="10">
        <f t="shared" si="1135"/>
        <v>42306.167361111111</v>
      </c>
      <c r="U3356">
        <f>D3356</f>
        <v>3000</v>
      </c>
      <c r="V3356">
        <f>E3356</f>
        <v>3058</v>
      </c>
    </row>
    <row r="3357" spans="1:22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1132"/>
        <v>1.2628571428571429</v>
      </c>
      <c r="P3357">
        <f t="shared" si="1133"/>
        <v>147.33333333333334</v>
      </c>
      <c r="Q3357" t="s">
        <v>8317</v>
      </c>
      <c r="R3357" t="s">
        <v>8318</v>
      </c>
      <c r="S3357" s="10">
        <f t="shared" si="1134"/>
        <v>42489.619525462964</v>
      </c>
      <c r="T3357" s="10">
        <f t="shared" si="1135"/>
        <v>42500.470138888893</v>
      </c>
      <c r="U3357">
        <f t="shared" ref="U3357:U3359" si="1150">D3357*1.39</f>
        <v>2432.5</v>
      </c>
      <c r="V3357">
        <f t="shared" ref="V3357:V3359" si="1151">E3357*1.39</f>
        <v>3071.8999999999996</v>
      </c>
    </row>
    <row r="3358" spans="1:22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1132"/>
        <v>1.014</v>
      </c>
      <c r="P3358">
        <f t="shared" si="1133"/>
        <v>56.333333333333336</v>
      </c>
      <c r="Q3358" t="s">
        <v>8317</v>
      </c>
      <c r="R3358" t="s">
        <v>8318</v>
      </c>
      <c r="S3358" s="10">
        <f t="shared" si="1134"/>
        <v>42536.815648148149</v>
      </c>
      <c r="T3358" s="10">
        <f t="shared" si="1135"/>
        <v>42566.815648148149</v>
      </c>
      <c r="U3358">
        <f t="shared" si="1150"/>
        <v>2085</v>
      </c>
      <c r="V3358">
        <f t="shared" si="1151"/>
        <v>2114.19</v>
      </c>
    </row>
    <row r="3359" spans="1:22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1132"/>
        <v>1.01</v>
      </c>
      <c r="P3359">
        <f t="shared" si="1133"/>
        <v>96.19047619047619</v>
      </c>
      <c r="Q3359" t="s">
        <v>8317</v>
      </c>
      <c r="R3359" t="s">
        <v>8318</v>
      </c>
      <c r="S3359" s="10">
        <f t="shared" si="1134"/>
        <v>41822.417939814812</v>
      </c>
      <c r="T3359" s="10">
        <f t="shared" si="1135"/>
        <v>41852.417939814812</v>
      </c>
      <c r="U3359">
        <f t="shared" si="1150"/>
        <v>2780</v>
      </c>
      <c r="V3359">
        <f t="shared" si="1151"/>
        <v>2807.7999999999997</v>
      </c>
    </row>
    <row r="3360" spans="1:22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1132"/>
        <v>1.0299</v>
      </c>
      <c r="P3360">
        <f t="shared" si="1133"/>
        <v>63.574074074074076</v>
      </c>
      <c r="Q3360" t="s">
        <v>8317</v>
      </c>
      <c r="R3360" t="s">
        <v>8318</v>
      </c>
      <c r="S3360" s="10">
        <f t="shared" si="1134"/>
        <v>41932.311099537037</v>
      </c>
      <c r="T3360" s="10">
        <f t="shared" si="1135"/>
        <v>41962.352766203709</v>
      </c>
      <c r="U3360">
        <f t="shared" ref="U3360:U3361" si="1152">D3360</f>
        <v>10000</v>
      </c>
      <c r="V3360">
        <f t="shared" ref="V3360:V3361" si="1153">E3360</f>
        <v>10299</v>
      </c>
    </row>
    <row r="3361" spans="1:22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1132"/>
        <v>1.0625</v>
      </c>
      <c r="P3361">
        <f t="shared" si="1133"/>
        <v>184.78260869565219</v>
      </c>
      <c r="Q3361" t="s">
        <v>8317</v>
      </c>
      <c r="R3361" t="s">
        <v>8318</v>
      </c>
      <c r="S3361" s="10">
        <f t="shared" si="1134"/>
        <v>42746.057106481487</v>
      </c>
      <c r="T3361" s="10">
        <f t="shared" si="1135"/>
        <v>42791.057106481487</v>
      </c>
      <c r="U3361">
        <f t="shared" si="1152"/>
        <v>4000</v>
      </c>
      <c r="V3361">
        <f t="shared" si="1153"/>
        <v>4250</v>
      </c>
    </row>
    <row r="3362" spans="1:22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1132"/>
        <v>1.0137777777777779</v>
      </c>
      <c r="P3362">
        <f t="shared" si="1133"/>
        <v>126.72222222222223</v>
      </c>
      <c r="Q3362" t="s">
        <v>8317</v>
      </c>
      <c r="R3362" t="s">
        <v>8318</v>
      </c>
      <c r="S3362" s="10">
        <f t="shared" si="1134"/>
        <v>42697.082673611112</v>
      </c>
      <c r="T3362" s="10">
        <f t="shared" si="1135"/>
        <v>42718.665972222225</v>
      </c>
      <c r="U3362">
        <f>D3362*0.74</f>
        <v>6660</v>
      </c>
      <c r="V3362">
        <f>E3362*0.74</f>
        <v>6751.76</v>
      </c>
    </row>
    <row r="3363" spans="1:22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1132"/>
        <v>1.1346000000000001</v>
      </c>
      <c r="P3363">
        <f t="shared" si="1133"/>
        <v>83.42647058823529</v>
      </c>
      <c r="Q3363" t="s">
        <v>8317</v>
      </c>
      <c r="R3363" t="s">
        <v>8318</v>
      </c>
      <c r="S3363" s="10">
        <f t="shared" si="1134"/>
        <v>41866.025347222225</v>
      </c>
      <c r="T3363" s="10">
        <f t="shared" si="1135"/>
        <v>41883.665972222225</v>
      </c>
      <c r="U3363">
        <f t="shared" ref="U3363:U3365" si="1154">D3363</f>
        <v>5000</v>
      </c>
      <c r="V3363">
        <f t="shared" ref="V3363:V3365" si="1155">E3363</f>
        <v>5673</v>
      </c>
    </row>
    <row r="3364" spans="1:22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1132"/>
        <v>2.1800000000000002</v>
      </c>
      <c r="P3364">
        <f t="shared" si="1133"/>
        <v>54.5</v>
      </c>
      <c r="Q3364" t="s">
        <v>8317</v>
      </c>
      <c r="R3364" t="s">
        <v>8318</v>
      </c>
      <c r="S3364" s="10">
        <f t="shared" si="1134"/>
        <v>42056.091631944444</v>
      </c>
      <c r="T3364" s="10">
        <f t="shared" si="1135"/>
        <v>42070.204861111109</v>
      </c>
      <c r="U3364">
        <f t="shared" si="1154"/>
        <v>500</v>
      </c>
      <c r="V3364">
        <f t="shared" si="1155"/>
        <v>1090</v>
      </c>
    </row>
    <row r="3365" spans="1:22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1132"/>
        <v>1.0141935483870967</v>
      </c>
      <c r="P3365">
        <f t="shared" si="1133"/>
        <v>302.30769230769232</v>
      </c>
      <c r="Q3365" t="s">
        <v>8317</v>
      </c>
      <c r="R3365" t="s">
        <v>8318</v>
      </c>
      <c r="S3365" s="10">
        <f t="shared" si="1134"/>
        <v>41851.771354166667</v>
      </c>
      <c r="T3365" s="10">
        <f t="shared" si="1135"/>
        <v>41870.666666666664</v>
      </c>
      <c r="U3365">
        <f t="shared" si="1154"/>
        <v>7750</v>
      </c>
      <c r="V3365">
        <f t="shared" si="1155"/>
        <v>7860</v>
      </c>
    </row>
    <row r="3366" spans="1:22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1132"/>
        <v>1.0593333333333332</v>
      </c>
      <c r="P3366">
        <f t="shared" si="1133"/>
        <v>44.138888888888886</v>
      </c>
      <c r="Q3366" t="s">
        <v>8317</v>
      </c>
      <c r="R3366" t="s">
        <v>8318</v>
      </c>
      <c r="S3366" s="10">
        <f t="shared" si="1134"/>
        <v>42422.977418981478</v>
      </c>
      <c r="T3366" s="10">
        <f t="shared" si="1135"/>
        <v>42444.875</v>
      </c>
      <c r="U3366">
        <f>D3366*1.39</f>
        <v>4170</v>
      </c>
      <c r="V3366">
        <f>E3366*1.39</f>
        <v>4417.42</v>
      </c>
    </row>
    <row r="3367" spans="1:22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1132"/>
        <v>1.04</v>
      </c>
      <c r="P3367">
        <f t="shared" si="1133"/>
        <v>866.66666666666663</v>
      </c>
      <c r="Q3367" t="s">
        <v>8317</v>
      </c>
      <c r="R3367" t="s">
        <v>8318</v>
      </c>
      <c r="S3367" s="10">
        <f t="shared" si="1134"/>
        <v>42321.101759259262</v>
      </c>
      <c r="T3367" s="10">
        <f t="shared" si="1135"/>
        <v>42351.101759259262</v>
      </c>
      <c r="U3367">
        <f t="shared" ref="U3367:U3368" si="1156">D3367</f>
        <v>2500</v>
      </c>
      <c r="V3367">
        <f t="shared" ref="V3367:V3368" si="1157">E3367</f>
        <v>2600</v>
      </c>
    </row>
    <row r="3368" spans="1:22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1132"/>
        <v>2.21</v>
      </c>
      <c r="P3368">
        <f t="shared" si="1133"/>
        <v>61.388888888888886</v>
      </c>
      <c r="Q3368" t="s">
        <v>8317</v>
      </c>
      <c r="R3368" t="s">
        <v>8318</v>
      </c>
      <c r="S3368" s="10">
        <f t="shared" si="1134"/>
        <v>42107.067557870367</v>
      </c>
      <c r="T3368" s="10">
        <f t="shared" si="1135"/>
        <v>42137.067557870367</v>
      </c>
      <c r="U3368">
        <f t="shared" si="1156"/>
        <v>500</v>
      </c>
      <c r="V3368">
        <f t="shared" si="1157"/>
        <v>1105</v>
      </c>
    </row>
    <row r="3369" spans="1:22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1132"/>
        <v>1.1866666666666668</v>
      </c>
      <c r="P3369">
        <f t="shared" si="1133"/>
        <v>29.666666666666668</v>
      </c>
      <c r="Q3369" t="s">
        <v>8317</v>
      </c>
      <c r="R3369" t="s">
        <v>8318</v>
      </c>
      <c r="S3369" s="10">
        <f t="shared" si="1134"/>
        <v>42192.933958333335</v>
      </c>
      <c r="T3369" s="10">
        <f t="shared" si="1135"/>
        <v>42217.933958333335</v>
      </c>
      <c r="U3369">
        <f>D3369*1.39</f>
        <v>1042.5</v>
      </c>
      <c r="V3369">
        <f>E3369*1.39</f>
        <v>1237.0999999999999</v>
      </c>
    </row>
    <row r="3370" spans="1:22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1132"/>
        <v>1.046</v>
      </c>
      <c r="P3370">
        <f t="shared" si="1133"/>
        <v>45.478260869565219</v>
      </c>
      <c r="Q3370" t="s">
        <v>8317</v>
      </c>
      <c r="R3370" t="s">
        <v>8318</v>
      </c>
      <c r="S3370" s="10">
        <f t="shared" si="1134"/>
        <v>41969.199756944443</v>
      </c>
      <c r="T3370" s="10">
        <f t="shared" si="1135"/>
        <v>42005.208333333328</v>
      </c>
      <c r="U3370">
        <f>D3370</f>
        <v>1000</v>
      </c>
      <c r="V3370">
        <f>E3370</f>
        <v>1046</v>
      </c>
    </row>
    <row r="3371" spans="1:22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1132"/>
        <v>1.0389999999999999</v>
      </c>
      <c r="P3371">
        <f t="shared" si="1133"/>
        <v>96.203703703703709</v>
      </c>
      <c r="Q3371" t="s">
        <v>8317</v>
      </c>
      <c r="R3371" t="s">
        <v>8318</v>
      </c>
      <c r="S3371" s="10">
        <f t="shared" si="1134"/>
        <v>42690.041435185187</v>
      </c>
      <c r="T3371" s="10">
        <f t="shared" si="1135"/>
        <v>42750.041435185187</v>
      </c>
      <c r="U3371">
        <f>D3371*1.19</f>
        <v>5950</v>
      </c>
      <c r="V3371">
        <f>E3371*1.19</f>
        <v>6182.0499999999993</v>
      </c>
    </row>
    <row r="3372" spans="1:22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1132"/>
        <v>1.1773333333333333</v>
      </c>
      <c r="P3372">
        <f t="shared" si="1133"/>
        <v>67.92307692307692</v>
      </c>
      <c r="Q3372" t="s">
        <v>8317</v>
      </c>
      <c r="R3372" t="s">
        <v>8318</v>
      </c>
      <c r="S3372" s="10">
        <f t="shared" si="1134"/>
        <v>42690.334317129629</v>
      </c>
      <c r="T3372" s="10">
        <f t="shared" si="1135"/>
        <v>42721.333333333328</v>
      </c>
      <c r="U3372">
        <f t="shared" ref="U3372:U3374" si="1158">D3372</f>
        <v>1500</v>
      </c>
      <c r="V3372">
        <f t="shared" ref="V3372:V3374" si="1159">E3372</f>
        <v>1766</v>
      </c>
    </row>
    <row r="3373" spans="1:22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1132"/>
        <v>1.385</v>
      </c>
      <c r="P3373">
        <f t="shared" si="1133"/>
        <v>30.777777777777779</v>
      </c>
      <c r="Q3373" t="s">
        <v>8317</v>
      </c>
      <c r="R3373" t="s">
        <v>8318</v>
      </c>
      <c r="S3373" s="10">
        <f t="shared" si="1134"/>
        <v>42312.874594907407</v>
      </c>
      <c r="T3373" s="10">
        <f t="shared" si="1135"/>
        <v>42340.874594907407</v>
      </c>
      <c r="U3373">
        <f t="shared" si="1158"/>
        <v>200</v>
      </c>
      <c r="V3373">
        <f t="shared" si="1159"/>
        <v>277</v>
      </c>
    </row>
    <row r="3374" spans="1:22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1132"/>
        <v>1.0349999999999999</v>
      </c>
      <c r="P3374">
        <f t="shared" si="1133"/>
        <v>38.333333333333336</v>
      </c>
      <c r="Q3374" t="s">
        <v>8317</v>
      </c>
      <c r="R3374" t="s">
        <v>8318</v>
      </c>
      <c r="S3374" s="10">
        <f t="shared" si="1134"/>
        <v>41855.548101851848</v>
      </c>
      <c r="T3374" s="10">
        <f t="shared" si="1135"/>
        <v>41876.207638888889</v>
      </c>
      <c r="U3374">
        <f t="shared" si="1158"/>
        <v>1000</v>
      </c>
      <c r="V3374">
        <f t="shared" si="1159"/>
        <v>1035</v>
      </c>
    </row>
    <row r="3375" spans="1:22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1132"/>
        <v>1.0024999999999999</v>
      </c>
      <c r="P3375">
        <f t="shared" si="1133"/>
        <v>66.833333333333329</v>
      </c>
      <c r="Q3375" t="s">
        <v>8317</v>
      </c>
      <c r="R3375" t="s">
        <v>8318</v>
      </c>
      <c r="S3375" s="10">
        <f t="shared" si="1134"/>
        <v>42179.854629629626</v>
      </c>
      <c r="T3375" s="10">
        <f t="shared" si="1135"/>
        <v>42203.666666666672</v>
      </c>
      <c r="U3375">
        <f>D3375*1.39</f>
        <v>2780</v>
      </c>
      <c r="V3375">
        <f>E3375*1.39</f>
        <v>2786.95</v>
      </c>
    </row>
    <row r="3376" spans="1:22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1132"/>
        <v>1.0657142857142856</v>
      </c>
      <c r="P3376">
        <f t="shared" si="1133"/>
        <v>71.730769230769226</v>
      </c>
      <c r="Q3376" t="s">
        <v>8317</v>
      </c>
      <c r="R3376" t="s">
        <v>8318</v>
      </c>
      <c r="S3376" s="10">
        <f t="shared" si="1134"/>
        <v>42275.731666666667</v>
      </c>
      <c r="T3376" s="10">
        <f t="shared" si="1135"/>
        <v>42305.731666666667</v>
      </c>
      <c r="U3376">
        <f>D3376*0.81</f>
        <v>2835</v>
      </c>
      <c r="V3376">
        <f>E3376*0.81</f>
        <v>3021.3</v>
      </c>
    </row>
    <row r="3377" spans="1:22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1132"/>
        <v>1</v>
      </c>
      <c r="P3377">
        <f t="shared" si="1133"/>
        <v>176.47058823529412</v>
      </c>
      <c r="Q3377" t="s">
        <v>8317</v>
      </c>
      <c r="R3377" t="s">
        <v>8318</v>
      </c>
      <c r="S3377" s="10">
        <f t="shared" si="1134"/>
        <v>41765.610798611109</v>
      </c>
      <c r="T3377" s="10">
        <f t="shared" si="1135"/>
        <v>41777.610798611109</v>
      </c>
      <c r="U3377">
        <f>D3377*1.39</f>
        <v>4170</v>
      </c>
      <c r="V3377">
        <f>E3377*1.39</f>
        <v>4170</v>
      </c>
    </row>
    <row r="3378" spans="1:22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1132"/>
        <v>1.0001249999999999</v>
      </c>
      <c r="P3378">
        <f t="shared" si="1133"/>
        <v>421.10526315789474</v>
      </c>
      <c r="Q3378" t="s">
        <v>8317</v>
      </c>
      <c r="R3378" t="s">
        <v>8318</v>
      </c>
      <c r="S3378" s="10">
        <f t="shared" si="1134"/>
        <v>42059.701319444444</v>
      </c>
      <c r="T3378" s="10">
        <f t="shared" si="1135"/>
        <v>42119.659652777773</v>
      </c>
      <c r="U3378">
        <f>D3378</f>
        <v>8000</v>
      </c>
      <c r="V3378">
        <f>E3378</f>
        <v>8001</v>
      </c>
    </row>
    <row r="3379" spans="1:22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1132"/>
        <v>1.0105</v>
      </c>
      <c r="P3379">
        <f t="shared" si="1133"/>
        <v>104.98701298701299</v>
      </c>
      <c r="Q3379" t="s">
        <v>8317</v>
      </c>
      <c r="R3379" t="s">
        <v>8318</v>
      </c>
      <c r="S3379" s="10">
        <f t="shared" si="1134"/>
        <v>42053.732627314821</v>
      </c>
      <c r="T3379" s="10">
        <f t="shared" si="1135"/>
        <v>42083.705555555556</v>
      </c>
      <c r="U3379">
        <f t="shared" ref="U3379:U3381" si="1160">D3379*1.39</f>
        <v>11120</v>
      </c>
      <c r="V3379">
        <f t="shared" ref="V3379:V3381" si="1161">E3379*1.39</f>
        <v>11236.759999999998</v>
      </c>
    </row>
    <row r="3380" spans="1:22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1132"/>
        <v>1.0763636363636364</v>
      </c>
      <c r="P3380">
        <f t="shared" si="1133"/>
        <v>28.19047619047619</v>
      </c>
      <c r="Q3380" t="s">
        <v>8317</v>
      </c>
      <c r="R3380" t="s">
        <v>8318</v>
      </c>
      <c r="S3380" s="10">
        <f t="shared" si="1134"/>
        <v>41858.355393518519</v>
      </c>
      <c r="T3380" s="10">
        <f t="shared" si="1135"/>
        <v>41882.547222222223</v>
      </c>
      <c r="U3380">
        <f t="shared" si="1160"/>
        <v>764.5</v>
      </c>
      <c r="V3380">
        <f t="shared" si="1161"/>
        <v>822.88</v>
      </c>
    </row>
    <row r="3381" spans="1:22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1132"/>
        <v>1.0365</v>
      </c>
      <c r="P3381">
        <f t="shared" si="1133"/>
        <v>54.55263157894737</v>
      </c>
      <c r="Q3381" t="s">
        <v>8317</v>
      </c>
      <c r="R3381" t="s">
        <v>8318</v>
      </c>
      <c r="S3381" s="10">
        <f t="shared" si="1134"/>
        <v>42225.513888888891</v>
      </c>
      <c r="T3381" s="10">
        <f t="shared" si="1135"/>
        <v>42242.958333333328</v>
      </c>
      <c r="U3381">
        <f t="shared" si="1160"/>
        <v>2780</v>
      </c>
      <c r="V3381">
        <f t="shared" si="1161"/>
        <v>2881.47</v>
      </c>
    </row>
    <row r="3382" spans="1:22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1132"/>
        <v>1.0443333333333333</v>
      </c>
      <c r="P3382">
        <f t="shared" si="1133"/>
        <v>111.89285714285714</v>
      </c>
      <c r="Q3382" t="s">
        <v>8317</v>
      </c>
      <c r="R3382" t="s">
        <v>8318</v>
      </c>
      <c r="S3382" s="10">
        <f t="shared" si="1134"/>
        <v>41937.95344907407</v>
      </c>
      <c r="T3382" s="10">
        <f t="shared" si="1135"/>
        <v>41972.995115740734</v>
      </c>
      <c r="U3382">
        <f t="shared" ref="U3382:U3383" si="1162">D3382</f>
        <v>3000</v>
      </c>
      <c r="V3382">
        <f t="shared" ref="V3382:V3383" si="1163">E3382</f>
        <v>3133</v>
      </c>
    </row>
    <row r="3383" spans="1:22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1132"/>
        <v>1.0225</v>
      </c>
      <c r="P3383">
        <f t="shared" si="1133"/>
        <v>85.208333333333329</v>
      </c>
      <c r="Q3383" t="s">
        <v>8317</v>
      </c>
      <c r="R3383" t="s">
        <v>8318</v>
      </c>
      <c r="S3383" s="10">
        <f t="shared" si="1134"/>
        <v>42044.184988425928</v>
      </c>
      <c r="T3383" s="10">
        <f t="shared" si="1135"/>
        <v>42074.143321759257</v>
      </c>
      <c r="U3383">
        <f t="shared" si="1162"/>
        <v>4000</v>
      </c>
      <c r="V3383">
        <f t="shared" si="1163"/>
        <v>4090</v>
      </c>
    </row>
    <row r="3384" spans="1:22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1132"/>
        <v>1.0074285714285713</v>
      </c>
      <c r="P3384">
        <f t="shared" si="1133"/>
        <v>76.652173913043484</v>
      </c>
      <c r="Q3384" t="s">
        <v>8317</v>
      </c>
      <c r="R3384" t="s">
        <v>8318</v>
      </c>
      <c r="S3384" s="10">
        <f t="shared" si="1134"/>
        <v>42559.431203703702</v>
      </c>
      <c r="T3384" s="10">
        <f t="shared" si="1135"/>
        <v>42583.957638888889</v>
      </c>
      <c r="U3384">
        <f>D3384*1.39</f>
        <v>4865</v>
      </c>
      <c r="V3384">
        <f>E3384*1.39</f>
        <v>4901.1399999999994</v>
      </c>
    </row>
    <row r="3385" spans="1:22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1132"/>
        <v>1.1171428571428572</v>
      </c>
      <c r="P3385">
        <f t="shared" si="1133"/>
        <v>65.166666666666671</v>
      </c>
      <c r="Q3385" t="s">
        <v>8317</v>
      </c>
      <c r="R3385" t="s">
        <v>8318</v>
      </c>
      <c r="S3385" s="10">
        <f t="shared" si="1134"/>
        <v>42524.782638888893</v>
      </c>
      <c r="T3385" s="10">
        <f t="shared" si="1135"/>
        <v>42544.782638888893</v>
      </c>
      <c r="U3385">
        <f t="shared" ref="U3385:U3389" si="1164">D3385</f>
        <v>1750</v>
      </c>
      <c r="V3385">
        <f t="shared" ref="V3385:V3389" si="1165">E3385</f>
        <v>1955</v>
      </c>
    </row>
    <row r="3386" spans="1:22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1132"/>
        <v>1.0001100000000001</v>
      </c>
      <c r="P3386">
        <f t="shared" si="1133"/>
        <v>93.760312499999998</v>
      </c>
      <c r="Q3386" t="s">
        <v>8317</v>
      </c>
      <c r="R3386" t="s">
        <v>8318</v>
      </c>
      <c r="S3386" s="10">
        <f t="shared" si="1134"/>
        <v>42292.087592592594</v>
      </c>
      <c r="T3386" s="10">
        <f t="shared" si="1135"/>
        <v>42329.125</v>
      </c>
      <c r="U3386">
        <f t="shared" si="1164"/>
        <v>6000</v>
      </c>
      <c r="V3386">
        <f t="shared" si="1165"/>
        <v>6000.66</v>
      </c>
    </row>
    <row r="3387" spans="1:22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1132"/>
        <v>1</v>
      </c>
      <c r="P3387">
        <f t="shared" si="1133"/>
        <v>133.33333333333334</v>
      </c>
      <c r="Q3387" t="s">
        <v>8317</v>
      </c>
      <c r="R3387" t="s">
        <v>8318</v>
      </c>
      <c r="S3387" s="10">
        <f t="shared" si="1134"/>
        <v>41953.8675</v>
      </c>
      <c r="T3387" s="10">
        <f t="shared" si="1135"/>
        <v>41983.8675</v>
      </c>
      <c r="U3387">
        <f t="shared" si="1164"/>
        <v>2000</v>
      </c>
      <c r="V3387">
        <f t="shared" si="1165"/>
        <v>2000</v>
      </c>
    </row>
    <row r="3388" spans="1:22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1132"/>
        <v>1.05</v>
      </c>
      <c r="P3388">
        <f t="shared" si="1133"/>
        <v>51.219512195121951</v>
      </c>
      <c r="Q3388" t="s">
        <v>8317</v>
      </c>
      <c r="R3388" t="s">
        <v>8318</v>
      </c>
      <c r="S3388" s="10">
        <f t="shared" si="1134"/>
        <v>41946.644745370373</v>
      </c>
      <c r="T3388" s="10">
        <f t="shared" si="1135"/>
        <v>41976.644745370373</v>
      </c>
      <c r="U3388">
        <f t="shared" si="1164"/>
        <v>2000</v>
      </c>
      <c r="V3388">
        <f t="shared" si="1165"/>
        <v>2100</v>
      </c>
    </row>
    <row r="3389" spans="1:22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1132"/>
        <v>1.1686666666666667</v>
      </c>
      <c r="P3389">
        <f t="shared" si="1133"/>
        <v>100.17142857142858</v>
      </c>
      <c r="Q3389" t="s">
        <v>8317</v>
      </c>
      <c r="R3389" t="s">
        <v>8318</v>
      </c>
      <c r="S3389" s="10">
        <f t="shared" si="1134"/>
        <v>41947.762592592589</v>
      </c>
      <c r="T3389" s="10">
        <f t="shared" si="1135"/>
        <v>41987.762592592597</v>
      </c>
      <c r="U3389">
        <f t="shared" si="1164"/>
        <v>3000</v>
      </c>
      <c r="V3389">
        <f t="shared" si="1165"/>
        <v>3506</v>
      </c>
    </row>
    <row r="3390" spans="1:22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1132"/>
        <v>1.038</v>
      </c>
      <c r="P3390">
        <f t="shared" si="1133"/>
        <v>34.6</v>
      </c>
      <c r="Q3390" t="s">
        <v>8317</v>
      </c>
      <c r="R3390" t="s">
        <v>8318</v>
      </c>
      <c r="S3390" s="10">
        <f t="shared" si="1134"/>
        <v>42143.461122685185</v>
      </c>
      <c r="T3390" s="10">
        <f t="shared" si="1135"/>
        <v>42173.461122685185</v>
      </c>
      <c r="U3390">
        <f>D3390*1.39</f>
        <v>2085</v>
      </c>
      <c r="V3390">
        <f>E3390*1.39</f>
        <v>2164.23</v>
      </c>
    </row>
    <row r="3391" spans="1:22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1132"/>
        <v>1.145</v>
      </c>
      <c r="P3391">
        <f t="shared" si="1133"/>
        <v>184.67741935483872</v>
      </c>
      <c r="Q3391" t="s">
        <v>8317</v>
      </c>
      <c r="R3391" t="s">
        <v>8318</v>
      </c>
      <c r="S3391" s="10">
        <f t="shared" si="1134"/>
        <v>42494.563449074078</v>
      </c>
      <c r="T3391" s="10">
        <f t="shared" si="1135"/>
        <v>42524.563449074078</v>
      </c>
      <c r="U3391">
        <f t="shared" ref="U3391:U3393" si="1166">D3391</f>
        <v>10000</v>
      </c>
      <c r="V3391">
        <f t="shared" ref="V3391:V3393" si="1167">E3391</f>
        <v>11450</v>
      </c>
    </row>
    <row r="3392" spans="1:22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1132"/>
        <v>1.024</v>
      </c>
      <c r="P3392">
        <f t="shared" si="1133"/>
        <v>69.818181818181813</v>
      </c>
      <c r="Q3392" t="s">
        <v>8317</v>
      </c>
      <c r="R3392" t="s">
        <v>8318</v>
      </c>
      <c r="S3392" s="10">
        <f t="shared" si="1134"/>
        <v>41815.774826388886</v>
      </c>
      <c r="T3392" s="10">
        <f t="shared" si="1135"/>
        <v>41830.774826388886</v>
      </c>
      <c r="U3392">
        <f t="shared" si="1166"/>
        <v>1500</v>
      </c>
      <c r="V3392">
        <f t="shared" si="1167"/>
        <v>1536</v>
      </c>
    </row>
    <row r="3393" spans="1:22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1132"/>
        <v>2.23</v>
      </c>
      <c r="P3393">
        <f t="shared" si="1133"/>
        <v>61.944444444444443</v>
      </c>
      <c r="Q3393" t="s">
        <v>8317</v>
      </c>
      <c r="R3393" t="s">
        <v>8318</v>
      </c>
      <c r="S3393" s="10">
        <f t="shared" si="1134"/>
        <v>41830.545694444445</v>
      </c>
      <c r="T3393" s="10">
        <f t="shared" si="1135"/>
        <v>41859.936111111114</v>
      </c>
      <c r="U3393">
        <f t="shared" si="1166"/>
        <v>500</v>
      </c>
      <c r="V3393">
        <f t="shared" si="1167"/>
        <v>1115</v>
      </c>
    </row>
    <row r="3394" spans="1:22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1132"/>
        <v>1</v>
      </c>
      <c r="P3394">
        <f t="shared" si="1133"/>
        <v>41.666666666666664</v>
      </c>
      <c r="Q3394" t="s">
        <v>8317</v>
      </c>
      <c r="R3394" t="s">
        <v>8318</v>
      </c>
      <c r="S3394" s="10">
        <f t="shared" si="1134"/>
        <v>42446.845543981486</v>
      </c>
      <c r="T3394" s="10">
        <f t="shared" si="1135"/>
        <v>42496.845543981486</v>
      </c>
      <c r="U3394">
        <f>D3394*1.39</f>
        <v>695</v>
      </c>
      <c r="V3394">
        <f>E3394*1.39</f>
        <v>695</v>
      </c>
    </row>
    <row r="3395" spans="1:22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1168">SUM(E3395/D3395)</f>
        <v>1.0580000000000001</v>
      </c>
      <c r="P3395">
        <f t="shared" ref="P3395:P3458" si="1169">SUM(E3395/L3395)</f>
        <v>36.06818181818182</v>
      </c>
      <c r="Q3395" t="s">
        <v>8317</v>
      </c>
      <c r="R3395" t="s">
        <v>8318</v>
      </c>
      <c r="S3395" s="10">
        <f t="shared" ref="S3395:S3458" si="1170">(((J3395/60)/60)/24)+DATE(1970,1,1)</f>
        <v>41923.921643518523</v>
      </c>
      <c r="T3395" s="10">
        <f t="shared" ref="T3395:T3458" si="1171">(((I3395/60)/60)/24)+DATE(1970,1,1)</f>
        <v>41949.031944444447</v>
      </c>
      <c r="U3395">
        <f>D3395</f>
        <v>1500</v>
      </c>
      <c r="V3395">
        <f>E3395</f>
        <v>1587</v>
      </c>
    </row>
    <row r="3396" spans="1:22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1168"/>
        <v>1.4236363636363636</v>
      </c>
      <c r="P3396">
        <f t="shared" si="1169"/>
        <v>29</v>
      </c>
      <c r="Q3396" t="s">
        <v>8317</v>
      </c>
      <c r="R3396" t="s">
        <v>8318</v>
      </c>
      <c r="S3396" s="10">
        <f t="shared" si="1170"/>
        <v>41817.59542824074</v>
      </c>
      <c r="T3396" s="10">
        <f t="shared" si="1171"/>
        <v>41847.59542824074</v>
      </c>
      <c r="U3396">
        <f t="shared" ref="U3396:U3397" si="1172">D3396*1.39</f>
        <v>764.5</v>
      </c>
      <c r="V3396">
        <f t="shared" ref="V3396:V3397" si="1173">E3396*1.39</f>
        <v>1088.3699999999999</v>
      </c>
    </row>
    <row r="3397" spans="1:22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1168"/>
        <v>1.84</v>
      </c>
      <c r="P3397">
        <f t="shared" si="1169"/>
        <v>24.210526315789473</v>
      </c>
      <c r="Q3397" t="s">
        <v>8317</v>
      </c>
      <c r="R3397" t="s">
        <v>8318</v>
      </c>
      <c r="S3397" s="10">
        <f t="shared" si="1170"/>
        <v>42140.712314814817</v>
      </c>
      <c r="T3397" s="10">
        <f t="shared" si="1171"/>
        <v>42154.756944444445</v>
      </c>
      <c r="U3397">
        <f t="shared" si="1172"/>
        <v>695</v>
      </c>
      <c r="V3397">
        <f t="shared" si="1173"/>
        <v>1278.8</v>
      </c>
    </row>
    <row r="3398" spans="1:22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1168"/>
        <v>1.0433333333333332</v>
      </c>
      <c r="P3398">
        <f t="shared" si="1169"/>
        <v>55.892857142857146</v>
      </c>
      <c r="Q3398" t="s">
        <v>8317</v>
      </c>
      <c r="R3398" t="s">
        <v>8318</v>
      </c>
      <c r="S3398" s="10">
        <f t="shared" si="1170"/>
        <v>41764.44663194444</v>
      </c>
      <c r="T3398" s="10">
        <f t="shared" si="1171"/>
        <v>41791.165972222225</v>
      </c>
      <c r="U3398">
        <f>D3398</f>
        <v>1500</v>
      </c>
      <c r="V3398">
        <f>E3398</f>
        <v>1565</v>
      </c>
    </row>
    <row r="3399" spans="1:22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1168"/>
        <v>1.1200000000000001</v>
      </c>
      <c r="P3399">
        <f t="shared" si="1169"/>
        <v>11.666666666666666</v>
      </c>
      <c r="Q3399" t="s">
        <v>8317</v>
      </c>
      <c r="R3399" t="s">
        <v>8318</v>
      </c>
      <c r="S3399" s="10">
        <f t="shared" si="1170"/>
        <v>42378.478344907402</v>
      </c>
      <c r="T3399" s="10">
        <f t="shared" si="1171"/>
        <v>42418.916666666672</v>
      </c>
      <c r="U3399">
        <f>D3399*1.39</f>
        <v>347.5</v>
      </c>
      <c r="V3399">
        <f>E3399*1.39</f>
        <v>389.2</v>
      </c>
    </row>
    <row r="3400" spans="1:22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1168"/>
        <v>1.1107499999999999</v>
      </c>
      <c r="P3400">
        <f t="shared" si="1169"/>
        <v>68.353846153846149</v>
      </c>
      <c r="Q3400" t="s">
        <v>8317</v>
      </c>
      <c r="R3400" t="s">
        <v>8318</v>
      </c>
      <c r="S3400" s="10">
        <f t="shared" si="1170"/>
        <v>41941.75203703704</v>
      </c>
      <c r="T3400" s="10">
        <f t="shared" si="1171"/>
        <v>41964.708333333328</v>
      </c>
      <c r="U3400">
        <f>D3400</f>
        <v>4000</v>
      </c>
      <c r="V3400">
        <f>E3400</f>
        <v>4443</v>
      </c>
    </row>
    <row r="3401" spans="1:22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1168"/>
        <v>1.0375000000000001</v>
      </c>
      <c r="P3401">
        <f t="shared" si="1169"/>
        <v>27.065217391304348</v>
      </c>
      <c r="Q3401" t="s">
        <v>8317</v>
      </c>
      <c r="R3401" t="s">
        <v>8318</v>
      </c>
      <c r="S3401" s="10">
        <f t="shared" si="1170"/>
        <v>42026.920428240745</v>
      </c>
      <c r="T3401" s="10">
        <f t="shared" si="1171"/>
        <v>42056.920428240745</v>
      </c>
      <c r="U3401">
        <f>D3401*1.39</f>
        <v>1667.9999999999998</v>
      </c>
      <c r="V3401">
        <f>E3401*1.39</f>
        <v>1730.55</v>
      </c>
    </row>
    <row r="3402" spans="1:22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1168"/>
        <v>1.0041</v>
      </c>
      <c r="P3402">
        <f t="shared" si="1169"/>
        <v>118.12941176470588</v>
      </c>
      <c r="Q3402" t="s">
        <v>8317</v>
      </c>
      <c r="R3402" t="s">
        <v>8318</v>
      </c>
      <c r="S3402" s="10">
        <f t="shared" si="1170"/>
        <v>41834.953865740739</v>
      </c>
      <c r="T3402" s="10">
        <f t="shared" si="1171"/>
        <v>41879.953865740739</v>
      </c>
      <c r="U3402">
        <f>D3402</f>
        <v>10000</v>
      </c>
      <c r="V3402">
        <f>E3402</f>
        <v>10041</v>
      </c>
    </row>
    <row r="3403" spans="1:22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1168"/>
        <v>1.0186206896551724</v>
      </c>
      <c r="P3403">
        <f t="shared" si="1169"/>
        <v>44.757575757575758</v>
      </c>
      <c r="Q3403" t="s">
        <v>8317</v>
      </c>
      <c r="R3403" t="s">
        <v>8318</v>
      </c>
      <c r="S3403" s="10">
        <f t="shared" si="1170"/>
        <v>42193.723912037036</v>
      </c>
      <c r="T3403" s="10">
        <f t="shared" si="1171"/>
        <v>42223.723912037036</v>
      </c>
      <c r="U3403">
        <f>D3403*1.39</f>
        <v>4030.9999999999995</v>
      </c>
      <c r="V3403">
        <f>E3403*1.39</f>
        <v>4106.0599999999995</v>
      </c>
    </row>
    <row r="3404" spans="1:22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1168"/>
        <v>1.0976666666666666</v>
      </c>
      <c r="P3404">
        <f t="shared" si="1169"/>
        <v>99.787878787878782</v>
      </c>
      <c r="Q3404" t="s">
        <v>8317</v>
      </c>
      <c r="R3404" t="s">
        <v>8318</v>
      </c>
      <c r="S3404" s="10">
        <f t="shared" si="1170"/>
        <v>42290.61855324074</v>
      </c>
      <c r="T3404" s="10">
        <f t="shared" si="1171"/>
        <v>42320.104861111111</v>
      </c>
      <c r="U3404">
        <f>D3404</f>
        <v>15000</v>
      </c>
      <c r="V3404">
        <f>E3404</f>
        <v>16465</v>
      </c>
    </row>
    <row r="3405" spans="1:22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1168"/>
        <v>1</v>
      </c>
      <c r="P3405">
        <f t="shared" si="1169"/>
        <v>117.64705882352941</v>
      </c>
      <c r="Q3405" t="s">
        <v>8317</v>
      </c>
      <c r="R3405" t="s">
        <v>8318</v>
      </c>
      <c r="S3405" s="10">
        <f t="shared" si="1170"/>
        <v>42150.462083333332</v>
      </c>
      <c r="T3405" s="10">
        <f t="shared" si="1171"/>
        <v>42180.462083333332</v>
      </c>
      <c r="U3405">
        <f>D3405*1.39</f>
        <v>2780</v>
      </c>
      <c r="V3405">
        <f>E3405*1.39</f>
        <v>2780</v>
      </c>
    </row>
    <row r="3406" spans="1:22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1168"/>
        <v>1.22</v>
      </c>
      <c r="P3406">
        <f t="shared" si="1169"/>
        <v>203.33333333333334</v>
      </c>
      <c r="Q3406" t="s">
        <v>8317</v>
      </c>
      <c r="R3406" t="s">
        <v>8318</v>
      </c>
      <c r="S3406" s="10">
        <f t="shared" si="1170"/>
        <v>42152.503495370373</v>
      </c>
      <c r="T3406" s="10">
        <f t="shared" si="1171"/>
        <v>42172.503495370373</v>
      </c>
      <c r="U3406">
        <f>D3406</f>
        <v>500</v>
      </c>
      <c r="V3406">
        <f>E3406</f>
        <v>610</v>
      </c>
    </row>
    <row r="3407" spans="1:22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1168"/>
        <v>1.3757142857142857</v>
      </c>
      <c r="P3407">
        <f t="shared" si="1169"/>
        <v>28.323529411764707</v>
      </c>
      <c r="Q3407" t="s">
        <v>8317</v>
      </c>
      <c r="R3407" t="s">
        <v>8318</v>
      </c>
      <c r="S3407" s="10">
        <f t="shared" si="1170"/>
        <v>42410.017199074078</v>
      </c>
      <c r="T3407" s="10">
        <f t="shared" si="1171"/>
        <v>42430.999305555553</v>
      </c>
      <c r="U3407">
        <f>D3407*1.39</f>
        <v>486.49999999999994</v>
      </c>
      <c r="V3407">
        <f>E3407*1.39</f>
        <v>669.28499999999997</v>
      </c>
    </row>
    <row r="3408" spans="1:22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1168"/>
        <v>1.0031000000000001</v>
      </c>
      <c r="P3408">
        <f t="shared" si="1169"/>
        <v>110.23076923076923</v>
      </c>
      <c r="Q3408" t="s">
        <v>8317</v>
      </c>
      <c r="R3408" t="s">
        <v>8318</v>
      </c>
      <c r="S3408" s="10">
        <f t="shared" si="1170"/>
        <v>41791.492777777778</v>
      </c>
      <c r="T3408" s="10">
        <f t="shared" si="1171"/>
        <v>41836.492777777778</v>
      </c>
      <c r="U3408">
        <f>D3408</f>
        <v>10000</v>
      </c>
      <c r="V3408">
        <f>E3408</f>
        <v>10031</v>
      </c>
    </row>
    <row r="3409" spans="1:22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1168"/>
        <v>1.071</v>
      </c>
      <c r="P3409">
        <f t="shared" si="1169"/>
        <v>31.970149253731343</v>
      </c>
      <c r="Q3409" t="s">
        <v>8317</v>
      </c>
      <c r="R3409" t="s">
        <v>8318</v>
      </c>
      <c r="S3409" s="10">
        <f t="shared" si="1170"/>
        <v>41796.422326388885</v>
      </c>
      <c r="T3409" s="10">
        <f t="shared" si="1171"/>
        <v>41826.422326388885</v>
      </c>
      <c r="U3409">
        <f>D3409*1.39</f>
        <v>2780</v>
      </c>
      <c r="V3409">
        <f>E3409*1.39</f>
        <v>2977.3799999999997</v>
      </c>
    </row>
    <row r="3410" spans="1:22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1168"/>
        <v>2.11</v>
      </c>
      <c r="P3410">
        <f t="shared" si="1169"/>
        <v>58.611111111111114</v>
      </c>
      <c r="Q3410" t="s">
        <v>8317</v>
      </c>
      <c r="R3410" t="s">
        <v>8318</v>
      </c>
      <c r="S3410" s="10">
        <f t="shared" si="1170"/>
        <v>41808.991944444446</v>
      </c>
      <c r="T3410" s="10">
        <f t="shared" si="1171"/>
        <v>41838.991944444446</v>
      </c>
      <c r="U3410">
        <f>D3410</f>
        <v>500</v>
      </c>
      <c r="V3410">
        <f>E3410</f>
        <v>1055</v>
      </c>
    </row>
    <row r="3411" spans="1:22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1168"/>
        <v>1.236</v>
      </c>
      <c r="P3411">
        <f t="shared" si="1169"/>
        <v>29.428571428571427</v>
      </c>
      <c r="Q3411" t="s">
        <v>8317</v>
      </c>
      <c r="R3411" t="s">
        <v>8318</v>
      </c>
      <c r="S3411" s="10">
        <f t="shared" si="1170"/>
        <v>42544.814328703709</v>
      </c>
      <c r="T3411" s="10">
        <f t="shared" si="1171"/>
        <v>42582.873611111107</v>
      </c>
      <c r="U3411">
        <f>D3411*1.39</f>
        <v>695</v>
      </c>
      <c r="V3411">
        <f>E3411*1.39</f>
        <v>859.02</v>
      </c>
    </row>
    <row r="3412" spans="1:22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1168"/>
        <v>1.085</v>
      </c>
      <c r="P3412">
        <f t="shared" si="1169"/>
        <v>81.375</v>
      </c>
      <c r="Q3412" t="s">
        <v>8317</v>
      </c>
      <c r="R3412" t="s">
        <v>8318</v>
      </c>
      <c r="S3412" s="10">
        <f t="shared" si="1170"/>
        <v>42500.041550925926</v>
      </c>
      <c r="T3412" s="10">
        <f t="shared" si="1171"/>
        <v>42527.291666666672</v>
      </c>
      <c r="U3412">
        <f t="shared" ref="U3412:U3413" si="1174">D3412</f>
        <v>3000</v>
      </c>
      <c r="V3412">
        <f t="shared" ref="V3412:V3413" si="1175">E3412</f>
        <v>3255</v>
      </c>
    </row>
    <row r="3413" spans="1:22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1168"/>
        <v>1.0356666666666667</v>
      </c>
      <c r="P3413">
        <f t="shared" si="1169"/>
        <v>199.16666666666666</v>
      </c>
      <c r="Q3413" t="s">
        <v>8317</v>
      </c>
      <c r="R3413" t="s">
        <v>8318</v>
      </c>
      <c r="S3413" s="10">
        <f t="shared" si="1170"/>
        <v>42265.022824074069</v>
      </c>
      <c r="T3413" s="10">
        <f t="shared" si="1171"/>
        <v>42285.022824074069</v>
      </c>
      <c r="U3413">
        <f t="shared" si="1174"/>
        <v>15000</v>
      </c>
      <c r="V3413">
        <f t="shared" si="1175"/>
        <v>15535</v>
      </c>
    </row>
    <row r="3414" spans="1:22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1168"/>
        <v>1</v>
      </c>
      <c r="P3414">
        <f t="shared" si="1169"/>
        <v>115.38461538461539</v>
      </c>
      <c r="Q3414" t="s">
        <v>8317</v>
      </c>
      <c r="R3414" t="s">
        <v>8318</v>
      </c>
      <c r="S3414" s="10">
        <f t="shared" si="1170"/>
        <v>41879.959050925929</v>
      </c>
      <c r="T3414" s="10">
        <f t="shared" si="1171"/>
        <v>41909.959050925929</v>
      </c>
      <c r="U3414">
        <f>D3414*1.39</f>
        <v>4170</v>
      </c>
      <c r="V3414">
        <f>E3414*1.39</f>
        <v>4170</v>
      </c>
    </row>
    <row r="3415" spans="1:22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1168"/>
        <v>1.3</v>
      </c>
      <c r="P3415">
        <f t="shared" si="1169"/>
        <v>46.428571428571431</v>
      </c>
      <c r="Q3415" t="s">
        <v>8317</v>
      </c>
      <c r="R3415" t="s">
        <v>8318</v>
      </c>
      <c r="S3415" s="10">
        <f t="shared" si="1170"/>
        <v>42053.733078703706</v>
      </c>
      <c r="T3415" s="10">
        <f t="shared" si="1171"/>
        <v>42063.207638888889</v>
      </c>
      <c r="U3415">
        <f t="shared" ref="U3415:U3417" si="1176">D3415</f>
        <v>500</v>
      </c>
      <c r="V3415">
        <f t="shared" ref="V3415:V3417" si="1177">E3415</f>
        <v>650</v>
      </c>
    </row>
    <row r="3416" spans="1:22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1168"/>
        <v>1.0349999999999999</v>
      </c>
      <c r="P3416">
        <f t="shared" si="1169"/>
        <v>70.568181818181813</v>
      </c>
      <c r="Q3416" t="s">
        <v>8317</v>
      </c>
      <c r="R3416" t="s">
        <v>8318</v>
      </c>
      <c r="S3416" s="10">
        <f t="shared" si="1170"/>
        <v>42675.832465277781</v>
      </c>
      <c r="T3416" s="10">
        <f t="shared" si="1171"/>
        <v>42705.332638888889</v>
      </c>
      <c r="U3416">
        <f t="shared" si="1176"/>
        <v>3000</v>
      </c>
      <c r="V3416">
        <f t="shared" si="1177"/>
        <v>3105</v>
      </c>
    </row>
    <row r="3417" spans="1:22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1168"/>
        <v>1</v>
      </c>
      <c r="P3417">
        <f t="shared" si="1169"/>
        <v>22.222222222222221</v>
      </c>
      <c r="Q3417" t="s">
        <v>8317</v>
      </c>
      <c r="R3417" t="s">
        <v>8318</v>
      </c>
      <c r="S3417" s="10">
        <f t="shared" si="1170"/>
        <v>42467.144166666665</v>
      </c>
      <c r="T3417" s="10">
        <f t="shared" si="1171"/>
        <v>42477.979166666672</v>
      </c>
      <c r="U3417">
        <f t="shared" si="1176"/>
        <v>200</v>
      </c>
      <c r="V3417">
        <f t="shared" si="1177"/>
        <v>200</v>
      </c>
    </row>
    <row r="3418" spans="1:22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1168"/>
        <v>1.196</v>
      </c>
      <c r="P3418">
        <f t="shared" si="1169"/>
        <v>159.46666666666667</v>
      </c>
      <c r="Q3418" t="s">
        <v>8317</v>
      </c>
      <c r="R3418" t="s">
        <v>8318</v>
      </c>
      <c r="S3418" s="10">
        <f t="shared" si="1170"/>
        <v>42089.412557870368</v>
      </c>
      <c r="T3418" s="10">
        <f t="shared" si="1171"/>
        <v>42117.770833333328</v>
      </c>
      <c r="U3418">
        <f>D3418*1.39</f>
        <v>5560</v>
      </c>
      <c r="V3418">
        <f>E3418*1.39</f>
        <v>6649.7599999999993</v>
      </c>
    </row>
    <row r="3419" spans="1:22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1168"/>
        <v>1.0000058823529412</v>
      </c>
      <c r="P3419">
        <f t="shared" si="1169"/>
        <v>37.777999999999999</v>
      </c>
      <c r="Q3419" t="s">
        <v>8317</v>
      </c>
      <c r="R3419" t="s">
        <v>8318</v>
      </c>
      <c r="S3419" s="10">
        <f t="shared" si="1170"/>
        <v>41894.91375</v>
      </c>
      <c r="T3419" s="10">
        <f t="shared" si="1171"/>
        <v>41938.029861111114</v>
      </c>
      <c r="U3419">
        <f t="shared" ref="U3419:U3420" si="1178">D3419</f>
        <v>1700</v>
      </c>
      <c r="V3419">
        <f t="shared" ref="V3419:V3420" si="1179">E3419</f>
        <v>1700.01</v>
      </c>
    </row>
    <row r="3420" spans="1:22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1168"/>
        <v>1.00875</v>
      </c>
      <c r="P3420">
        <f t="shared" si="1169"/>
        <v>72.053571428571431</v>
      </c>
      <c r="Q3420" t="s">
        <v>8317</v>
      </c>
      <c r="R3420" t="s">
        <v>8318</v>
      </c>
      <c r="S3420" s="10">
        <f t="shared" si="1170"/>
        <v>41752.83457175926</v>
      </c>
      <c r="T3420" s="10">
        <f t="shared" si="1171"/>
        <v>41782.83457175926</v>
      </c>
      <c r="U3420">
        <f t="shared" si="1178"/>
        <v>4000</v>
      </c>
      <c r="V3420">
        <f t="shared" si="1179"/>
        <v>4035</v>
      </c>
    </row>
    <row r="3421" spans="1:22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1168"/>
        <v>1.0654545454545454</v>
      </c>
      <c r="P3421">
        <f t="shared" si="1169"/>
        <v>63.695652173913047</v>
      </c>
      <c r="Q3421" t="s">
        <v>8317</v>
      </c>
      <c r="R3421" t="s">
        <v>8318</v>
      </c>
      <c r="S3421" s="10">
        <f t="shared" si="1170"/>
        <v>42448.821585648147</v>
      </c>
      <c r="T3421" s="10">
        <f t="shared" si="1171"/>
        <v>42466.895833333328</v>
      </c>
      <c r="U3421">
        <f>D3421*1.19</f>
        <v>3272.5</v>
      </c>
      <c r="V3421">
        <f>E3421*1.19</f>
        <v>3486.7</v>
      </c>
    </row>
    <row r="3422" spans="1:22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1168"/>
        <v>1.38</v>
      </c>
      <c r="P3422">
        <f t="shared" si="1169"/>
        <v>28.411764705882351</v>
      </c>
      <c r="Q3422" t="s">
        <v>8317</v>
      </c>
      <c r="R3422" t="s">
        <v>8318</v>
      </c>
      <c r="S3422" s="10">
        <f t="shared" si="1170"/>
        <v>42405.090300925927</v>
      </c>
      <c r="T3422" s="10">
        <f t="shared" si="1171"/>
        <v>42414</v>
      </c>
      <c r="U3422">
        <f>D3422*1.39</f>
        <v>972.99999999999989</v>
      </c>
      <c r="V3422">
        <f>E3422*1.39</f>
        <v>1342.74</v>
      </c>
    </row>
    <row r="3423" spans="1:22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1168"/>
        <v>1.0115000000000001</v>
      </c>
      <c r="P3423">
        <f t="shared" si="1169"/>
        <v>103.21428571428571</v>
      </c>
      <c r="Q3423" t="s">
        <v>8317</v>
      </c>
      <c r="R3423" t="s">
        <v>8318</v>
      </c>
      <c r="S3423" s="10">
        <f t="shared" si="1170"/>
        <v>42037.791238425925</v>
      </c>
      <c r="T3423" s="10">
        <f t="shared" si="1171"/>
        <v>42067.791238425925</v>
      </c>
      <c r="U3423">
        <f>D3423</f>
        <v>10000</v>
      </c>
      <c r="V3423">
        <f>E3423</f>
        <v>10115</v>
      </c>
    </row>
    <row r="3424" spans="1:22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1168"/>
        <v>1.091</v>
      </c>
      <c r="P3424">
        <f t="shared" si="1169"/>
        <v>71.152173913043484</v>
      </c>
      <c r="Q3424" t="s">
        <v>8317</v>
      </c>
      <c r="R3424" t="s">
        <v>8318</v>
      </c>
      <c r="S3424" s="10">
        <f t="shared" si="1170"/>
        <v>42323.562222222223</v>
      </c>
      <c r="T3424" s="10">
        <f t="shared" si="1171"/>
        <v>42352</v>
      </c>
      <c r="U3424">
        <f>D3424*1.39</f>
        <v>4170</v>
      </c>
      <c r="V3424">
        <f>E3424*1.39</f>
        <v>4549.4699999999993</v>
      </c>
    </row>
    <row r="3425" spans="1:22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1168"/>
        <v>1.4</v>
      </c>
      <c r="P3425">
        <f t="shared" si="1169"/>
        <v>35</v>
      </c>
      <c r="Q3425" t="s">
        <v>8317</v>
      </c>
      <c r="R3425" t="s">
        <v>8318</v>
      </c>
      <c r="S3425" s="10">
        <f t="shared" si="1170"/>
        <v>42088.911354166667</v>
      </c>
      <c r="T3425" s="10">
        <f t="shared" si="1171"/>
        <v>42118.911354166667</v>
      </c>
      <c r="U3425">
        <f t="shared" ref="U3425:U3428" si="1180">D3425</f>
        <v>250</v>
      </c>
      <c r="V3425">
        <f t="shared" ref="V3425:V3428" si="1181">E3425</f>
        <v>350</v>
      </c>
    </row>
    <row r="3426" spans="1:22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1168"/>
        <v>1.0358333333333334</v>
      </c>
      <c r="P3426">
        <f t="shared" si="1169"/>
        <v>81.776315789473685</v>
      </c>
      <c r="Q3426" t="s">
        <v>8317</v>
      </c>
      <c r="R3426" t="s">
        <v>8318</v>
      </c>
      <c r="S3426" s="10">
        <f t="shared" si="1170"/>
        <v>42018.676898148144</v>
      </c>
      <c r="T3426" s="10">
        <f t="shared" si="1171"/>
        <v>42040.290972222225</v>
      </c>
      <c r="U3426">
        <f t="shared" si="1180"/>
        <v>6000</v>
      </c>
      <c r="V3426">
        <f t="shared" si="1181"/>
        <v>6215</v>
      </c>
    </row>
    <row r="3427" spans="1:22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1168"/>
        <v>1.0297033333333332</v>
      </c>
      <c r="P3427">
        <f t="shared" si="1169"/>
        <v>297.02980769230766</v>
      </c>
      <c r="Q3427" t="s">
        <v>8317</v>
      </c>
      <c r="R3427" t="s">
        <v>8318</v>
      </c>
      <c r="S3427" s="10">
        <f t="shared" si="1170"/>
        <v>41884.617314814815</v>
      </c>
      <c r="T3427" s="10">
        <f t="shared" si="1171"/>
        <v>41916.617314814815</v>
      </c>
      <c r="U3427">
        <f t="shared" si="1180"/>
        <v>30000</v>
      </c>
      <c r="V3427">
        <f t="shared" si="1181"/>
        <v>30891.1</v>
      </c>
    </row>
    <row r="3428" spans="1:22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1168"/>
        <v>1.0813333333333333</v>
      </c>
      <c r="P3428">
        <f t="shared" si="1169"/>
        <v>46.609195402298852</v>
      </c>
      <c r="Q3428" t="s">
        <v>8317</v>
      </c>
      <c r="R3428" t="s">
        <v>8318</v>
      </c>
      <c r="S3428" s="10">
        <f t="shared" si="1170"/>
        <v>41884.056747685187</v>
      </c>
      <c r="T3428" s="10">
        <f t="shared" si="1171"/>
        <v>41903.083333333336</v>
      </c>
      <c r="U3428">
        <f t="shared" si="1180"/>
        <v>3750</v>
      </c>
      <c r="V3428">
        <f t="shared" si="1181"/>
        <v>4055</v>
      </c>
    </row>
    <row r="3429" spans="1:22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1168"/>
        <v>1</v>
      </c>
      <c r="P3429">
        <f t="shared" si="1169"/>
        <v>51.724137931034484</v>
      </c>
      <c r="Q3429" t="s">
        <v>8317</v>
      </c>
      <c r="R3429" t="s">
        <v>8318</v>
      </c>
      <c r="S3429" s="10">
        <f t="shared" si="1170"/>
        <v>41792.645277777774</v>
      </c>
      <c r="T3429" s="10">
        <f t="shared" si="1171"/>
        <v>41822.645277777774</v>
      </c>
      <c r="U3429">
        <f t="shared" ref="U3429:U3432" si="1182">D3429*1.39</f>
        <v>2085</v>
      </c>
      <c r="V3429">
        <f t="shared" ref="V3429:V3432" si="1183">E3429*1.39</f>
        <v>2085</v>
      </c>
    </row>
    <row r="3430" spans="1:22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1168"/>
        <v>1.0275000000000001</v>
      </c>
      <c r="P3430">
        <f t="shared" si="1169"/>
        <v>40.294117647058826</v>
      </c>
      <c r="Q3430" t="s">
        <v>8317</v>
      </c>
      <c r="R3430" t="s">
        <v>8318</v>
      </c>
      <c r="S3430" s="10">
        <f t="shared" si="1170"/>
        <v>42038.720451388886</v>
      </c>
      <c r="T3430" s="10">
        <f t="shared" si="1171"/>
        <v>42063.708333333328</v>
      </c>
      <c r="U3430">
        <f t="shared" si="1182"/>
        <v>2780</v>
      </c>
      <c r="V3430">
        <f t="shared" si="1183"/>
        <v>2856.45</v>
      </c>
    </row>
    <row r="3431" spans="1:22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1168"/>
        <v>1.3</v>
      </c>
      <c r="P3431">
        <f t="shared" si="1169"/>
        <v>16.25</v>
      </c>
      <c r="Q3431" t="s">
        <v>8317</v>
      </c>
      <c r="R3431" t="s">
        <v>8318</v>
      </c>
      <c r="S3431" s="10">
        <f t="shared" si="1170"/>
        <v>42662.021539351852</v>
      </c>
      <c r="T3431" s="10">
        <f t="shared" si="1171"/>
        <v>42676.021539351852</v>
      </c>
      <c r="U3431">
        <f t="shared" si="1182"/>
        <v>208.49999999999997</v>
      </c>
      <c r="V3431">
        <f t="shared" si="1183"/>
        <v>271.04999999999995</v>
      </c>
    </row>
    <row r="3432" spans="1:22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1168"/>
        <v>1.0854949999999999</v>
      </c>
      <c r="P3432">
        <f t="shared" si="1169"/>
        <v>30.152638888888887</v>
      </c>
      <c r="Q3432" t="s">
        <v>8317</v>
      </c>
      <c r="R3432" t="s">
        <v>8318</v>
      </c>
      <c r="S3432" s="10">
        <f t="shared" si="1170"/>
        <v>41820.945613425924</v>
      </c>
      <c r="T3432" s="10">
        <f t="shared" si="1171"/>
        <v>41850.945613425924</v>
      </c>
      <c r="U3432">
        <f t="shared" si="1182"/>
        <v>2780</v>
      </c>
      <c r="V3432">
        <f t="shared" si="1183"/>
        <v>3017.6760999999997</v>
      </c>
    </row>
    <row r="3433" spans="1:22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1168"/>
        <v>1</v>
      </c>
      <c r="P3433">
        <f t="shared" si="1169"/>
        <v>95.238095238095241</v>
      </c>
      <c r="Q3433" t="s">
        <v>8317</v>
      </c>
      <c r="R3433" t="s">
        <v>8318</v>
      </c>
      <c r="S3433" s="10">
        <f t="shared" si="1170"/>
        <v>41839.730937500004</v>
      </c>
      <c r="T3433" s="10">
        <f t="shared" si="1171"/>
        <v>41869.730937500004</v>
      </c>
      <c r="U3433">
        <f t="shared" ref="U3433:U3439" si="1184">D3433</f>
        <v>2000</v>
      </c>
      <c r="V3433">
        <f t="shared" ref="V3433:V3439" si="1185">E3433</f>
        <v>2000</v>
      </c>
    </row>
    <row r="3434" spans="1:22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1168"/>
        <v>1.0965</v>
      </c>
      <c r="P3434">
        <f t="shared" si="1169"/>
        <v>52.214285714285715</v>
      </c>
      <c r="Q3434" t="s">
        <v>8317</v>
      </c>
      <c r="R3434" t="s">
        <v>8318</v>
      </c>
      <c r="S3434" s="10">
        <f t="shared" si="1170"/>
        <v>42380.581180555557</v>
      </c>
      <c r="T3434" s="10">
        <f t="shared" si="1171"/>
        <v>42405.916666666672</v>
      </c>
      <c r="U3434">
        <f t="shared" si="1184"/>
        <v>2000</v>
      </c>
      <c r="V3434">
        <f t="shared" si="1185"/>
        <v>2193</v>
      </c>
    </row>
    <row r="3435" spans="1:22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1168"/>
        <v>1.0026315789473683</v>
      </c>
      <c r="P3435">
        <f t="shared" si="1169"/>
        <v>134.1549295774648</v>
      </c>
      <c r="Q3435" t="s">
        <v>8317</v>
      </c>
      <c r="R3435" t="s">
        <v>8318</v>
      </c>
      <c r="S3435" s="10">
        <f t="shared" si="1170"/>
        <v>41776.063136574077</v>
      </c>
      <c r="T3435" s="10">
        <f t="shared" si="1171"/>
        <v>41807.125</v>
      </c>
      <c r="U3435">
        <f t="shared" si="1184"/>
        <v>9500</v>
      </c>
      <c r="V3435">
        <f t="shared" si="1185"/>
        <v>9525</v>
      </c>
    </row>
    <row r="3436" spans="1:22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1168"/>
        <v>1.0555000000000001</v>
      </c>
      <c r="P3436">
        <f t="shared" si="1169"/>
        <v>62.827380952380949</v>
      </c>
      <c r="Q3436" t="s">
        <v>8317</v>
      </c>
      <c r="R3436" t="s">
        <v>8318</v>
      </c>
      <c r="S3436" s="10">
        <f t="shared" si="1170"/>
        <v>41800.380428240744</v>
      </c>
      <c r="T3436" s="10">
        <f t="shared" si="1171"/>
        <v>41830.380428240744</v>
      </c>
      <c r="U3436">
        <f t="shared" si="1184"/>
        <v>10000</v>
      </c>
      <c r="V3436">
        <f t="shared" si="1185"/>
        <v>10555</v>
      </c>
    </row>
    <row r="3437" spans="1:22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1168"/>
        <v>1.1200000000000001</v>
      </c>
      <c r="P3437">
        <f t="shared" si="1169"/>
        <v>58.94736842105263</v>
      </c>
      <c r="Q3437" t="s">
        <v>8317</v>
      </c>
      <c r="R3437" t="s">
        <v>8318</v>
      </c>
      <c r="S3437" s="10">
        <f t="shared" si="1170"/>
        <v>42572.61681712963</v>
      </c>
      <c r="T3437" s="10">
        <f t="shared" si="1171"/>
        <v>42589.125</v>
      </c>
      <c r="U3437">
        <f t="shared" si="1184"/>
        <v>1000</v>
      </c>
      <c r="V3437">
        <f t="shared" si="1185"/>
        <v>1120</v>
      </c>
    </row>
    <row r="3438" spans="1:22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1168"/>
        <v>1.0589999999999999</v>
      </c>
      <c r="P3438">
        <f t="shared" si="1169"/>
        <v>143.1081081081081</v>
      </c>
      <c r="Q3438" t="s">
        <v>8317</v>
      </c>
      <c r="R3438" t="s">
        <v>8318</v>
      </c>
      <c r="S3438" s="10">
        <f t="shared" si="1170"/>
        <v>41851.541585648149</v>
      </c>
      <c r="T3438" s="10">
        <f t="shared" si="1171"/>
        <v>41872.686111111114</v>
      </c>
      <c r="U3438">
        <f t="shared" si="1184"/>
        <v>5000</v>
      </c>
      <c r="V3438">
        <f t="shared" si="1185"/>
        <v>5295</v>
      </c>
    </row>
    <row r="3439" spans="1:22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1168"/>
        <v>1.01</v>
      </c>
      <c r="P3439">
        <f t="shared" si="1169"/>
        <v>84.166666666666671</v>
      </c>
      <c r="Q3439" t="s">
        <v>8317</v>
      </c>
      <c r="R3439" t="s">
        <v>8318</v>
      </c>
      <c r="S3439" s="10">
        <f t="shared" si="1170"/>
        <v>42205.710879629631</v>
      </c>
      <c r="T3439" s="10">
        <f t="shared" si="1171"/>
        <v>42235.710879629631</v>
      </c>
      <c r="U3439">
        <f t="shared" si="1184"/>
        <v>3000</v>
      </c>
      <c r="V3439">
        <f t="shared" si="1185"/>
        <v>3030</v>
      </c>
    </row>
    <row r="3440" spans="1:22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1168"/>
        <v>1.042</v>
      </c>
      <c r="P3440">
        <f t="shared" si="1169"/>
        <v>186.07142857142858</v>
      </c>
      <c r="Q3440" t="s">
        <v>8317</v>
      </c>
      <c r="R3440" t="s">
        <v>8318</v>
      </c>
      <c r="S3440" s="10">
        <f t="shared" si="1170"/>
        <v>42100.927858796291</v>
      </c>
      <c r="T3440" s="10">
        <f t="shared" si="1171"/>
        <v>42126.875</v>
      </c>
      <c r="U3440">
        <f>D3440*1.39</f>
        <v>3474.9999999999995</v>
      </c>
      <c r="V3440">
        <f>E3440*1.39</f>
        <v>3620.95</v>
      </c>
    </row>
    <row r="3441" spans="1:22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1168"/>
        <v>1.3467833333333334</v>
      </c>
      <c r="P3441">
        <f t="shared" si="1169"/>
        <v>89.785555555555561</v>
      </c>
      <c r="Q3441" t="s">
        <v>8317</v>
      </c>
      <c r="R3441" t="s">
        <v>8318</v>
      </c>
      <c r="S3441" s="10">
        <f t="shared" si="1170"/>
        <v>42374.911226851851</v>
      </c>
      <c r="T3441" s="10">
        <f t="shared" si="1171"/>
        <v>42388.207638888889</v>
      </c>
      <c r="U3441">
        <f t="shared" ref="U3441:U3445" si="1186">D3441</f>
        <v>1200</v>
      </c>
      <c r="V3441">
        <f t="shared" ref="V3441:V3445" si="1187">E3441</f>
        <v>1616.14</v>
      </c>
    </row>
    <row r="3442" spans="1:22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1168"/>
        <v>1.052184</v>
      </c>
      <c r="P3442">
        <f t="shared" si="1169"/>
        <v>64.157560975609755</v>
      </c>
      <c r="Q3442" t="s">
        <v>8317</v>
      </c>
      <c r="R3442" t="s">
        <v>8318</v>
      </c>
      <c r="S3442" s="10">
        <f t="shared" si="1170"/>
        <v>41809.12300925926</v>
      </c>
      <c r="T3442" s="10">
        <f t="shared" si="1171"/>
        <v>41831.677083333336</v>
      </c>
      <c r="U3442">
        <f t="shared" si="1186"/>
        <v>5000</v>
      </c>
      <c r="V3442">
        <f t="shared" si="1187"/>
        <v>5260.92</v>
      </c>
    </row>
    <row r="3443" spans="1:22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1168"/>
        <v>1.026</v>
      </c>
      <c r="P3443">
        <f t="shared" si="1169"/>
        <v>59.651162790697676</v>
      </c>
      <c r="Q3443" t="s">
        <v>8317</v>
      </c>
      <c r="R3443" t="s">
        <v>8318</v>
      </c>
      <c r="S3443" s="10">
        <f t="shared" si="1170"/>
        <v>42294.429641203707</v>
      </c>
      <c r="T3443" s="10">
        <f t="shared" si="1171"/>
        <v>42321.845138888893</v>
      </c>
      <c r="U3443">
        <f t="shared" si="1186"/>
        <v>2500</v>
      </c>
      <c r="V3443">
        <f t="shared" si="1187"/>
        <v>2565</v>
      </c>
    </row>
    <row r="3444" spans="1:22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1168"/>
        <v>1</v>
      </c>
      <c r="P3444">
        <f t="shared" si="1169"/>
        <v>31.25</v>
      </c>
      <c r="Q3444" t="s">
        <v>8317</v>
      </c>
      <c r="R3444" t="s">
        <v>8318</v>
      </c>
      <c r="S3444" s="10">
        <f t="shared" si="1170"/>
        <v>42124.841111111105</v>
      </c>
      <c r="T3444" s="10">
        <f t="shared" si="1171"/>
        <v>42154.841111111105</v>
      </c>
      <c r="U3444">
        <f t="shared" si="1186"/>
        <v>250</v>
      </c>
      <c r="V3444">
        <f t="shared" si="1187"/>
        <v>250</v>
      </c>
    </row>
    <row r="3445" spans="1:22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1168"/>
        <v>1.855</v>
      </c>
      <c r="P3445">
        <f t="shared" si="1169"/>
        <v>41.222222222222221</v>
      </c>
      <c r="Q3445" t="s">
        <v>8317</v>
      </c>
      <c r="R3445" t="s">
        <v>8318</v>
      </c>
      <c r="S3445" s="10">
        <f t="shared" si="1170"/>
        <v>41861.524837962963</v>
      </c>
      <c r="T3445" s="10">
        <f t="shared" si="1171"/>
        <v>41891.524837962963</v>
      </c>
      <c r="U3445">
        <f t="shared" si="1186"/>
        <v>1000</v>
      </c>
      <c r="V3445">
        <f t="shared" si="1187"/>
        <v>1855</v>
      </c>
    </row>
    <row r="3446" spans="1:22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1168"/>
        <v>2.89</v>
      </c>
      <c r="P3446">
        <f t="shared" si="1169"/>
        <v>43.35</v>
      </c>
      <c r="Q3446" t="s">
        <v>8317</v>
      </c>
      <c r="R3446" t="s">
        <v>8318</v>
      </c>
      <c r="S3446" s="10">
        <f t="shared" si="1170"/>
        <v>42521.291504629626</v>
      </c>
      <c r="T3446" s="10">
        <f t="shared" si="1171"/>
        <v>42529.582638888889</v>
      </c>
      <c r="U3446">
        <f>D3446*0.75</f>
        <v>225</v>
      </c>
      <c r="V3446">
        <f>E3446*0.75</f>
        <v>650.25</v>
      </c>
    </row>
    <row r="3447" spans="1:22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1168"/>
        <v>1</v>
      </c>
      <c r="P3447">
        <f t="shared" si="1169"/>
        <v>64.516129032258064</v>
      </c>
      <c r="Q3447" t="s">
        <v>8317</v>
      </c>
      <c r="R3447" t="s">
        <v>8318</v>
      </c>
      <c r="S3447" s="10">
        <f t="shared" si="1170"/>
        <v>42272.530509259261</v>
      </c>
      <c r="T3447" s="10">
        <f t="shared" si="1171"/>
        <v>42300.530509259261</v>
      </c>
      <c r="U3447">
        <f t="shared" ref="U3447:U3448" si="1188">D3447*1.39</f>
        <v>2780</v>
      </c>
      <c r="V3447">
        <f t="shared" ref="V3447:V3448" si="1189">E3447*1.39</f>
        <v>2780</v>
      </c>
    </row>
    <row r="3448" spans="1:22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1168"/>
        <v>1.0820000000000001</v>
      </c>
      <c r="P3448">
        <f t="shared" si="1169"/>
        <v>43.28</v>
      </c>
      <c r="Q3448" t="s">
        <v>8317</v>
      </c>
      <c r="R3448" t="s">
        <v>8318</v>
      </c>
      <c r="S3448" s="10">
        <f t="shared" si="1170"/>
        <v>42016.832465277781</v>
      </c>
      <c r="T3448" s="10">
        <f t="shared" si="1171"/>
        <v>42040.513888888891</v>
      </c>
      <c r="U3448">
        <f t="shared" si="1188"/>
        <v>1390</v>
      </c>
      <c r="V3448">
        <f t="shared" si="1189"/>
        <v>1503.9799999999998</v>
      </c>
    </row>
    <row r="3449" spans="1:22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1168"/>
        <v>1.0780000000000001</v>
      </c>
      <c r="P3449">
        <f t="shared" si="1169"/>
        <v>77</v>
      </c>
      <c r="Q3449" t="s">
        <v>8317</v>
      </c>
      <c r="R3449" t="s">
        <v>8318</v>
      </c>
      <c r="S3449" s="10">
        <f t="shared" si="1170"/>
        <v>42402.889027777783</v>
      </c>
      <c r="T3449" s="10">
        <f t="shared" si="1171"/>
        <v>42447.847361111111</v>
      </c>
      <c r="U3449">
        <f t="shared" ref="U3449:U3451" si="1190">D3449</f>
        <v>1000</v>
      </c>
      <c r="V3449">
        <f t="shared" ref="V3449:V3451" si="1191">E3449</f>
        <v>1078</v>
      </c>
    </row>
    <row r="3450" spans="1:22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1168"/>
        <v>1.0976190476190477</v>
      </c>
      <c r="P3450">
        <f t="shared" si="1169"/>
        <v>51.222222222222221</v>
      </c>
      <c r="Q3450" t="s">
        <v>8317</v>
      </c>
      <c r="R3450" t="s">
        <v>8318</v>
      </c>
      <c r="S3450" s="10">
        <f t="shared" si="1170"/>
        <v>41960.119085648148</v>
      </c>
      <c r="T3450" s="10">
        <f t="shared" si="1171"/>
        <v>41990.119085648148</v>
      </c>
      <c r="U3450">
        <f t="shared" si="1190"/>
        <v>2100</v>
      </c>
      <c r="V3450">
        <f t="shared" si="1191"/>
        <v>2305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1168"/>
        <v>1.70625</v>
      </c>
      <c r="P3451">
        <f t="shared" si="1169"/>
        <v>68.25</v>
      </c>
      <c r="Q3451" t="s">
        <v>8317</v>
      </c>
      <c r="R3451" t="s">
        <v>8318</v>
      </c>
      <c r="S3451" s="10">
        <f t="shared" si="1170"/>
        <v>42532.052523148144</v>
      </c>
      <c r="T3451" s="10">
        <f t="shared" si="1171"/>
        <v>42560.166666666672</v>
      </c>
      <c r="U3451">
        <f t="shared" si="1190"/>
        <v>800</v>
      </c>
      <c r="V3451">
        <f t="shared" si="1191"/>
        <v>1365</v>
      </c>
    </row>
    <row r="3452" spans="1:22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1168"/>
        <v>1.52</v>
      </c>
      <c r="P3452">
        <f t="shared" si="1169"/>
        <v>19.487179487179485</v>
      </c>
      <c r="Q3452" t="s">
        <v>8317</v>
      </c>
      <c r="R3452" t="s">
        <v>8318</v>
      </c>
      <c r="S3452" s="10">
        <f t="shared" si="1170"/>
        <v>42036.704525462963</v>
      </c>
      <c r="T3452" s="10">
        <f t="shared" si="1171"/>
        <v>42096.662858796291</v>
      </c>
      <c r="U3452">
        <f>D3452*1.39</f>
        <v>695</v>
      </c>
      <c r="V3452">
        <f>E3452*1.39</f>
        <v>1056.3999999999999</v>
      </c>
    </row>
    <row r="3453" spans="1:22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1168"/>
        <v>1.0123076923076924</v>
      </c>
      <c r="P3453">
        <f t="shared" si="1169"/>
        <v>41.125</v>
      </c>
      <c r="Q3453" t="s">
        <v>8317</v>
      </c>
      <c r="R3453" t="s">
        <v>8318</v>
      </c>
      <c r="S3453" s="10">
        <f t="shared" si="1170"/>
        <v>42088.723692129628</v>
      </c>
      <c r="T3453" s="10">
        <f t="shared" si="1171"/>
        <v>42115.723692129628</v>
      </c>
      <c r="U3453">
        <f t="shared" ref="U3453:U3454" si="1192">D3453</f>
        <v>650</v>
      </c>
      <c r="V3453">
        <f t="shared" ref="V3453:V3454" si="1193">E3453</f>
        <v>658</v>
      </c>
    </row>
    <row r="3454" spans="1:22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1168"/>
        <v>1.532</v>
      </c>
      <c r="P3454">
        <f t="shared" si="1169"/>
        <v>41.405405405405403</v>
      </c>
      <c r="Q3454" t="s">
        <v>8317</v>
      </c>
      <c r="R3454" t="s">
        <v>8318</v>
      </c>
      <c r="S3454" s="10">
        <f t="shared" si="1170"/>
        <v>41820.639189814814</v>
      </c>
      <c r="T3454" s="10">
        <f t="shared" si="1171"/>
        <v>41843.165972222225</v>
      </c>
      <c r="U3454">
        <f t="shared" si="1192"/>
        <v>1000</v>
      </c>
      <c r="V3454">
        <f t="shared" si="1193"/>
        <v>1532</v>
      </c>
    </row>
    <row r="3455" spans="1:22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1168"/>
        <v>1.2833333333333334</v>
      </c>
      <c r="P3455">
        <f t="shared" si="1169"/>
        <v>27.5</v>
      </c>
      <c r="Q3455" t="s">
        <v>8317</v>
      </c>
      <c r="R3455" t="s">
        <v>8318</v>
      </c>
      <c r="S3455" s="10">
        <f t="shared" si="1170"/>
        <v>42535.97865740741</v>
      </c>
      <c r="T3455" s="10">
        <f t="shared" si="1171"/>
        <v>42595.97865740741</v>
      </c>
      <c r="U3455">
        <f t="shared" ref="U3455:U3456" si="1194">D3455*1.39</f>
        <v>416.99999999999994</v>
      </c>
      <c r="V3455">
        <f t="shared" ref="V3455:V3456" si="1195">E3455*1.39</f>
        <v>535.15</v>
      </c>
    </row>
    <row r="3456" spans="1:22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1168"/>
        <v>1.0071428571428571</v>
      </c>
      <c r="P3456">
        <f t="shared" si="1169"/>
        <v>33.571428571428569</v>
      </c>
      <c r="Q3456" t="s">
        <v>8317</v>
      </c>
      <c r="R3456" t="s">
        <v>8318</v>
      </c>
      <c r="S3456" s="10">
        <f t="shared" si="1170"/>
        <v>41821.698599537034</v>
      </c>
      <c r="T3456" s="10">
        <f t="shared" si="1171"/>
        <v>41851.698599537034</v>
      </c>
      <c r="U3456">
        <f t="shared" si="1194"/>
        <v>972.99999999999989</v>
      </c>
      <c r="V3456">
        <f t="shared" si="1195"/>
        <v>979.94999999999993</v>
      </c>
    </row>
    <row r="3457" spans="1:22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1168"/>
        <v>1.0065</v>
      </c>
      <c r="P3457">
        <f t="shared" si="1169"/>
        <v>145.86956521739131</v>
      </c>
      <c r="Q3457" t="s">
        <v>8317</v>
      </c>
      <c r="R3457" t="s">
        <v>8318</v>
      </c>
      <c r="S3457" s="10">
        <f t="shared" si="1170"/>
        <v>42626.7503125</v>
      </c>
      <c r="T3457" s="10">
        <f t="shared" si="1171"/>
        <v>42656.7503125</v>
      </c>
      <c r="U3457">
        <f t="shared" ref="U3457:U3460" si="1196">D3457</f>
        <v>10000</v>
      </c>
      <c r="V3457">
        <f t="shared" ref="V3457:V3460" si="1197">E3457</f>
        <v>10065</v>
      </c>
    </row>
    <row r="3458" spans="1:22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1168"/>
        <v>1.913</v>
      </c>
      <c r="P3458">
        <f t="shared" si="1169"/>
        <v>358.6875</v>
      </c>
      <c r="Q3458" t="s">
        <v>8317</v>
      </c>
      <c r="R3458" t="s">
        <v>8318</v>
      </c>
      <c r="S3458" s="10">
        <f t="shared" si="1170"/>
        <v>41821.205636574072</v>
      </c>
      <c r="T3458" s="10">
        <f t="shared" si="1171"/>
        <v>41852.290972222225</v>
      </c>
      <c r="U3458">
        <f t="shared" si="1196"/>
        <v>3000</v>
      </c>
      <c r="V3458">
        <f t="shared" si="1197"/>
        <v>5739</v>
      </c>
    </row>
    <row r="3459" spans="1:22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1198">SUM(E3459/D3459)</f>
        <v>1.4019999999999999</v>
      </c>
      <c r="P3459">
        <f t="shared" ref="P3459:P3522" si="1199">SUM(E3459/L3459)</f>
        <v>50.981818181818184</v>
      </c>
      <c r="Q3459" t="s">
        <v>8317</v>
      </c>
      <c r="R3459" t="s">
        <v>8318</v>
      </c>
      <c r="S3459" s="10">
        <f t="shared" ref="S3459:S3522" si="1200">(((J3459/60)/60)/24)+DATE(1970,1,1)</f>
        <v>42016.706678240742</v>
      </c>
      <c r="T3459" s="10">
        <f t="shared" ref="T3459:T3522" si="1201">(((I3459/60)/60)/24)+DATE(1970,1,1)</f>
        <v>42047.249305555553</v>
      </c>
      <c r="U3459">
        <f t="shared" si="1196"/>
        <v>2000</v>
      </c>
      <c r="V3459">
        <f t="shared" si="1197"/>
        <v>2804</v>
      </c>
    </row>
    <row r="3460" spans="1:22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1198"/>
        <v>1.2433537832310839</v>
      </c>
      <c r="P3460">
        <f t="shared" si="1199"/>
        <v>45.037037037037038</v>
      </c>
      <c r="Q3460" t="s">
        <v>8317</v>
      </c>
      <c r="R3460" t="s">
        <v>8318</v>
      </c>
      <c r="S3460" s="10">
        <f t="shared" si="1200"/>
        <v>42011.202581018515</v>
      </c>
      <c r="T3460" s="10">
        <f t="shared" si="1201"/>
        <v>42038.185416666667</v>
      </c>
      <c r="U3460">
        <f t="shared" si="1196"/>
        <v>978</v>
      </c>
      <c r="V3460">
        <f t="shared" si="1197"/>
        <v>1216</v>
      </c>
    </row>
    <row r="3461" spans="1:22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1198"/>
        <v>1.262</v>
      </c>
      <c r="P3461">
        <f t="shared" si="1199"/>
        <v>17.527777777777779</v>
      </c>
      <c r="Q3461" t="s">
        <v>8317</v>
      </c>
      <c r="R3461" t="s">
        <v>8318</v>
      </c>
      <c r="S3461" s="10">
        <f t="shared" si="1200"/>
        <v>42480.479861111111</v>
      </c>
      <c r="T3461" s="10">
        <f t="shared" si="1201"/>
        <v>42510.479861111111</v>
      </c>
      <c r="U3461">
        <f t="shared" ref="U3461:U3462" si="1202">D3461*1.39</f>
        <v>695</v>
      </c>
      <c r="V3461">
        <f t="shared" ref="V3461:V3462" si="1203">E3461*1.39</f>
        <v>877.08999999999992</v>
      </c>
    </row>
    <row r="3462" spans="1:22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1198"/>
        <v>1.9</v>
      </c>
      <c r="P3462">
        <f t="shared" si="1199"/>
        <v>50</v>
      </c>
      <c r="Q3462" t="s">
        <v>8317</v>
      </c>
      <c r="R3462" t="s">
        <v>8318</v>
      </c>
      <c r="S3462" s="10">
        <f t="shared" si="1200"/>
        <v>41852.527222222219</v>
      </c>
      <c r="T3462" s="10">
        <f t="shared" si="1201"/>
        <v>41866.527222222219</v>
      </c>
      <c r="U3462">
        <f t="shared" si="1202"/>
        <v>695</v>
      </c>
      <c r="V3462">
        <f t="shared" si="1203"/>
        <v>1320.5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1198"/>
        <v>1.39</v>
      </c>
      <c r="P3463">
        <f t="shared" si="1199"/>
        <v>57.916666666666664</v>
      </c>
      <c r="Q3463" t="s">
        <v>8317</v>
      </c>
      <c r="R3463" t="s">
        <v>8318</v>
      </c>
      <c r="S3463" s="10">
        <f t="shared" si="1200"/>
        <v>42643.632858796293</v>
      </c>
      <c r="T3463" s="10">
        <f t="shared" si="1201"/>
        <v>42672.125</v>
      </c>
      <c r="U3463">
        <f t="shared" ref="U3463:U3464" si="1204">D3463</f>
        <v>500</v>
      </c>
      <c r="V3463">
        <f t="shared" ref="V3463:V3464" si="1205">E3463</f>
        <v>695</v>
      </c>
    </row>
    <row r="3464" spans="1:22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1198"/>
        <v>2.02</v>
      </c>
      <c r="P3464">
        <f t="shared" si="1199"/>
        <v>29.705882352941178</v>
      </c>
      <c r="Q3464" t="s">
        <v>8317</v>
      </c>
      <c r="R3464" t="s">
        <v>8318</v>
      </c>
      <c r="S3464" s="10">
        <f t="shared" si="1200"/>
        <v>42179.898472222223</v>
      </c>
      <c r="T3464" s="10">
        <f t="shared" si="1201"/>
        <v>42195.75</v>
      </c>
      <c r="U3464">
        <f t="shared" si="1204"/>
        <v>250</v>
      </c>
      <c r="V3464">
        <f t="shared" si="1205"/>
        <v>505</v>
      </c>
    </row>
    <row r="3465" spans="1:22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1198"/>
        <v>1.0338000000000001</v>
      </c>
      <c r="P3465">
        <f t="shared" si="1199"/>
        <v>90.684210526315795</v>
      </c>
      <c r="Q3465" t="s">
        <v>8317</v>
      </c>
      <c r="R3465" t="s">
        <v>8318</v>
      </c>
      <c r="S3465" s="10">
        <f t="shared" si="1200"/>
        <v>42612.918807870374</v>
      </c>
      <c r="T3465" s="10">
        <f t="shared" si="1201"/>
        <v>42654.165972222225</v>
      </c>
      <c r="U3465">
        <f>D3465*0.81</f>
        <v>8100.0000000000009</v>
      </c>
      <c r="V3465">
        <f>E3465*0.81</f>
        <v>8373.7800000000007</v>
      </c>
    </row>
    <row r="3466" spans="1:22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1198"/>
        <v>1.023236</v>
      </c>
      <c r="P3466">
        <f t="shared" si="1199"/>
        <v>55.012688172043013</v>
      </c>
      <c r="Q3466" t="s">
        <v>8317</v>
      </c>
      <c r="R3466" t="s">
        <v>8318</v>
      </c>
      <c r="S3466" s="10">
        <f t="shared" si="1200"/>
        <v>42575.130057870367</v>
      </c>
      <c r="T3466" s="10">
        <f t="shared" si="1201"/>
        <v>42605.130057870367</v>
      </c>
      <c r="U3466">
        <f>D3466</f>
        <v>5000</v>
      </c>
      <c r="V3466">
        <f>E3466</f>
        <v>5116.18</v>
      </c>
    </row>
    <row r="3467" spans="1:22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1198"/>
        <v>1.03</v>
      </c>
      <c r="P3467">
        <f t="shared" si="1199"/>
        <v>57.222222222222221</v>
      </c>
      <c r="Q3467" t="s">
        <v>8317</v>
      </c>
      <c r="R3467" t="s">
        <v>8318</v>
      </c>
      <c r="S3467" s="10">
        <f t="shared" si="1200"/>
        <v>42200.625833333332</v>
      </c>
      <c r="T3467" s="10">
        <f t="shared" si="1201"/>
        <v>42225.666666666672</v>
      </c>
      <c r="U3467">
        <f>D3467*1.39</f>
        <v>2780</v>
      </c>
      <c r="V3467">
        <f>E3467*1.39</f>
        <v>2863.3999999999996</v>
      </c>
    </row>
    <row r="3468" spans="1:22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1198"/>
        <v>1.2714285714285714</v>
      </c>
      <c r="P3468">
        <f t="shared" si="1199"/>
        <v>72.950819672131146</v>
      </c>
      <c r="Q3468" t="s">
        <v>8317</v>
      </c>
      <c r="R3468" t="s">
        <v>8318</v>
      </c>
      <c r="S3468" s="10">
        <f t="shared" si="1200"/>
        <v>42420.019097222219</v>
      </c>
      <c r="T3468" s="10">
        <f t="shared" si="1201"/>
        <v>42479.977430555555</v>
      </c>
      <c r="U3468">
        <f t="shared" ref="U3468:U3472" si="1206">D3468</f>
        <v>3500</v>
      </c>
      <c r="V3468">
        <f t="shared" ref="V3468:V3472" si="1207">E3468</f>
        <v>4450</v>
      </c>
    </row>
    <row r="3469" spans="1:22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1198"/>
        <v>1.01</v>
      </c>
      <c r="P3469">
        <f t="shared" si="1199"/>
        <v>64.468085106382972</v>
      </c>
      <c r="Q3469" t="s">
        <v>8317</v>
      </c>
      <c r="R3469" t="s">
        <v>8318</v>
      </c>
      <c r="S3469" s="10">
        <f t="shared" si="1200"/>
        <v>42053.671666666662</v>
      </c>
      <c r="T3469" s="10">
        <f t="shared" si="1201"/>
        <v>42083.630000000005</v>
      </c>
      <c r="U3469">
        <f t="shared" si="1206"/>
        <v>3000</v>
      </c>
      <c r="V3469">
        <f t="shared" si="1207"/>
        <v>3030</v>
      </c>
    </row>
    <row r="3470" spans="1:22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1198"/>
        <v>1.2178</v>
      </c>
      <c r="P3470">
        <f t="shared" si="1199"/>
        <v>716.35294117647061</v>
      </c>
      <c r="Q3470" t="s">
        <v>8317</v>
      </c>
      <c r="R3470" t="s">
        <v>8318</v>
      </c>
      <c r="S3470" s="10">
        <f t="shared" si="1200"/>
        <v>42605.765381944439</v>
      </c>
      <c r="T3470" s="10">
        <f t="shared" si="1201"/>
        <v>42634.125</v>
      </c>
      <c r="U3470">
        <f t="shared" si="1206"/>
        <v>10000</v>
      </c>
      <c r="V3470">
        <f t="shared" si="1207"/>
        <v>12178</v>
      </c>
    </row>
    <row r="3471" spans="1:22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1198"/>
        <v>1.1339285714285714</v>
      </c>
      <c r="P3471">
        <f t="shared" si="1199"/>
        <v>50.396825396825399</v>
      </c>
      <c r="Q3471" t="s">
        <v>8317</v>
      </c>
      <c r="R3471" t="s">
        <v>8318</v>
      </c>
      <c r="S3471" s="10">
        <f t="shared" si="1200"/>
        <v>42458.641724537039</v>
      </c>
      <c r="T3471" s="10">
        <f t="shared" si="1201"/>
        <v>42488.641724537039</v>
      </c>
      <c r="U3471">
        <f t="shared" si="1206"/>
        <v>2800</v>
      </c>
      <c r="V3471">
        <f t="shared" si="1207"/>
        <v>3175</v>
      </c>
    </row>
    <row r="3472" spans="1:22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1198"/>
        <v>1.5</v>
      </c>
      <c r="P3472">
        <f t="shared" si="1199"/>
        <v>41.666666666666664</v>
      </c>
      <c r="Q3472" t="s">
        <v>8317</v>
      </c>
      <c r="R3472" t="s">
        <v>8318</v>
      </c>
      <c r="S3472" s="10">
        <f t="shared" si="1200"/>
        <v>42529.022013888884</v>
      </c>
      <c r="T3472" s="10">
        <f t="shared" si="1201"/>
        <v>42566.901388888888</v>
      </c>
      <c r="U3472">
        <f t="shared" si="1206"/>
        <v>250</v>
      </c>
      <c r="V3472">
        <f t="shared" si="1207"/>
        <v>375</v>
      </c>
    </row>
    <row r="3473" spans="1:22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1198"/>
        <v>2.1459999999999999</v>
      </c>
      <c r="P3473">
        <f t="shared" si="1199"/>
        <v>35.766666666666666</v>
      </c>
      <c r="Q3473" t="s">
        <v>8317</v>
      </c>
      <c r="R3473" t="s">
        <v>8318</v>
      </c>
      <c r="S3473" s="10">
        <f t="shared" si="1200"/>
        <v>41841.820486111108</v>
      </c>
      <c r="T3473" s="10">
        <f t="shared" si="1201"/>
        <v>41882.833333333336</v>
      </c>
      <c r="U3473">
        <f>D3473*1.39</f>
        <v>695</v>
      </c>
      <c r="V3473">
        <f>E3473*1.39</f>
        <v>1491.4699999999998</v>
      </c>
    </row>
    <row r="3474" spans="1:22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1198"/>
        <v>1.0205</v>
      </c>
      <c r="P3474">
        <f t="shared" si="1199"/>
        <v>88.739130434782609</v>
      </c>
      <c r="Q3474" t="s">
        <v>8317</v>
      </c>
      <c r="R3474" t="s">
        <v>8318</v>
      </c>
      <c r="S3474" s="10">
        <f t="shared" si="1200"/>
        <v>41928.170497685183</v>
      </c>
      <c r="T3474" s="10">
        <f t="shared" si="1201"/>
        <v>41949.249305555553</v>
      </c>
      <c r="U3474">
        <f t="shared" ref="U3474:U3475" si="1208">D3474</f>
        <v>2000</v>
      </c>
      <c r="V3474">
        <f t="shared" ref="V3474:V3475" si="1209">E3474</f>
        <v>2041</v>
      </c>
    </row>
    <row r="3475" spans="1:22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1198"/>
        <v>1</v>
      </c>
      <c r="P3475">
        <f t="shared" si="1199"/>
        <v>148.4848484848485</v>
      </c>
      <c r="Q3475" t="s">
        <v>8317</v>
      </c>
      <c r="R3475" t="s">
        <v>8318</v>
      </c>
      <c r="S3475" s="10">
        <f t="shared" si="1200"/>
        <v>42062.834444444445</v>
      </c>
      <c r="T3475" s="10">
        <f t="shared" si="1201"/>
        <v>42083.852083333331</v>
      </c>
      <c r="U3475">
        <f t="shared" si="1208"/>
        <v>4900</v>
      </c>
      <c r="V3475">
        <f t="shared" si="1209"/>
        <v>4900</v>
      </c>
    </row>
    <row r="3476" spans="1:22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1198"/>
        <v>1.01</v>
      </c>
      <c r="P3476">
        <f t="shared" si="1199"/>
        <v>51.794871794871796</v>
      </c>
      <c r="Q3476" t="s">
        <v>8317</v>
      </c>
      <c r="R3476" t="s">
        <v>8318</v>
      </c>
      <c r="S3476" s="10">
        <f t="shared" si="1200"/>
        <v>42541.501516203702</v>
      </c>
      <c r="T3476" s="10">
        <f t="shared" si="1201"/>
        <v>42571.501516203702</v>
      </c>
      <c r="U3476">
        <f t="shared" ref="U3476:U3477" si="1210">D3476*1.39</f>
        <v>2780</v>
      </c>
      <c r="V3476">
        <f t="shared" ref="V3476:V3477" si="1211">E3476*1.39</f>
        <v>2807.7999999999997</v>
      </c>
    </row>
    <row r="3477" spans="1:22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1198"/>
        <v>1.1333333333333333</v>
      </c>
      <c r="P3477">
        <f t="shared" si="1199"/>
        <v>20</v>
      </c>
      <c r="Q3477" t="s">
        <v>8317</v>
      </c>
      <c r="R3477" t="s">
        <v>8318</v>
      </c>
      <c r="S3477" s="10">
        <f t="shared" si="1200"/>
        <v>41918.880833333329</v>
      </c>
      <c r="T3477" s="10">
        <f t="shared" si="1201"/>
        <v>41946</v>
      </c>
      <c r="U3477">
        <f t="shared" si="1210"/>
        <v>416.99999999999994</v>
      </c>
      <c r="V3477">
        <f t="shared" si="1211"/>
        <v>472.59999999999997</v>
      </c>
    </row>
    <row r="3478" spans="1:22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1198"/>
        <v>1.04</v>
      </c>
      <c r="P3478">
        <f t="shared" si="1199"/>
        <v>52</v>
      </c>
      <c r="Q3478" t="s">
        <v>8317</v>
      </c>
      <c r="R3478" t="s">
        <v>8318</v>
      </c>
      <c r="S3478" s="10">
        <f t="shared" si="1200"/>
        <v>41921.279976851853</v>
      </c>
      <c r="T3478" s="10">
        <f t="shared" si="1201"/>
        <v>41939.125</v>
      </c>
      <c r="U3478">
        <f t="shared" ref="U3478:U3480" si="1212">D3478</f>
        <v>300</v>
      </c>
      <c r="V3478">
        <f t="shared" ref="V3478:V3480" si="1213">E3478</f>
        <v>312</v>
      </c>
    </row>
    <row r="3479" spans="1:22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1198"/>
        <v>1.1533333333333333</v>
      </c>
      <c r="P3479">
        <f t="shared" si="1199"/>
        <v>53.230769230769234</v>
      </c>
      <c r="Q3479" t="s">
        <v>8317</v>
      </c>
      <c r="R3479" t="s">
        <v>8318</v>
      </c>
      <c r="S3479" s="10">
        <f t="shared" si="1200"/>
        <v>42128.736608796295</v>
      </c>
      <c r="T3479" s="10">
        <f t="shared" si="1201"/>
        <v>42141.125</v>
      </c>
      <c r="U3479">
        <f t="shared" si="1212"/>
        <v>1800</v>
      </c>
      <c r="V3479">
        <f t="shared" si="1213"/>
        <v>2076</v>
      </c>
    </row>
    <row r="3480" spans="1:22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1198"/>
        <v>1.1285000000000001</v>
      </c>
      <c r="P3480">
        <f t="shared" si="1199"/>
        <v>39.596491228070178</v>
      </c>
      <c r="Q3480" t="s">
        <v>8317</v>
      </c>
      <c r="R3480" t="s">
        <v>8318</v>
      </c>
      <c r="S3480" s="10">
        <f t="shared" si="1200"/>
        <v>42053.916921296302</v>
      </c>
      <c r="T3480" s="10">
        <f t="shared" si="1201"/>
        <v>42079.875</v>
      </c>
      <c r="U3480">
        <f t="shared" si="1212"/>
        <v>2000</v>
      </c>
      <c r="V3480">
        <f t="shared" si="1213"/>
        <v>2257</v>
      </c>
    </row>
    <row r="3481" spans="1:22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1198"/>
        <v>1.2786666666666666</v>
      </c>
      <c r="P3481">
        <f t="shared" si="1199"/>
        <v>34.25</v>
      </c>
      <c r="Q3481" t="s">
        <v>8317</v>
      </c>
      <c r="R3481" t="s">
        <v>8318</v>
      </c>
      <c r="S3481" s="10">
        <f t="shared" si="1200"/>
        <v>41781.855092592588</v>
      </c>
      <c r="T3481" s="10">
        <f t="shared" si="1201"/>
        <v>41811.855092592588</v>
      </c>
      <c r="U3481">
        <f>D3481*1.39</f>
        <v>2085</v>
      </c>
      <c r="V3481">
        <f>E3481*1.39</f>
        <v>2666.02</v>
      </c>
    </row>
    <row r="3482" spans="1:22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1198"/>
        <v>1.4266666666666667</v>
      </c>
      <c r="P3482">
        <f t="shared" si="1199"/>
        <v>164.61538461538461</v>
      </c>
      <c r="Q3482" t="s">
        <v>8317</v>
      </c>
      <c r="R3482" t="s">
        <v>8318</v>
      </c>
      <c r="S3482" s="10">
        <f t="shared" si="1200"/>
        <v>42171.317442129628</v>
      </c>
      <c r="T3482" s="10">
        <f t="shared" si="1201"/>
        <v>42195.875</v>
      </c>
      <c r="U3482">
        <f>D3482</f>
        <v>1500</v>
      </c>
      <c r="V3482">
        <f>E3482</f>
        <v>2140</v>
      </c>
    </row>
    <row r="3483" spans="1:22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1198"/>
        <v>1.1879999999999999</v>
      </c>
      <c r="P3483">
        <f t="shared" si="1199"/>
        <v>125.05263157894737</v>
      </c>
      <c r="Q3483" t="s">
        <v>8317</v>
      </c>
      <c r="R3483" t="s">
        <v>8318</v>
      </c>
      <c r="S3483" s="10">
        <f t="shared" si="1200"/>
        <v>41989.24754629629</v>
      </c>
      <c r="T3483" s="10">
        <f t="shared" si="1201"/>
        <v>42006.24754629629</v>
      </c>
      <c r="U3483">
        <f>D3483*0.75</f>
        <v>7500</v>
      </c>
      <c r="V3483">
        <f>E3483*0.75</f>
        <v>8910</v>
      </c>
    </row>
    <row r="3484" spans="1:22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1198"/>
        <v>1.3833333333333333</v>
      </c>
      <c r="P3484">
        <f t="shared" si="1199"/>
        <v>51.875</v>
      </c>
      <c r="Q3484" t="s">
        <v>8317</v>
      </c>
      <c r="R3484" t="s">
        <v>8318</v>
      </c>
      <c r="S3484" s="10">
        <f t="shared" si="1200"/>
        <v>41796.771597222221</v>
      </c>
      <c r="T3484" s="10">
        <f t="shared" si="1201"/>
        <v>41826.771597222221</v>
      </c>
      <c r="U3484">
        <f>D3484*1.39</f>
        <v>4170</v>
      </c>
      <c r="V3484">
        <f>E3484*1.39</f>
        <v>5768.5</v>
      </c>
    </row>
    <row r="3485" spans="1:22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1198"/>
        <v>1.599402985074627</v>
      </c>
      <c r="P3485">
        <f t="shared" si="1199"/>
        <v>40.285714285714285</v>
      </c>
      <c r="Q3485" t="s">
        <v>8317</v>
      </c>
      <c r="R3485" t="s">
        <v>8318</v>
      </c>
      <c r="S3485" s="10">
        <f t="shared" si="1200"/>
        <v>41793.668761574074</v>
      </c>
      <c r="T3485" s="10">
        <f t="shared" si="1201"/>
        <v>41823.668761574074</v>
      </c>
      <c r="U3485">
        <f t="shared" ref="U3485:U3488" si="1214">D3485</f>
        <v>3350</v>
      </c>
      <c r="V3485">
        <f t="shared" ref="V3485:V3488" si="1215">E3485</f>
        <v>5358</v>
      </c>
    </row>
    <row r="3486" spans="1:22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1198"/>
        <v>1.1424000000000001</v>
      </c>
      <c r="P3486">
        <f t="shared" si="1199"/>
        <v>64.909090909090907</v>
      </c>
      <c r="Q3486" t="s">
        <v>8317</v>
      </c>
      <c r="R3486" t="s">
        <v>8318</v>
      </c>
      <c r="S3486" s="10">
        <f t="shared" si="1200"/>
        <v>42506.760405092587</v>
      </c>
      <c r="T3486" s="10">
        <f t="shared" si="1201"/>
        <v>42536.760405092587</v>
      </c>
      <c r="U3486">
        <f t="shared" si="1214"/>
        <v>2500</v>
      </c>
      <c r="V3486">
        <f t="shared" si="1215"/>
        <v>2856</v>
      </c>
    </row>
    <row r="3487" spans="1:22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1198"/>
        <v>1.0060606060606061</v>
      </c>
      <c r="P3487">
        <f t="shared" si="1199"/>
        <v>55.333333333333336</v>
      </c>
      <c r="Q3487" t="s">
        <v>8317</v>
      </c>
      <c r="R3487" t="s">
        <v>8318</v>
      </c>
      <c r="S3487" s="10">
        <f t="shared" si="1200"/>
        <v>42372.693055555559</v>
      </c>
      <c r="T3487" s="10">
        <f t="shared" si="1201"/>
        <v>42402.693055555559</v>
      </c>
      <c r="U3487">
        <f t="shared" si="1214"/>
        <v>1650</v>
      </c>
      <c r="V3487">
        <f t="shared" si="1215"/>
        <v>1660</v>
      </c>
    </row>
    <row r="3488" spans="1:22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1198"/>
        <v>1.552</v>
      </c>
      <c r="P3488">
        <f t="shared" si="1199"/>
        <v>83.142857142857139</v>
      </c>
      <c r="Q3488" t="s">
        <v>8317</v>
      </c>
      <c r="R3488" t="s">
        <v>8318</v>
      </c>
      <c r="S3488" s="10">
        <f t="shared" si="1200"/>
        <v>42126.87501157407</v>
      </c>
      <c r="T3488" s="10">
        <f t="shared" si="1201"/>
        <v>42158.290972222225</v>
      </c>
      <c r="U3488">
        <f t="shared" si="1214"/>
        <v>3000</v>
      </c>
      <c r="V3488">
        <f t="shared" si="1215"/>
        <v>4656</v>
      </c>
    </row>
    <row r="3489" spans="1:22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1198"/>
        <v>1.2775000000000001</v>
      </c>
      <c r="P3489">
        <f t="shared" si="1199"/>
        <v>38.712121212121211</v>
      </c>
      <c r="Q3489" t="s">
        <v>8317</v>
      </c>
      <c r="R3489" t="s">
        <v>8318</v>
      </c>
      <c r="S3489" s="10">
        <f t="shared" si="1200"/>
        <v>42149.940416666665</v>
      </c>
      <c r="T3489" s="10">
        <f t="shared" si="1201"/>
        <v>42179.940416666665</v>
      </c>
      <c r="U3489">
        <f>D3489*1.39</f>
        <v>2780</v>
      </c>
      <c r="V3489">
        <f>E3489*1.39</f>
        <v>3551.45</v>
      </c>
    </row>
    <row r="3490" spans="1:22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1198"/>
        <v>1.212</v>
      </c>
      <c r="P3490">
        <f t="shared" si="1199"/>
        <v>125.37931034482759</v>
      </c>
      <c r="Q3490" t="s">
        <v>8317</v>
      </c>
      <c r="R3490" t="s">
        <v>8318</v>
      </c>
      <c r="S3490" s="10">
        <f t="shared" si="1200"/>
        <v>42087.768055555556</v>
      </c>
      <c r="T3490" s="10">
        <f t="shared" si="1201"/>
        <v>42111.666666666672</v>
      </c>
      <c r="U3490">
        <f>D3490</f>
        <v>3000</v>
      </c>
      <c r="V3490">
        <f>E3490</f>
        <v>3636</v>
      </c>
    </row>
    <row r="3491" spans="1:22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1198"/>
        <v>1.127</v>
      </c>
      <c r="P3491">
        <f t="shared" si="1199"/>
        <v>78.263888888888886</v>
      </c>
      <c r="Q3491" t="s">
        <v>8317</v>
      </c>
      <c r="R3491" t="s">
        <v>8318</v>
      </c>
      <c r="S3491" s="10">
        <f t="shared" si="1200"/>
        <v>41753.635775462964</v>
      </c>
      <c r="T3491" s="10">
        <f t="shared" si="1201"/>
        <v>41783.875</v>
      </c>
      <c r="U3491">
        <f>D3491*1.39</f>
        <v>6949.9999999999991</v>
      </c>
      <c r="V3491">
        <f>E3491*1.39</f>
        <v>7832.65</v>
      </c>
    </row>
    <row r="3492" spans="1:22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1198"/>
        <v>1.2749999999999999</v>
      </c>
      <c r="P3492">
        <f t="shared" si="1199"/>
        <v>47.222222222222221</v>
      </c>
      <c r="Q3492" t="s">
        <v>8317</v>
      </c>
      <c r="R3492" t="s">
        <v>8318</v>
      </c>
      <c r="S3492" s="10">
        <f t="shared" si="1200"/>
        <v>42443.802361111113</v>
      </c>
      <c r="T3492" s="10">
        <f t="shared" si="1201"/>
        <v>42473.802361111113</v>
      </c>
      <c r="U3492">
        <f t="shared" ref="U3492:U3496" si="1216">D3492</f>
        <v>1000</v>
      </c>
      <c r="V3492">
        <f t="shared" ref="V3492:V3496" si="1217">E3492</f>
        <v>1275</v>
      </c>
    </row>
    <row r="3493" spans="1:22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1198"/>
        <v>1.5820000000000001</v>
      </c>
      <c r="P3493">
        <f t="shared" si="1199"/>
        <v>79.099999999999994</v>
      </c>
      <c r="Q3493" t="s">
        <v>8317</v>
      </c>
      <c r="R3493" t="s">
        <v>8318</v>
      </c>
      <c r="S3493" s="10">
        <f t="shared" si="1200"/>
        <v>42121.249814814815</v>
      </c>
      <c r="T3493" s="10">
        <f t="shared" si="1201"/>
        <v>42142.249814814815</v>
      </c>
      <c r="U3493">
        <f t="shared" si="1216"/>
        <v>500</v>
      </c>
      <c r="V3493">
        <f t="shared" si="1217"/>
        <v>791</v>
      </c>
    </row>
    <row r="3494" spans="1:22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1198"/>
        <v>1.0526894736842105</v>
      </c>
      <c r="P3494">
        <f t="shared" si="1199"/>
        <v>114.29199999999999</v>
      </c>
      <c r="Q3494" t="s">
        <v>8317</v>
      </c>
      <c r="R3494" t="s">
        <v>8318</v>
      </c>
      <c r="S3494" s="10">
        <f t="shared" si="1200"/>
        <v>42268.009224537032</v>
      </c>
      <c r="T3494" s="10">
        <f t="shared" si="1201"/>
        <v>42303.009224537032</v>
      </c>
      <c r="U3494">
        <f t="shared" si="1216"/>
        <v>3800</v>
      </c>
      <c r="V3494">
        <f t="shared" si="1217"/>
        <v>4000.22</v>
      </c>
    </row>
    <row r="3495" spans="1:22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1198"/>
        <v>1</v>
      </c>
      <c r="P3495">
        <f t="shared" si="1199"/>
        <v>51.724137931034484</v>
      </c>
      <c r="Q3495" t="s">
        <v>8317</v>
      </c>
      <c r="R3495" t="s">
        <v>8318</v>
      </c>
      <c r="S3495" s="10">
        <f t="shared" si="1200"/>
        <v>41848.866157407407</v>
      </c>
      <c r="T3495" s="10">
        <f t="shared" si="1201"/>
        <v>41868.21597222222</v>
      </c>
      <c r="U3495">
        <f t="shared" si="1216"/>
        <v>1500</v>
      </c>
      <c r="V3495">
        <f t="shared" si="1217"/>
        <v>1500</v>
      </c>
    </row>
    <row r="3496" spans="1:22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1198"/>
        <v>1</v>
      </c>
      <c r="P3496">
        <f t="shared" si="1199"/>
        <v>30.76923076923077</v>
      </c>
      <c r="Q3496" t="s">
        <v>8317</v>
      </c>
      <c r="R3496" t="s">
        <v>8318</v>
      </c>
      <c r="S3496" s="10">
        <f t="shared" si="1200"/>
        <v>42689.214988425927</v>
      </c>
      <c r="T3496" s="10">
        <f t="shared" si="1201"/>
        <v>42700.25</v>
      </c>
      <c r="U3496">
        <f t="shared" si="1216"/>
        <v>400</v>
      </c>
      <c r="V3496">
        <f t="shared" si="1217"/>
        <v>400</v>
      </c>
    </row>
    <row r="3497" spans="1:22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1198"/>
        <v>1.0686</v>
      </c>
      <c r="P3497">
        <f t="shared" si="1199"/>
        <v>74.208333333333329</v>
      </c>
      <c r="Q3497" t="s">
        <v>8317</v>
      </c>
      <c r="R3497" t="s">
        <v>8318</v>
      </c>
      <c r="S3497" s="10">
        <f t="shared" si="1200"/>
        <v>41915.762835648151</v>
      </c>
      <c r="T3497" s="10">
        <f t="shared" si="1201"/>
        <v>41944.720833333333</v>
      </c>
      <c r="U3497">
        <f>D3497*0.81</f>
        <v>4050.0000000000005</v>
      </c>
      <c r="V3497">
        <f>E3497*0.81</f>
        <v>4327.83</v>
      </c>
    </row>
    <row r="3498" spans="1:22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1198"/>
        <v>1.244</v>
      </c>
      <c r="P3498">
        <f t="shared" si="1199"/>
        <v>47.846153846153847</v>
      </c>
      <c r="Q3498" t="s">
        <v>8317</v>
      </c>
      <c r="R3498" t="s">
        <v>8318</v>
      </c>
      <c r="S3498" s="10">
        <f t="shared" si="1200"/>
        <v>42584.846828703703</v>
      </c>
      <c r="T3498" s="10">
        <f t="shared" si="1201"/>
        <v>42624.846828703703</v>
      </c>
      <c r="U3498">
        <f t="shared" ref="U3498:U3499" si="1218">D3498</f>
        <v>3000</v>
      </c>
      <c r="V3498">
        <f t="shared" ref="V3498:V3499" si="1219">E3498</f>
        <v>3732</v>
      </c>
    </row>
    <row r="3499" spans="1:22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1198"/>
        <v>1.0870406189555126</v>
      </c>
      <c r="P3499">
        <f t="shared" si="1199"/>
        <v>34.408163265306122</v>
      </c>
      <c r="Q3499" t="s">
        <v>8317</v>
      </c>
      <c r="R3499" t="s">
        <v>8318</v>
      </c>
      <c r="S3499" s="10">
        <f t="shared" si="1200"/>
        <v>42511.741944444439</v>
      </c>
      <c r="T3499" s="10">
        <f t="shared" si="1201"/>
        <v>42523.916666666672</v>
      </c>
      <c r="U3499">
        <f t="shared" si="1218"/>
        <v>1551</v>
      </c>
      <c r="V3499">
        <f t="shared" si="1219"/>
        <v>1686</v>
      </c>
    </row>
    <row r="3500" spans="1:22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1198"/>
        <v>1.0242424242424242</v>
      </c>
      <c r="P3500">
        <f t="shared" si="1199"/>
        <v>40.238095238095241</v>
      </c>
      <c r="Q3500" t="s">
        <v>8317</v>
      </c>
      <c r="R3500" t="s">
        <v>8318</v>
      </c>
      <c r="S3500" s="10">
        <f t="shared" si="1200"/>
        <v>42459.15861111111</v>
      </c>
      <c r="T3500" s="10">
        <f t="shared" si="1201"/>
        <v>42518.905555555553</v>
      </c>
      <c r="U3500">
        <f>D3500*0.81</f>
        <v>1336.5</v>
      </c>
      <c r="V3500">
        <f>E3500*0.81</f>
        <v>1368.9</v>
      </c>
    </row>
    <row r="3501" spans="1:22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1198"/>
        <v>1.0549999999999999</v>
      </c>
      <c r="P3501">
        <f t="shared" si="1199"/>
        <v>60.285714285714285</v>
      </c>
      <c r="Q3501" t="s">
        <v>8317</v>
      </c>
      <c r="R3501" t="s">
        <v>8318</v>
      </c>
      <c r="S3501" s="10">
        <f t="shared" si="1200"/>
        <v>42132.036168981482</v>
      </c>
      <c r="T3501" s="10">
        <f t="shared" si="1201"/>
        <v>42186.290972222225</v>
      </c>
      <c r="U3501">
        <f t="shared" ref="U3501:U3502" si="1220">D3501</f>
        <v>2000</v>
      </c>
      <c r="V3501">
        <f t="shared" ref="V3501:V3502" si="1221">E3501</f>
        <v>2110</v>
      </c>
    </row>
    <row r="3502" spans="1:22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1198"/>
        <v>1.0629999999999999</v>
      </c>
      <c r="P3502">
        <f t="shared" si="1199"/>
        <v>25.30952380952381</v>
      </c>
      <c r="Q3502" t="s">
        <v>8317</v>
      </c>
      <c r="R3502" t="s">
        <v>8318</v>
      </c>
      <c r="S3502" s="10">
        <f t="shared" si="1200"/>
        <v>42419.91942129629</v>
      </c>
      <c r="T3502" s="10">
        <f t="shared" si="1201"/>
        <v>42436.207638888889</v>
      </c>
      <c r="U3502">
        <f t="shared" si="1220"/>
        <v>1000</v>
      </c>
      <c r="V3502">
        <f t="shared" si="1221"/>
        <v>1063</v>
      </c>
    </row>
    <row r="3503" spans="1:22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1198"/>
        <v>1.0066666666666666</v>
      </c>
      <c r="P3503">
        <f t="shared" si="1199"/>
        <v>35.952380952380949</v>
      </c>
      <c r="Q3503" t="s">
        <v>8317</v>
      </c>
      <c r="R3503" t="s">
        <v>8318</v>
      </c>
      <c r="S3503" s="10">
        <f t="shared" si="1200"/>
        <v>42233.763831018514</v>
      </c>
      <c r="T3503" s="10">
        <f t="shared" si="1201"/>
        <v>42258.763831018514</v>
      </c>
      <c r="U3503">
        <f>D3503*1.39</f>
        <v>2085</v>
      </c>
      <c r="V3503">
        <f>E3503*1.39</f>
        <v>2098.8999999999996</v>
      </c>
    </row>
    <row r="3504" spans="1:22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1198"/>
        <v>1.054</v>
      </c>
      <c r="P3504">
        <f t="shared" si="1199"/>
        <v>136</v>
      </c>
      <c r="Q3504" t="s">
        <v>8317</v>
      </c>
      <c r="R3504" t="s">
        <v>8318</v>
      </c>
      <c r="S3504" s="10">
        <f t="shared" si="1200"/>
        <v>42430.839398148149</v>
      </c>
      <c r="T3504" s="10">
        <f t="shared" si="1201"/>
        <v>42445.165972222225</v>
      </c>
      <c r="U3504">
        <f>D3504</f>
        <v>4000</v>
      </c>
      <c r="V3504">
        <f>E3504</f>
        <v>4216</v>
      </c>
    </row>
    <row r="3505" spans="1:22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1198"/>
        <v>1.0755999999999999</v>
      </c>
      <c r="P3505">
        <f t="shared" si="1199"/>
        <v>70.763157894736835</v>
      </c>
      <c r="Q3505" t="s">
        <v>8317</v>
      </c>
      <c r="R3505" t="s">
        <v>8318</v>
      </c>
      <c r="S3505" s="10">
        <f t="shared" si="1200"/>
        <v>42545.478333333333</v>
      </c>
      <c r="T3505" s="10">
        <f t="shared" si="1201"/>
        <v>42575.478333333333</v>
      </c>
      <c r="U3505">
        <f>D3505*1.39</f>
        <v>3474.9999999999995</v>
      </c>
      <c r="V3505">
        <f>E3505*1.39</f>
        <v>3737.7099999999996</v>
      </c>
    </row>
    <row r="3506" spans="1:22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1198"/>
        <v>1</v>
      </c>
      <c r="P3506">
        <f t="shared" si="1199"/>
        <v>125</v>
      </c>
      <c r="Q3506" t="s">
        <v>8317</v>
      </c>
      <c r="R3506" t="s">
        <v>8318</v>
      </c>
      <c r="S3506" s="10">
        <f t="shared" si="1200"/>
        <v>42297.748738425929</v>
      </c>
      <c r="T3506" s="10">
        <f t="shared" si="1201"/>
        <v>42327.790405092594</v>
      </c>
      <c r="U3506">
        <f t="shared" ref="U3506:U3509" si="1222">D3506</f>
        <v>1000</v>
      </c>
      <c r="V3506">
        <f t="shared" ref="V3506:V3509" si="1223">E3506</f>
        <v>1000</v>
      </c>
    </row>
    <row r="3507" spans="1:22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1198"/>
        <v>1.0376000000000001</v>
      </c>
      <c r="P3507">
        <f t="shared" si="1199"/>
        <v>66.512820512820511</v>
      </c>
      <c r="Q3507" t="s">
        <v>8317</v>
      </c>
      <c r="R3507" t="s">
        <v>8318</v>
      </c>
      <c r="S3507" s="10">
        <f t="shared" si="1200"/>
        <v>41760.935706018521</v>
      </c>
      <c r="T3507" s="10">
        <f t="shared" si="1201"/>
        <v>41772.166666666664</v>
      </c>
      <c r="U3507">
        <f t="shared" si="1222"/>
        <v>2500</v>
      </c>
      <c r="V3507">
        <f t="shared" si="1223"/>
        <v>2594</v>
      </c>
    </row>
    <row r="3508" spans="1:22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1198"/>
        <v>1.0149999999999999</v>
      </c>
      <c r="P3508">
        <f t="shared" si="1199"/>
        <v>105</v>
      </c>
      <c r="Q3508" t="s">
        <v>8317</v>
      </c>
      <c r="R3508" t="s">
        <v>8318</v>
      </c>
      <c r="S3508" s="10">
        <f t="shared" si="1200"/>
        <v>41829.734259259261</v>
      </c>
      <c r="T3508" s="10">
        <f t="shared" si="1201"/>
        <v>41874.734259259261</v>
      </c>
      <c r="U3508">
        <f t="shared" si="1222"/>
        <v>3000</v>
      </c>
      <c r="V3508">
        <f t="shared" si="1223"/>
        <v>3045</v>
      </c>
    </row>
    <row r="3509" spans="1:22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1198"/>
        <v>1.044</v>
      </c>
      <c r="P3509">
        <f t="shared" si="1199"/>
        <v>145</v>
      </c>
      <c r="Q3509" t="s">
        <v>8317</v>
      </c>
      <c r="R3509" t="s">
        <v>8318</v>
      </c>
      <c r="S3509" s="10">
        <f t="shared" si="1200"/>
        <v>42491.92288194444</v>
      </c>
      <c r="T3509" s="10">
        <f t="shared" si="1201"/>
        <v>42521.92288194444</v>
      </c>
      <c r="U3509">
        <f t="shared" si="1222"/>
        <v>10000</v>
      </c>
      <c r="V3509">
        <f t="shared" si="1223"/>
        <v>10440</v>
      </c>
    </row>
    <row r="3510" spans="1:22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1198"/>
        <v>1.8</v>
      </c>
      <c r="P3510">
        <f t="shared" si="1199"/>
        <v>12</v>
      </c>
      <c r="Q3510" t="s">
        <v>8317</v>
      </c>
      <c r="R3510" t="s">
        <v>8318</v>
      </c>
      <c r="S3510" s="10">
        <f t="shared" si="1200"/>
        <v>42477.729780092588</v>
      </c>
      <c r="T3510" s="10">
        <f t="shared" si="1201"/>
        <v>42500.875</v>
      </c>
      <c r="U3510">
        <f>D3510*1.39</f>
        <v>139</v>
      </c>
      <c r="V3510">
        <f>E3510*1.39</f>
        <v>250.2</v>
      </c>
    </row>
    <row r="3511" spans="1:22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1198"/>
        <v>1.0633333333333332</v>
      </c>
      <c r="P3511">
        <f t="shared" si="1199"/>
        <v>96.666666666666671</v>
      </c>
      <c r="Q3511" t="s">
        <v>8317</v>
      </c>
      <c r="R3511" t="s">
        <v>8318</v>
      </c>
      <c r="S3511" s="10">
        <f t="shared" si="1200"/>
        <v>41950.859560185185</v>
      </c>
      <c r="T3511" s="10">
        <f t="shared" si="1201"/>
        <v>41964.204861111109</v>
      </c>
      <c r="U3511">
        <f t="shared" ref="U3511:U3512" si="1224">D3511</f>
        <v>3000</v>
      </c>
      <c r="V3511">
        <f t="shared" ref="V3511:V3512" si="1225">E3511</f>
        <v>3190</v>
      </c>
    </row>
    <row r="3512" spans="1:22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1198"/>
        <v>1.0055555555555555</v>
      </c>
      <c r="P3512">
        <f t="shared" si="1199"/>
        <v>60.333333333333336</v>
      </c>
      <c r="Q3512" t="s">
        <v>8317</v>
      </c>
      <c r="R3512" t="s">
        <v>8318</v>
      </c>
      <c r="S3512" s="10">
        <f t="shared" si="1200"/>
        <v>41802.62090277778</v>
      </c>
      <c r="T3512" s="10">
        <f t="shared" si="1201"/>
        <v>41822.62090277778</v>
      </c>
      <c r="U3512">
        <f t="shared" si="1224"/>
        <v>900</v>
      </c>
      <c r="V3512">
        <f t="shared" si="1225"/>
        <v>905</v>
      </c>
    </row>
    <row r="3513" spans="1:22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1198"/>
        <v>1.012</v>
      </c>
      <c r="P3513">
        <f t="shared" si="1199"/>
        <v>79.89473684210526</v>
      </c>
      <c r="Q3513" t="s">
        <v>8317</v>
      </c>
      <c r="R3513" t="s">
        <v>8318</v>
      </c>
      <c r="S3513" s="10">
        <f t="shared" si="1200"/>
        <v>41927.873784722222</v>
      </c>
      <c r="T3513" s="10">
        <f t="shared" si="1201"/>
        <v>41950.770833333336</v>
      </c>
      <c r="U3513">
        <f t="shared" ref="U3513:U3514" si="1226">D3513*1.39</f>
        <v>2085</v>
      </c>
      <c r="V3513">
        <f t="shared" ref="V3513:V3514" si="1227">E3513*1.39</f>
        <v>2110.02</v>
      </c>
    </row>
    <row r="3514" spans="1:22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1198"/>
        <v>1</v>
      </c>
      <c r="P3514">
        <f t="shared" si="1199"/>
        <v>58.823529411764703</v>
      </c>
      <c r="Q3514" t="s">
        <v>8317</v>
      </c>
      <c r="R3514" t="s">
        <v>8318</v>
      </c>
      <c r="S3514" s="10">
        <f t="shared" si="1200"/>
        <v>42057.536944444444</v>
      </c>
      <c r="T3514" s="10">
        <f t="shared" si="1201"/>
        <v>42117.49527777778</v>
      </c>
      <c r="U3514">
        <f t="shared" si="1226"/>
        <v>1390</v>
      </c>
      <c r="V3514">
        <f t="shared" si="1227"/>
        <v>1390</v>
      </c>
    </row>
    <row r="3515" spans="1:22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1198"/>
        <v>1.1839285714285714</v>
      </c>
      <c r="P3515">
        <f t="shared" si="1199"/>
        <v>75.340909090909093</v>
      </c>
      <c r="Q3515" t="s">
        <v>8317</v>
      </c>
      <c r="R3515" t="s">
        <v>8318</v>
      </c>
      <c r="S3515" s="10">
        <f t="shared" si="1200"/>
        <v>41781.096203703702</v>
      </c>
      <c r="T3515" s="10">
        <f t="shared" si="1201"/>
        <v>41794.207638888889</v>
      </c>
      <c r="U3515">
        <f t="shared" ref="U3515:U3518" si="1228">D3515</f>
        <v>2800</v>
      </c>
      <c r="V3515">
        <f t="shared" ref="V3515:V3518" si="1229">E3515</f>
        <v>3315</v>
      </c>
    </row>
    <row r="3516" spans="1:22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1198"/>
        <v>1.1000000000000001</v>
      </c>
      <c r="P3516">
        <f t="shared" si="1199"/>
        <v>55</v>
      </c>
      <c r="Q3516" t="s">
        <v>8317</v>
      </c>
      <c r="R3516" t="s">
        <v>8318</v>
      </c>
      <c r="S3516" s="10">
        <f t="shared" si="1200"/>
        <v>42020.846666666665</v>
      </c>
      <c r="T3516" s="10">
        <f t="shared" si="1201"/>
        <v>42037.207638888889</v>
      </c>
      <c r="U3516">
        <f t="shared" si="1228"/>
        <v>500</v>
      </c>
      <c r="V3516">
        <f t="shared" si="1229"/>
        <v>550</v>
      </c>
    </row>
    <row r="3517" spans="1:22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1198"/>
        <v>1.0266666666666666</v>
      </c>
      <c r="P3517">
        <f t="shared" si="1199"/>
        <v>66.956521739130437</v>
      </c>
      <c r="Q3517" t="s">
        <v>8317</v>
      </c>
      <c r="R3517" t="s">
        <v>8318</v>
      </c>
      <c r="S3517" s="10">
        <f t="shared" si="1200"/>
        <v>42125.772812499999</v>
      </c>
      <c r="T3517" s="10">
        <f t="shared" si="1201"/>
        <v>42155.772812499999</v>
      </c>
      <c r="U3517">
        <f t="shared" si="1228"/>
        <v>3000</v>
      </c>
      <c r="V3517">
        <f t="shared" si="1229"/>
        <v>3080</v>
      </c>
    </row>
    <row r="3518" spans="1:22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1198"/>
        <v>1</v>
      </c>
      <c r="P3518">
        <f t="shared" si="1199"/>
        <v>227.27272727272728</v>
      </c>
      <c r="Q3518" t="s">
        <v>8317</v>
      </c>
      <c r="R3518" t="s">
        <v>8318</v>
      </c>
      <c r="S3518" s="10">
        <f t="shared" si="1200"/>
        <v>41856.010069444441</v>
      </c>
      <c r="T3518" s="10">
        <f t="shared" si="1201"/>
        <v>41890.125</v>
      </c>
      <c r="U3518">
        <f t="shared" si="1228"/>
        <v>2500</v>
      </c>
      <c r="V3518">
        <f t="shared" si="1229"/>
        <v>2500</v>
      </c>
    </row>
    <row r="3519" spans="1:22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1198"/>
        <v>1</v>
      </c>
      <c r="P3519">
        <f t="shared" si="1199"/>
        <v>307.69230769230768</v>
      </c>
      <c r="Q3519" t="s">
        <v>8317</v>
      </c>
      <c r="R3519" t="s">
        <v>8318</v>
      </c>
      <c r="S3519" s="10">
        <f t="shared" si="1200"/>
        <v>41794.817523148151</v>
      </c>
      <c r="T3519" s="10">
        <f t="shared" si="1201"/>
        <v>41824.458333333336</v>
      </c>
      <c r="U3519">
        <f>D3519*1.39</f>
        <v>5560</v>
      </c>
      <c r="V3519">
        <f>E3519*1.39</f>
        <v>5560</v>
      </c>
    </row>
    <row r="3520" spans="1:22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1198"/>
        <v>1.10046</v>
      </c>
      <c r="P3520">
        <f t="shared" si="1199"/>
        <v>50.020909090909093</v>
      </c>
      <c r="Q3520" t="s">
        <v>8317</v>
      </c>
      <c r="R3520" t="s">
        <v>8318</v>
      </c>
      <c r="S3520" s="10">
        <f t="shared" si="1200"/>
        <v>41893.783553240741</v>
      </c>
      <c r="T3520" s="10">
        <f t="shared" si="1201"/>
        <v>41914.597916666666</v>
      </c>
      <c r="U3520">
        <f>D3520</f>
        <v>1500</v>
      </c>
      <c r="V3520">
        <f>E3520</f>
        <v>1650.69</v>
      </c>
    </row>
    <row r="3521" spans="1:22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1198"/>
        <v>1.0135000000000001</v>
      </c>
      <c r="P3521">
        <f t="shared" si="1199"/>
        <v>72.392857142857139</v>
      </c>
      <c r="Q3521" t="s">
        <v>8317</v>
      </c>
      <c r="R3521" t="s">
        <v>8318</v>
      </c>
      <c r="S3521" s="10">
        <f t="shared" si="1200"/>
        <v>42037.598958333328</v>
      </c>
      <c r="T3521" s="10">
        <f t="shared" si="1201"/>
        <v>42067.598958333328</v>
      </c>
      <c r="U3521">
        <f t="shared" ref="U3521:U3522" si="1230">D3521*1.39</f>
        <v>2780</v>
      </c>
      <c r="V3521">
        <f t="shared" ref="V3521:V3522" si="1231">E3521*1.39</f>
        <v>2817.5299999999997</v>
      </c>
    </row>
    <row r="3522" spans="1:22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1198"/>
        <v>1.0075000000000001</v>
      </c>
      <c r="P3522">
        <f t="shared" si="1199"/>
        <v>95.952380952380949</v>
      </c>
      <c r="Q3522" t="s">
        <v>8317</v>
      </c>
      <c r="R3522" t="s">
        <v>8318</v>
      </c>
      <c r="S3522" s="10">
        <f t="shared" si="1200"/>
        <v>42227.824212962965</v>
      </c>
      <c r="T3522" s="10">
        <f t="shared" si="1201"/>
        <v>42253.57430555555</v>
      </c>
      <c r="U3522">
        <f t="shared" si="1230"/>
        <v>2780</v>
      </c>
      <c r="V3522">
        <f t="shared" si="1231"/>
        <v>2800.85</v>
      </c>
    </row>
    <row r="3523" spans="1:22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1232">SUM(E3523/D3523)</f>
        <v>1.6942857142857144</v>
      </c>
      <c r="P3523">
        <f t="shared" ref="P3523:P3586" si="1233">SUM(E3523/L3523)</f>
        <v>45.615384615384613</v>
      </c>
      <c r="Q3523" t="s">
        <v>8317</v>
      </c>
      <c r="R3523" t="s">
        <v>8318</v>
      </c>
      <c r="S3523" s="10">
        <f t="shared" ref="S3523:S3586" si="1234">(((J3523/60)/60)/24)+DATE(1970,1,1)</f>
        <v>41881.361342592594</v>
      </c>
      <c r="T3523" s="10">
        <f t="shared" ref="T3523:T3586" si="1235">(((I3523/60)/60)/24)+DATE(1970,1,1)</f>
        <v>41911.361342592594</v>
      </c>
      <c r="U3523">
        <f>D3523</f>
        <v>350</v>
      </c>
      <c r="V3523">
        <f>E3523</f>
        <v>593</v>
      </c>
    </row>
    <row r="3524" spans="1:22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1232"/>
        <v>1</v>
      </c>
      <c r="P3524">
        <f t="shared" si="1233"/>
        <v>41.029411764705884</v>
      </c>
      <c r="Q3524" t="s">
        <v>8317</v>
      </c>
      <c r="R3524" t="s">
        <v>8318</v>
      </c>
      <c r="S3524" s="10">
        <f t="shared" si="1234"/>
        <v>42234.789884259255</v>
      </c>
      <c r="T3524" s="10">
        <f t="shared" si="1235"/>
        <v>42262.420833333337</v>
      </c>
      <c r="U3524">
        <f t="shared" ref="U3524:U3525" si="1236">D3524*1.39</f>
        <v>1939.05</v>
      </c>
      <c r="V3524">
        <f t="shared" ref="V3524:V3525" si="1237">E3524*1.39</f>
        <v>1939.05</v>
      </c>
    </row>
    <row r="3525" spans="1:22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1232"/>
        <v>1.1365000000000001</v>
      </c>
      <c r="P3525">
        <f t="shared" si="1233"/>
        <v>56.825000000000003</v>
      </c>
      <c r="Q3525" t="s">
        <v>8317</v>
      </c>
      <c r="R3525" t="s">
        <v>8318</v>
      </c>
      <c r="S3525" s="10">
        <f t="shared" si="1234"/>
        <v>42581.397546296299</v>
      </c>
      <c r="T3525" s="10">
        <f t="shared" si="1235"/>
        <v>42638.958333333328</v>
      </c>
      <c r="U3525">
        <f t="shared" si="1236"/>
        <v>5560</v>
      </c>
      <c r="V3525">
        <f t="shared" si="1237"/>
        <v>6318.94</v>
      </c>
    </row>
    <row r="3526" spans="1:22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1232"/>
        <v>1.0156000000000001</v>
      </c>
      <c r="P3526">
        <f t="shared" si="1233"/>
        <v>137.24324324324326</v>
      </c>
      <c r="Q3526" t="s">
        <v>8317</v>
      </c>
      <c r="R3526" t="s">
        <v>8318</v>
      </c>
      <c r="S3526" s="10">
        <f t="shared" si="1234"/>
        <v>41880.76357638889</v>
      </c>
      <c r="T3526" s="10">
        <f t="shared" si="1235"/>
        <v>41895.166666666664</v>
      </c>
      <c r="U3526">
        <f t="shared" ref="U3526:U3529" si="1238">D3526</f>
        <v>10000</v>
      </c>
      <c r="V3526">
        <f t="shared" ref="V3526:V3529" si="1239">E3526</f>
        <v>10156</v>
      </c>
    </row>
    <row r="3527" spans="1:22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1232"/>
        <v>1.06</v>
      </c>
      <c r="P3527">
        <f t="shared" si="1233"/>
        <v>75.714285714285708</v>
      </c>
      <c r="Q3527" t="s">
        <v>8317</v>
      </c>
      <c r="R3527" t="s">
        <v>8318</v>
      </c>
      <c r="S3527" s="10">
        <f t="shared" si="1234"/>
        <v>42214.6956712963</v>
      </c>
      <c r="T3527" s="10">
        <f t="shared" si="1235"/>
        <v>42225.666666666672</v>
      </c>
      <c r="U3527">
        <f t="shared" si="1238"/>
        <v>500</v>
      </c>
      <c r="V3527">
        <f t="shared" si="1239"/>
        <v>530</v>
      </c>
    </row>
    <row r="3528" spans="1:22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1232"/>
        <v>1.02</v>
      </c>
      <c r="P3528">
        <f t="shared" si="1233"/>
        <v>99</v>
      </c>
      <c r="Q3528" t="s">
        <v>8317</v>
      </c>
      <c r="R3528" t="s">
        <v>8318</v>
      </c>
      <c r="S3528" s="10">
        <f t="shared" si="1234"/>
        <v>42460.335312499999</v>
      </c>
      <c r="T3528" s="10">
        <f t="shared" si="1235"/>
        <v>42488.249305555553</v>
      </c>
      <c r="U3528">
        <f t="shared" si="1238"/>
        <v>3300</v>
      </c>
      <c r="V3528">
        <f t="shared" si="1239"/>
        <v>3366</v>
      </c>
    </row>
    <row r="3529" spans="1:22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1232"/>
        <v>1.1691666666666667</v>
      </c>
      <c r="P3529">
        <f t="shared" si="1233"/>
        <v>81.569767441860463</v>
      </c>
      <c r="Q3529" t="s">
        <v>8317</v>
      </c>
      <c r="R3529" t="s">
        <v>8318</v>
      </c>
      <c r="S3529" s="10">
        <f t="shared" si="1234"/>
        <v>42167.023206018523</v>
      </c>
      <c r="T3529" s="10">
        <f t="shared" si="1235"/>
        <v>42196.165972222225</v>
      </c>
      <c r="U3529">
        <f t="shared" si="1238"/>
        <v>6000</v>
      </c>
      <c r="V3529">
        <f t="shared" si="1239"/>
        <v>7015</v>
      </c>
    </row>
    <row r="3530" spans="1:22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1232"/>
        <v>1.0115151515151515</v>
      </c>
      <c r="P3530">
        <f t="shared" si="1233"/>
        <v>45.108108108108105</v>
      </c>
      <c r="Q3530" t="s">
        <v>8317</v>
      </c>
      <c r="R3530" t="s">
        <v>8318</v>
      </c>
      <c r="S3530" s="10">
        <f t="shared" si="1234"/>
        <v>42733.50136574074</v>
      </c>
      <c r="T3530" s="10">
        <f t="shared" si="1235"/>
        <v>42753.50136574074</v>
      </c>
      <c r="U3530">
        <f>D3530*1.39</f>
        <v>2293.5</v>
      </c>
      <c r="V3530">
        <f>E3530*1.39</f>
        <v>2319.91</v>
      </c>
    </row>
    <row r="3531" spans="1:22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1232"/>
        <v>1.32</v>
      </c>
      <c r="P3531">
        <f t="shared" si="1233"/>
        <v>36.666666666666664</v>
      </c>
      <c r="Q3531" t="s">
        <v>8317</v>
      </c>
      <c r="R3531" t="s">
        <v>8318</v>
      </c>
      <c r="S3531" s="10">
        <f t="shared" si="1234"/>
        <v>42177.761782407411</v>
      </c>
      <c r="T3531" s="10">
        <f t="shared" si="1235"/>
        <v>42198.041666666672</v>
      </c>
      <c r="U3531">
        <f>D3531</f>
        <v>500</v>
      </c>
      <c r="V3531">
        <f>E3531</f>
        <v>660</v>
      </c>
    </row>
    <row r="3532" spans="1:22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1232"/>
        <v>1</v>
      </c>
      <c r="P3532">
        <f t="shared" si="1233"/>
        <v>125</v>
      </c>
      <c r="Q3532" t="s">
        <v>8317</v>
      </c>
      <c r="R3532" t="s">
        <v>8318</v>
      </c>
      <c r="S3532" s="10">
        <f t="shared" si="1234"/>
        <v>42442.623344907406</v>
      </c>
      <c r="T3532" s="10">
        <f t="shared" si="1235"/>
        <v>42470.833333333328</v>
      </c>
      <c r="U3532">
        <f>D3532*1.39</f>
        <v>3822.4999999999995</v>
      </c>
      <c r="V3532">
        <f>E3532*1.39</f>
        <v>3822.4999999999995</v>
      </c>
    </row>
    <row r="3533" spans="1:22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1232"/>
        <v>1.28</v>
      </c>
      <c r="P3533">
        <f t="shared" si="1233"/>
        <v>49.230769230769234</v>
      </c>
      <c r="Q3533" t="s">
        <v>8317</v>
      </c>
      <c r="R3533" t="s">
        <v>8318</v>
      </c>
      <c r="S3533" s="10">
        <f t="shared" si="1234"/>
        <v>42521.654328703706</v>
      </c>
      <c r="T3533" s="10">
        <f t="shared" si="1235"/>
        <v>42551.654328703706</v>
      </c>
      <c r="U3533">
        <f t="shared" ref="U3533:U3536" si="1240">D3533</f>
        <v>1000</v>
      </c>
      <c r="V3533">
        <f t="shared" ref="V3533:V3536" si="1241">E3533</f>
        <v>1280</v>
      </c>
    </row>
    <row r="3534" spans="1:22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1232"/>
        <v>1.1895833333333334</v>
      </c>
      <c r="P3534">
        <f t="shared" si="1233"/>
        <v>42.296296296296298</v>
      </c>
      <c r="Q3534" t="s">
        <v>8317</v>
      </c>
      <c r="R3534" t="s">
        <v>8318</v>
      </c>
      <c r="S3534" s="10">
        <f t="shared" si="1234"/>
        <v>41884.599849537037</v>
      </c>
      <c r="T3534" s="10">
        <f t="shared" si="1235"/>
        <v>41900.165972222225</v>
      </c>
      <c r="U3534">
        <f t="shared" si="1240"/>
        <v>960</v>
      </c>
      <c r="V3534">
        <f t="shared" si="1241"/>
        <v>1142</v>
      </c>
    </row>
    <row r="3535" spans="1:22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1232"/>
        <v>1.262</v>
      </c>
      <c r="P3535">
        <f t="shared" si="1233"/>
        <v>78.875</v>
      </c>
      <c r="Q3535" t="s">
        <v>8317</v>
      </c>
      <c r="R3535" t="s">
        <v>8318</v>
      </c>
      <c r="S3535" s="10">
        <f t="shared" si="1234"/>
        <v>42289.761192129634</v>
      </c>
      <c r="T3535" s="10">
        <f t="shared" si="1235"/>
        <v>42319.802858796291</v>
      </c>
      <c r="U3535">
        <f t="shared" si="1240"/>
        <v>500</v>
      </c>
      <c r="V3535">
        <f t="shared" si="1241"/>
        <v>631</v>
      </c>
    </row>
    <row r="3536" spans="1:22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1232"/>
        <v>1.5620000000000001</v>
      </c>
      <c r="P3536">
        <f t="shared" si="1233"/>
        <v>38.284313725490193</v>
      </c>
      <c r="Q3536" t="s">
        <v>8317</v>
      </c>
      <c r="R3536" t="s">
        <v>8318</v>
      </c>
      <c r="S3536" s="10">
        <f t="shared" si="1234"/>
        <v>42243.6252662037</v>
      </c>
      <c r="T3536" s="10">
        <f t="shared" si="1235"/>
        <v>42278.6252662037</v>
      </c>
      <c r="U3536">
        <f t="shared" si="1240"/>
        <v>5000</v>
      </c>
      <c r="V3536">
        <f t="shared" si="1241"/>
        <v>7810</v>
      </c>
    </row>
    <row r="3537" spans="1:22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1232"/>
        <v>1.0315000000000001</v>
      </c>
      <c r="P3537">
        <f t="shared" si="1233"/>
        <v>44.847826086956523</v>
      </c>
      <c r="Q3537" t="s">
        <v>8317</v>
      </c>
      <c r="R3537" t="s">
        <v>8318</v>
      </c>
      <c r="S3537" s="10">
        <f t="shared" si="1234"/>
        <v>42248.640162037031</v>
      </c>
      <c r="T3537" s="10">
        <f t="shared" si="1235"/>
        <v>42279.75</v>
      </c>
      <c r="U3537">
        <f t="shared" ref="U3537:U3538" si="1242">D3537*1.39</f>
        <v>2780</v>
      </c>
      <c r="V3537">
        <f t="shared" ref="V3537:V3538" si="1243">E3537*1.39</f>
        <v>2867.5699999999997</v>
      </c>
    </row>
    <row r="3538" spans="1:22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1232"/>
        <v>1.5333333333333334</v>
      </c>
      <c r="P3538">
        <f t="shared" si="1233"/>
        <v>13.529411764705882</v>
      </c>
      <c r="Q3538" t="s">
        <v>8317</v>
      </c>
      <c r="R3538" t="s">
        <v>8318</v>
      </c>
      <c r="S3538" s="10">
        <f t="shared" si="1234"/>
        <v>42328.727141203708</v>
      </c>
      <c r="T3538" s="10">
        <f t="shared" si="1235"/>
        <v>42358.499305555553</v>
      </c>
      <c r="U3538">
        <f t="shared" si="1242"/>
        <v>208.49999999999997</v>
      </c>
      <c r="V3538">
        <f t="shared" si="1243"/>
        <v>319.7</v>
      </c>
    </row>
    <row r="3539" spans="1:22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1232"/>
        <v>1.8044444444444445</v>
      </c>
      <c r="P3539">
        <f t="shared" si="1233"/>
        <v>43.5</v>
      </c>
      <c r="Q3539" t="s">
        <v>8317</v>
      </c>
      <c r="R3539" t="s">
        <v>8318</v>
      </c>
      <c r="S3539" s="10">
        <f t="shared" si="1234"/>
        <v>41923.354351851849</v>
      </c>
      <c r="T3539" s="10">
        <f t="shared" si="1235"/>
        <v>41960.332638888889</v>
      </c>
      <c r="U3539">
        <f>D3539*0.81</f>
        <v>546.75</v>
      </c>
      <c r="V3539">
        <f>E3539*0.81</f>
        <v>986.58</v>
      </c>
    </row>
    <row r="3540" spans="1:22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1232"/>
        <v>1.2845</v>
      </c>
      <c r="P3540">
        <f t="shared" si="1233"/>
        <v>30.951807228915662</v>
      </c>
      <c r="Q3540" t="s">
        <v>8317</v>
      </c>
      <c r="R3540" t="s">
        <v>8318</v>
      </c>
      <c r="S3540" s="10">
        <f t="shared" si="1234"/>
        <v>42571.420601851853</v>
      </c>
      <c r="T3540" s="10">
        <f t="shared" si="1235"/>
        <v>42599.420601851853</v>
      </c>
      <c r="U3540">
        <f>D3540*1.39</f>
        <v>2780</v>
      </c>
      <c r="V3540">
        <f>E3540*1.39</f>
        <v>3570.91</v>
      </c>
    </row>
    <row r="3541" spans="1:22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1232"/>
        <v>1.1966666666666668</v>
      </c>
      <c r="P3541">
        <f t="shared" si="1233"/>
        <v>55.230769230769234</v>
      </c>
      <c r="Q3541" t="s">
        <v>8317</v>
      </c>
      <c r="R3541" t="s">
        <v>8318</v>
      </c>
      <c r="S3541" s="10">
        <f t="shared" si="1234"/>
        <v>42600.756041666667</v>
      </c>
      <c r="T3541" s="10">
        <f t="shared" si="1235"/>
        <v>42621.756041666667</v>
      </c>
      <c r="U3541">
        <f>D3541</f>
        <v>600</v>
      </c>
      <c r="V3541">
        <f>E3541</f>
        <v>718</v>
      </c>
    </row>
    <row r="3542" spans="1:22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1232"/>
        <v>1.23</v>
      </c>
      <c r="P3542">
        <f t="shared" si="1233"/>
        <v>46.125</v>
      </c>
      <c r="Q3542" t="s">
        <v>8317</v>
      </c>
      <c r="R3542" t="s">
        <v>8318</v>
      </c>
      <c r="S3542" s="10">
        <f t="shared" si="1234"/>
        <v>42517.003368055557</v>
      </c>
      <c r="T3542" s="10">
        <f t="shared" si="1235"/>
        <v>42547.003368055557</v>
      </c>
      <c r="U3542">
        <f t="shared" ref="U3542:U3543" si="1244">D3542*1.39</f>
        <v>416.99999999999994</v>
      </c>
      <c r="V3542">
        <f t="shared" ref="V3542:V3543" si="1245">E3542*1.39</f>
        <v>512.91</v>
      </c>
    </row>
    <row r="3543" spans="1:22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1232"/>
        <v>1.05</v>
      </c>
      <c r="P3543">
        <f t="shared" si="1233"/>
        <v>39.375</v>
      </c>
      <c r="Q3543" t="s">
        <v>8317</v>
      </c>
      <c r="R3543" t="s">
        <v>8318</v>
      </c>
      <c r="S3543" s="10">
        <f t="shared" si="1234"/>
        <v>42222.730034722219</v>
      </c>
      <c r="T3543" s="10">
        <f t="shared" si="1235"/>
        <v>42247.730034722219</v>
      </c>
      <c r="U3543">
        <f t="shared" si="1244"/>
        <v>1667.9999999999998</v>
      </c>
      <c r="V3543">
        <f t="shared" si="1245"/>
        <v>1751.3999999999999</v>
      </c>
    </row>
    <row r="3544" spans="1:22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1232"/>
        <v>1.0223636363636364</v>
      </c>
      <c r="P3544">
        <f t="shared" si="1233"/>
        <v>66.152941176470591</v>
      </c>
      <c r="Q3544" t="s">
        <v>8317</v>
      </c>
      <c r="R3544" t="s">
        <v>8318</v>
      </c>
      <c r="S3544" s="10">
        <f t="shared" si="1234"/>
        <v>41829.599791666667</v>
      </c>
      <c r="T3544" s="10">
        <f t="shared" si="1235"/>
        <v>41889.599791666667</v>
      </c>
      <c r="U3544">
        <f>D3544</f>
        <v>5500</v>
      </c>
      <c r="V3544">
        <f>E3544</f>
        <v>5623</v>
      </c>
    </row>
    <row r="3545" spans="1:22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1232"/>
        <v>1.0466666666666666</v>
      </c>
      <c r="P3545">
        <f t="shared" si="1233"/>
        <v>54.137931034482762</v>
      </c>
      <c r="Q3545" t="s">
        <v>8317</v>
      </c>
      <c r="R3545" t="s">
        <v>8318</v>
      </c>
      <c r="S3545" s="10">
        <f t="shared" si="1234"/>
        <v>42150.755312499998</v>
      </c>
      <c r="T3545" s="10">
        <f t="shared" si="1235"/>
        <v>42180.755312499998</v>
      </c>
      <c r="U3545">
        <f>D3545*1.19</f>
        <v>1785</v>
      </c>
      <c r="V3545">
        <f>E3545*1.19</f>
        <v>1868.3</v>
      </c>
    </row>
    <row r="3546" spans="1:22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1232"/>
        <v>1</v>
      </c>
      <c r="P3546">
        <f t="shared" si="1233"/>
        <v>104.16666666666667</v>
      </c>
      <c r="Q3546" t="s">
        <v>8317</v>
      </c>
      <c r="R3546" t="s">
        <v>8318</v>
      </c>
      <c r="S3546" s="10">
        <f t="shared" si="1234"/>
        <v>42040.831678240742</v>
      </c>
      <c r="T3546" s="10">
        <f t="shared" si="1235"/>
        <v>42070.831678240742</v>
      </c>
      <c r="U3546">
        <f t="shared" ref="U3546:U3550" si="1246">D3546</f>
        <v>2500</v>
      </c>
      <c r="V3546">
        <f t="shared" ref="V3546:V3550" si="1247">E3546</f>
        <v>2500</v>
      </c>
    </row>
    <row r="3547" spans="1:22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1232"/>
        <v>1.004</v>
      </c>
      <c r="P3547">
        <f t="shared" si="1233"/>
        <v>31.375</v>
      </c>
      <c r="Q3547" t="s">
        <v>8317</v>
      </c>
      <c r="R3547" t="s">
        <v>8318</v>
      </c>
      <c r="S3547" s="10">
        <f t="shared" si="1234"/>
        <v>42075.807395833333</v>
      </c>
      <c r="T3547" s="10">
        <f t="shared" si="1235"/>
        <v>42105.807395833333</v>
      </c>
      <c r="U3547">
        <f t="shared" si="1246"/>
        <v>250</v>
      </c>
      <c r="V3547">
        <f t="shared" si="1247"/>
        <v>251</v>
      </c>
    </row>
    <row r="3548" spans="1:22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1232"/>
        <v>1.0227272727272727</v>
      </c>
      <c r="P3548">
        <f t="shared" si="1233"/>
        <v>59.210526315789473</v>
      </c>
      <c r="Q3548" t="s">
        <v>8317</v>
      </c>
      <c r="R3548" t="s">
        <v>8318</v>
      </c>
      <c r="S3548" s="10">
        <f t="shared" si="1234"/>
        <v>42073.660694444443</v>
      </c>
      <c r="T3548" s="10">
        <f t="shared" si="1235"/>
        <v>42095.165972222225</v>
      </c>
      <c r="U3548">
        <f t="shared" si="1246"/>
        <v>1100</v>
      </c>
      <c r="V3548">
        <f t="shared" si="1247"/>
        <v>1125</v>
      </c>
    </row>
    <row r="3549" spans="1:22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1232"/>
        <v>1.1440928571428572</v>
      </c>
      <c r="P3549">
        <f t="shared" si="1233"/>
        <v>119.17633928571429</v>
      </c>
      <c r="Q3549" t="s">
        <v>8317</v>
      </c>
      <c r="R3549" t="s">
        <v>8318</v>
      </c>
      <c r="S3549" s="10">
        <f t="shared" si="1234"/>
        <v>42480.078715277778</v>
      </c>
      <c r="T3549" s="10">
        <f t="shared" si="1235"/>
        <v>42504.165972222225</v>
      </c>
      <c r="U3549">
        <f t="shared" si="1246"/>
        <v>35000</v>
      </c>
      <c r="V3549">
        <f t="shared" si="1247"/>
        <v>40043.25</v>
      </c>
    </row>
    <row r="3550" spans="1:22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1232"/>
        <v>1.019047619047619</v>
      </c>
      <c r="P3550">
        <f t="shared" si="1233"/>
        <v>164.61538461538461</v>
      </c>
      <c r="Q3550" t="s">
        <v>8317</v>
      </c>
      <c r="R3550" t="s">
        <v>8318</v>
      </c>
      <c r="S3550" s="10">
        <f t="shared" si="1234"/>
        <v>42411.942291666666</v>
      </c>
      <c r="T3550" s="10">
        <f t="shared" si="1235"/>
        <v>42434.041666666672</v>
      </c>
      <c r="U3550">
        <f t="shared" si="1246"/>
        <v>2100</v>
      </c>
      <c r="V3550">
        <f t="shared" si="1247"/>
        <v>2140</v>
      </c>
    </row>
    <row r="3551" spans="1:22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1232"/>
        <v>1.02</v>
      </c>
      <c r="P3551">
        <f t="shared" si="1233"/>
        <v>24.285714285714285</v>
      </c>
      <c r="Q3551" t="s">
        <v>8317</v>
      </c>
      <c r="R3551" t="s">
        <v>8318</v>
      </c>
      <c r="S3551" s="10">
        <f t="shared" si="1234"/>
        <v>42223.394363425927</v>
      </c>
      <c r="T3551" s="10">
        <f t="shared" si="1235"/>
        <v>42251.394363425927</v>
      </c>
      <c r="U3551">
        <f t="shared" ref="U3551:U3552" si="1248">D3551*1.39</f>
        <v>1390</v>
      </c>
      <c r="V3551">
        <f t="shared" ref="V3551:V3552" si="1249">E3551*1.39</f>
        <v>1417.8</v>
      </c>
    </row>
    <row r="3552" spans="1:22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1232"/>
        <v>1.048</v>
      </c>
      <c r="P3552">
        <f t="shared" si="1233"/>
        <v>40.9375</v>
      </c>
      <c r="Q3552" t="s">
        <v>8317</v>
      </c>
      <c r="R3552" t="s">
        <v>8318</v>
      </c>
      <c r="S3552" s="10">
        <f t="shared" si="1234"/>
        <v>42462.893495370372</v>
      </c>
      <c r="T3552" s="10">
        <f t="shared" si="1235"/>
        <v>42492.893495370372</v>
      </c>
      <c r="U3552">
        <f t="shared" si="1248"/>
        <v>3474.9999999999995</v>
      </c>
      <c r="V3552">
        <f t="shared" si="1249"/>
        <v>3641.7999999999997</v>
      </c>
    </row>
    <row r="3553" spans="1:22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1232"/>
        <v>1.0183333333333333</v>
      </c>
      <c r="P3553">
        <f t="shared" si="1233"/>
        <v>61.1</v>
      </c>
      <c r="Q3553" t="s">
        <v>8317</v>
      </c>
      <c r="R3553" t="s">
        <v>8318</v>
      </c>
      <c r="S3553" s="10">
        <f t="shared" si="1234"/>
        <v>41753.515856481477</v>
      </c>
      <c r="T3553" s="10">
        <f t="shared" si="1235"/>
        <v>41781.921527777777</v>
      </c>
      <c r="U3553">
        <f>D3553</f>
        <v>1500</v>
      </c>
      <c r="V3553">
        <f>E3553</f>
        <v>1527.5</v>
      </c>
    </row>
    <row r="3554" spans="1:22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1232"/>
        <v>1</v>
      </c>
      <c r="P3554">
        <f t="shared" si="1233"/>
        <v>38.65</v>
      </c>
      <c r="Q3554" t="s">
        <v>8317</v>
      </c>
      <c r="R3554" t="s">
        <v>8318</v>
      </c>
      <c r="S3554" s="10">
        <f t="shared" si="1234"/>
        <v>41788.587083333332</v>
      </c>
      <c r="T3554" s="10">
        <f t="shared" si="1235"/>
        <v>41818.587083333332</v>
      </c>
      <c r="U3554">
        <f>D3554*1.39</f>
        <v>1074.47</v>
      </c>
      <c r="V3554">
        <f>E3554*1.39</f>
        <v>1074.47</v>
      </c>
    </row>
    <row r="3555" spans="1:22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1232"/>
        <v>1.0627272727272727</v>
      </c>
      <c r="P3555">
        <f t="shared" si="1233"/>
        <v>56.20192307692308</v>
      </c>
      <c r="Q3555" t="s">
        <v>8317</v>
      </c>
      <c r="R3555" t="s">
        <v>8318</v>
      </c>
      <c r="S3555" s="10">
        <f t="shared" si="1234"/>
        <v>42196.028703703705</v>
      </c>
      <c r="T3555" s="10">
        <f t="shared" si="1235"/>
        <v>42228</v>
      </c>
      <c r="U3555">
        <f t="shared" ref="U3555:U3556" si="1250">D3555</f>
        <v>5500</v>
      </c>
      <c r="V3555">
        <f t="shared" ref="V3555:V3556" si="1251">E3555</f>
        <v>5845</v>
      </c>
    </row>
    <row r="3556" spans="1:22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1232"/>
        <v>1.1342219999999998</v>
      </c>
      <c r="P3556">
        <f t="shared" si="1233"/>
        <v>107.00207547169811</v>
      </c>
      <c r="Q3556" t="s">
        <v>8317</v>
      </c>
      <c r="R3556" t="s">
        <v>8318</v>
      </c>
      <c r="S3556" s="10">
        <f t="shared" si="1234"/>
        <v>42016.050451388888</v>
      </c>
      <c r="T3556" s="10">
        <f t="shared" si="1235"/>
        <v>42046.708333333328</v>
      </c>
      <c r="U3556">
        <f t="shared" si="1250"/>
        <v>5000</v>
      </c>
      <c r="V3556">
        <f t="shared" si="1251"/>
        <v>5671.11</v>
      </c>
    </row>
    <row r="3557" spans="1:22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1232"/>
        <v>1</v>
      </c>
      <c r="P3557">
        <f t="shared" si="1233"/>
        <v>171.42857142857142</v>
      </c>
      <c r="Q3557" t="s">
        <v>8317</v>
      </c>
      <c r="R3557" t="s">
        <v>8318</v>
      </c>
      <c r="S3557" s="10">
        <f t="shared" si="1234"/>
        <v>42661.442060185189</v>
      </c>
      <c r="T3557" s="10">
        <f t="shared" si="1235"/>
        <v>42691.483726851846</v>
      </c>
      <c r="U3557">
        <f>D3557*1.19</f>
        <v>2856</v>
      </c>
      <c r="V3557">
        <f>E3557*1.19</f>
        <v>2856</v>
      </c>
    </row>
    <row r="3558" spans="1:22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1232"/>
        <v>1.0045454545454546</v>
      </c>
      <c r="P3558">
        <f t="shared" si="1233"/>
        <v>110.5</v>
      </c>
      <c r="Q3558" t="s">
        <v>8317</v>
      </c>
      <c r="R3558" t="s">
        <v>8318</v>
      </c>
      <c r="S3558" s="10">
        <f t="shared" si="1234"/>
        <v>41808.649583333332</v>
      </c>
      <c r="T3558" s="10">
        <f t="shared" si="1235"/>
        <v>41868.649583333332</v>
      </c>
      <c r="U3558">
        <f>D3558*1.39</f>
        <v>3058</v>
      </c>
      <c r="V3558">
        <f>E3558*1.39</f>
        <v>3071.8999999999996</v>
      </c>
    </row>
    <row r="3559" spans="1:22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1232"/>
        <v>1.0003599999999999</v>
      </c>
      <c r="P3559">
        <f t="shared" si="1233"/>
        <v>179.27598566308242</v>
      </c>
      <c r="Q3559" t="s">
        <v>8317</v>
      </c>
      <c r="R3559" t="s">
        <v>8318</v>
      </c>
      <c r="S3559" s="10">
        <f t="shared" si="1234"/>
        <v>41730.276747685188</v>
      </c>
      <c r="T3559" s="10">
        <f t="shared" si="1235"/>
        <v>41764.276747685188</v>
      </c>
      <c r="U3559">
        <f>D3559</f>
        <v>100000</v>
      </c>
      <c r="V3559">
        <f>E3559</f>
        <v>100036</v>
      </c>
    </row>
    <row r="3560" spans="1:22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1232"/>
        <v>1.44</v>
      </c>
      <c r="P3560">
        <f t="shared" si="1233"/>
        <v>22.90909090909091</v>
      </c>
      <c r="Q3560" t="s">
        <v>8317</v>
      </c>
      <c r="R3560" t="s">
        <v>8318</v>
      </c>
      <c r="S3560" s="10">
        <f t="shared" si="1234"/>
        <v>42139.816840277781</v>
      </c>
      <c r="T3560" s="10">
        <f t="shared" si="1235"/>
        <v>42181.875</v>
      </c>
      <c r="U3560">
        <f>D3560*1.39</f>
        <v>486.49999999999994</v>
      </c>
      <c r="V3560">
        <f>E3560*1.39</f>
        <v>700.56</v>
      </c>
    </row>
    <row r="3561" spans="1:22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1232"/>
        <v>1.0349999999999999</v>
      </c>
      <c r="P3561">
        <f t="shared" si="1233"/>
        <v>43.125</v>
      </c>
      <c r="Q3561" t="s">
        <v>8317</v>
      </c>
      <c r="R3561" t="s">
        <v>8318</v>
      </c>
      <c r="S3561" s="10">
        <f t="shared" si="1234"/>
        <v>42194.096157407403</v>
      </c>
      <c r="T3561" s="10">
        <f t="shared" si="1235"/>
        <v>42216.373611111107</v>
      </c>
      <c r="U3561">
        <f>D3561*0.75</f>
        <v>750</v>
      </c>
      <c r="V3561">
        <f>E3561*0.75</f>
        <v>776.25</v>
      </c>
    </row>
    <row r="3562" spans="1:22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1232"/>
        <v>1.0843750000000001</v>
      </c>
      <c r="P3562">
        <f t="shared" si="1233"/>
        <v>46.891891891891895</v>
      </c>
      <c r="Q3562" t="s">
        <v>8317</v>
      </c>
      <c r="R3562" t="s">
        <v>8318</v>
      </c>
      <c r="S3562" s="10">
        <f t="shared" si="1234"/>
        <v>42115.889652777783</v>
      </c>
      <c r="T3562" s="10">
        <f t="shared" si="1235"/>
        <v>42151.114583333328</v>
      </c>
      <c r="U3562">
        <f>D3562*0.81</f>
        <v>2592</v>
      </c>
      <c r="V3562">
        <f>E3562*0.81</f>
        <v>2810.7000000000003</v>
      </c>
    </row>
    <row r="3563" spans="1:22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1232"/>
        <v>1.024</v>
      </c>
      <c r="P3563">
        <f t="shared" si="1233"/>
        <v>47.407407407407405</v>
      </c>
      <c r="Q3563" t="s">
        <v>8317</v>
      </c>
      <c r="R3563" t="s">
        <v>8318</v>
      </c>
      <c r="S3563" s="10">
        <f t="shared" si="1234"/>
        <v>42203.680300925931</v>
      </c>
      <c r="T3563" s="10">
        <f t="shared" si="1235"/>
        <v>42221.774999999994</v>
      </c>
      <c r="U3563">
        <f>D3563</f>
        <v>2500</v>
      </c>
      <c r="V3563">
        <f>E3563</f>
        <v>2560</v>
      </c>
    </row>
    <row r="3564" spans="1:22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1232"/>
        <v>1.4888888888888889</v>
      </c>
      <c r="P3564">
        <f t="shared" si="1233"/>
        <v>15.129032258064516</v>
      </c>
      <c r="Q3564" t="s">
        <v>8317</v>
      </c>
      <c r="R3564" t="s">
        <v>8318</v>
      </c>
      <c r="S3564" s="10">
        <f t="shared" si="1234"/>
        <v>42433.761886574073</v>
      </c>
      <c r="T3564" s="10">
        <f t="shared" si="1235"/>
        <v>42442.916666666672</v>
      </c>
      <c r="U3564">
        <f t="shared" ref="U3564:U3566" si="1252">D3564*1.39</f>
        <v>437.84999999999997</v>
      </c>
      <c r="V3564">
        <f t="shared" ref="V3564:V3566" si="1253">E3564*1.39</f>
        <v>651.91</v>
      </c>
    </row>
    <row r="3565" spans="1:22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1232"/>
        <v>1.0549000000000002</v>
      </c>
      <c r="P3565">
        <f t="shared" si="1233"/>
        <v>21.098000000000003</v>
      </c>
      <c r="Q3565" t="s">
        <v>8317</v>
      </c>
      <c r="R3565" t="s">
        <v>8318</v>
      </c>
      <c r="S3565" s="10">
        <f t="shared" si="1234"/>
        <v>42555.671944444446</v>
      </c>
      <c r="T3565" s="10">
        <f t="shared" si="1235"/>
        <v>42583.791666666672</v>
      </c>
      <c r="U3565">
        <f t="shared" si="1252"/>
        <v>695</v>
      </c>
      <c r="V3565">
        <f t="shared" si="1253"/>
        <v>733.15549999999996</v>
      </c>
    </row>
    <row r="3566" spans="1:22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1232"/>
        <v>1.0049999999999999</v>
      </c>
      <c r="P3566">
        <f t="shared" si="1233"/>
        <v>59.117647058823529</v>
      </c>
      <c r="Q3566" t="s">
        <v>8317</v>
      </c>
      <c r="R3566" t="s">
        <v>8318</v>
      </c>
      <c r="S3566" s="10">
        <f t="shared" si="1234"/>
        <v>42236.623252314821</v>
      </c>
      <c r="T3566" s="10">
        <f t="shared" si="1235"/>
        <v>42282.666666666672</v>
      </c>
      <c r="U3566">
        <f t="shared" si="1252"/>
        <v>1390</v>
      </c>
      <c r="V3566">
        <f t="shared" si="1253"/>
        <v>1396.9499999999998</v>
      </c>
    </row>
    <row r="3567" spans="1:22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1232"/>
        <v>1.3055555555555556</v>
      </c>
      <c r="P3567">
        <f t="shared" si="1233"/>
        <v>97.916666666666671</v>
      </c>
      <c r="Q3567" t="s">
        <v>8317</v>
      </c>
      <c r="R3567" t="s">
        <v>8318</v>
      </c>
      <c r="S3567" s="10">
        <f t="shared" si="1234"/>
        <v>41974.743148148147</v>
      </c>
      <c r="T3567" s="10">
        <f t="shared" si="1235"/>
        <v>42004.743148148147</v>
      </c>
      <c r="U3567">
        <f>D3567</f>
        <v>900</v>
      </c>
      <c r="V3567">
        <f>E3567</f>
        <v>1175</v>
      </c>
    </row>
    <row r="3568" spans="1:22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1232"/>
        <v>1.0475000000000001</v>
      </c>
      <c r="P3568">
        <f t="shared" si="1233"/>
        <v>55.131578947368418</v>
      </c>
      <c r="Q3568" t="s">
        <v>8317</v>
      </c>
      <c r="R3568" t="s">
        <v>8318</v>
      </c>
      <c r="S3568" s="10">
        <f t="shared" si="1234"/>
        <v>41997.507905092592</v>
      </c>
      <c r="T3568" s="10">
        <f t="shared" si="1235"/>
        <v>42027.507905092592</v>
      </c>
      <c r="U3568">
        <f t="shared" ref="U3568:U3569" si="1254">D3568*1.39</f>
        <v>2780</v>
      </c>
      <c r="V3568">
        <f t="shared" ref="V3568:V3569" si="1255">E3568*1.39</f>
        <v>2912.0499999999997</v>
      </c>
    </row>
    <row r="3569" spans="1:22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1232"/>
        <v>1.0880000000000001</v>
      </c>
      <c r="P3569">
        <f t="shared" si="1233"/>
        <v>26.536585365853657</v>
      </c>
      <c r="Q3569" t="s">
        <v>8317</v>
      </c>
      <c r="R3569" t="s">
        <v>8318</v>
      </c>
      <c r="S3569" s="10">
        <f t="shared" si="1234"/>
        <v>42135.810694444444</v>
      </c>
      <c r="T3569" s="10">
        <f t="shared" si="1235"/>
        <v>42165.810694444444</v>
      </c>
      <c r="U3569">
        <f t="shared" si="1254"/>
        <v>1390</v>
      </c>
      <c r="V3569">
        <f t="shared" si="1255"/>
        <v>1512.32</v>
      </c>
    </row>
    <row r="3570" spans="1:22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1232"/>
        <v>1.1100000000000001</v>
      </c>
      <c r="P3570">
        <f t="shared" si="1233"/>
        <v>58.421052631578945</v>
      </c>
      <c r="Q3570" t="s">
        <v>8317</v>
      </c>
      <c r="R3570" t="s">
        <v>8318</v>
      </c>
      <c r="S3570" s="10">
        <f t="shared" si="1234"/>
        <v>41869.740671296298</v>
      </c>
      <c r="T3570" s="10">
        <f t="shared" si="1235"/>
        <v>41899.740671296298</v>
      </c>
      <c r="U3570">
        <f t="shared" ref="U3570:U3572" si="1256">D3570</f>
        <v>1000</v>
      </c>
      <c r="V3570">
        <f t="shared" ref="V3570:V3572" si="1257">E3570</f>
        <v>1110</v>
      </c>
    </row>
    <row r="3571" spans="1:22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1232"/>
        <v>1.0047999999999999</v>
      </c>
      <c r="P3571">
        <f t="shared" si="1233"/>
        <v>122.53658536585365</v>
      </c>
      <c r="Q3571" t="s">
        <v>8317</v>
      </c>
      <c r="R3571" t="s">
        <v>8318</v>
      </c>
      <c r="S3571" s="10">
        <f t="shared" si="1234"/>
        <v>41982.688611111109</v>
      </c>
      <c r="T3571" s="10">
        <f t="shared" si="1235"/>
        <v>42012.688611111109</v>
      </c>
      <c r="U3571">
        <f t="shared" si="1256"/>
        <v>5000</v>
      </c>
      <c r="V3571">
        <f t="shared" si="1257"/>
        <v>5024</v>
      </c>
    </row>
    <row r="3572" spans="1:22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1232"/>
        <v>1.1435</v>
      </c>
      <c r="P3572">
        <f t="shared" si="1233"/>
        <v>87.961538461538467</v>
      </c>
      <c r="Q3572" t="s">
        <v>8317</v>
      </c>
      <c r="R3572" t="s">
        <v>8318</v>
      </c>
      <c r="S3572" s="10">
        <f t="shared" si="1234"/>
        <v>41976.331979166673</v>
      </c>
      <c r="T3572" s="10">
        <f t="shared" si="1235"/>
        <v>42004.291666666672</v>
      </c>
      <c r="U3572">
        <f t="shared" si="1256"/>
        <v>2000</v>
      </c>
      <c r="V3572">
        <f t="shared" si="1257"/>
        <v>2287</v>
      </c>
    </row>
    <row r="3573" spans="1:22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1232"/>
        <v>1.2206666666666666</v>
      </c>
      <c r="P3573">
        <f t="shared" si="1233"/>
        <v>73.239999999999995</v>
      </c>
      <c r="Q3573" t="s">
        <v>8317</v>
      </c>
      <c r="R3573" t="s">
        <v>8318</v>
      </c>
      <c r="S3573" s="10">
        <f t="shared" si="1234"/>
        <v>41912.858946759261</v>
      </c>
      <c r="T3573" s="10">
        <f t="shared" si="1235"/>
        <v>41942.858946759261</v>
      </c>
      <c r="U3573">
        <f t="shared" ref="U3573:U3575" si="1258">D3573*1.39</f>
        <v>2085</v>
      </c>
      <c r="V3573">
        <f t="shared" ref="V3573:V3575" si="1259">E3573*1.39</f>
        <v>2545.0899999999997</v>
      </c>
    </row>
    <row r="3574" spans="1:22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1232"/>
        <v>1</v>
      </c>
      <c r="P3574">
        <f t="shared" si="1233"/>
        <v>55.555555555555557</v>
      </c>
      <c r="Q3574" t="s">
        <v>8317</v>
      </c>
      <c r="R3574" t="s">
        <v>8318</v>
      </c>
      <c r="S3574" s="10">
        <f t="shared" si="1234"/>
        <v>42146.570393518516</v>
      </c>
      <c r="T3574" s="10">
        <f t="shared" si="1235"/>
        <v>42176.570393518516</v>
      </c>
      <c r="U3574">
        <f t="shared" si="1258"/>
        <v>695</v>
      </c>
      <c r="V3574">
        <f t="shared" si="1259"/>
        <v>695</v>
      </c>
    </row>
    <row r="3575" spans="1:22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1232"/>
        <v>1.028</v>
      </c>
      <c r="P3575">
        <f t="shared" si="1233"/>
        <v>39.53846153846154</v>
      </c>
      <c r="Q3575" t="s">
        <v>8317</v>
      </c>
      <c r="R3575" t="s">
        <v>8318</v>
      </c>
      <c r="S3575" s="10">
        <f t="shared" si="1234"/>
        <v>41921.375532407408</v>
      </c>
      <c r="T3575" s="10">
        <f t="shared" si="1235"/>
        <v>41951.417199074072</v>
      </c>
      <c r="U3575">
        <f t="shared" si="1258"/>
        <v>4170</v>
      </c>
      <c r="V3575">
        <f t="shared" si="1259"/>
        <v>4286.7599999999993</v>
      </c>
    </row>
    <row r="3576" spans="1:22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1232"/>
        <v>1.0612068965517241</v>
      </c>
      <c r="P3576">
        <f t="shared" si="1233"/>
        <v>136.77777777777777</v>
      </c>
      <c r="Q3576" t="s">
        <v>8317</v>
      </c>
      <c r="R3576" t="s">
        <v>8318</v>
      </c>
      <c r="S3576" s="10">
        <f t="shared" si="1234"/>
        <v>41926.942685185182</v>
      </c>
      <c r="T3576" s="10">
        <f t="shared" si="1235"/>
        <v>41956.984351851846</v>
      </c>
      <c r="U3576">
        <f t="shared" ref="U3576:U3579" si="1260">D3576</f>
        <v>5800</v>
      </c>
      <c r="V3576">
        <f t="shared" ref="V3576:V3579" si="1261">E3576</f>
        <v>6155</v>
      </c>
    </row>
    <row r="3577" spans="1:22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1232"/>
        <v>1.0133000000000001</v>
      </c>
      <c r="P3577">
        <f t="shared" si="1233"/>
        <v>99.343137254901961</v>
      </c>
      <c r="Q3577" t="s">
        <v>8317</v>
      </c>
      <c r="R3577" t="s">
        <v>8318</v>
      </c>
      <c r="S3577" s="10">
        <f t="shared" si="1234"/>
        <v>42561.783877314811</v>
      </c>
      <c r="T3577" s="10">
        <f t="shared" si="1235"/>
        <v>42593.165972222225</v>
      </c>
      <c r="U3577">
        <f t="shared" si="1260"/>
        <v>10000</v>
      </c>
      <c r="V3577">
        <f t="shared" si="1261"/>
        <v>10133</v>
      </c>
    </row>
    <row r="3578" spans="1:22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1232"/>
        <v>1</v>
      </c>
      <c r="P3578">
        <f t="shared" si="1233"/>
        <v>20</v>
      </c>
      <c r="Q3578" t="s">
        <v>8317</v>
      </c>
      <c r="R3578" t="s">
        <v>8318</v>
      </c>
      <c r="S3578" s="10">
        <f t="shared" si="1234"/>
        <v>42649.54923611111</v>
      </c>
      <c r="T3578" s="10">
        <f t="shared" si="1235"/>
        <v>42709.590902777782</v>
      </c>
      <c r="U3578">
        <f t="shared" si="1260"/>
        <v>100</v>
      </c>
      <c r="V3578">
        <f t="shared" si="1261"/>
        <v>100</v>
      </c>
    </row>
    <row r="3579" spans="1:22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1232"/>
        <v>1.3</v>
      </c>
      <c r="P3579">
        <f t="shared" si="1233"/>
        <v>28.888888888888889</v>
      </c>
      <c r="Q3579" t="s">
        <v>8317</v>
      </c>
      <c r="R3579" t="s">
        <v>8318</v>
      </c>
      <c r="S3579" s="10">
        <f t="shared" si="1234"/>
        <v>42093.786840277782</v>
      </c>
      <c r="T3579" s="10">
        <f t="shared" si="1235"/>
        <v>42120.26944444445</v>
      </c>
      <c r="U3579">
        <f t="shared" si="1260"/>
        <v>600</v>
      </c>
      <c r="V3579">
        <f t="shared" si="1261"/>
        <v>780</v>
      </c>
    </row>
    <row r="3580" spans="1:22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1232"/>
        <v>1.0001333333333333</v>
      </c>
      <c r="P3580">
        <f t="shared" si="1233"/>
        <v>40.545945945945945</v>
      </c>
      <c r="Q3580" t="s">
        <v>8317</v>
      </c>
      <c r="R3580" t="s">
        <v>8318</v>
      </c>
      <c r="S3580" s="10">
        <f t="shared" si="1234"/>
        <v>42460.733530092592</v>
      </c>
      <c r="T3580" s="10">
        <f t="shared" si="1235"/>
        <v>42490.733530092592</v>
      </c>
      <c r="U3580">
        <f t="shared" ref="U3580:U3581" si="1262">D3580*1.39</f>
        <v>2085</v>
      </c>
      <c r="V3580">
        <f t="shared" ref="V3580:V3581" si="1263">E3580*1.39</f>
        <v>2085.2779999999998</v>
      </c>
    </row>
    <row r="3581" spans="1:22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1232"/>
        <v>1</v>
      </c>
      <c r="P3581">
        <f t="shared" si="1233"/>
        <v>35.714285714285715</v>
      </c>
      <c r="Q3581" t="s">
        <v>8317</v>
      </c>
      <c r="R3581" t="s">
        <v>8318</v>
      </c>
      <c r="S3581" s="10">
        <f t="shared" si="1234"/>
        <v>42430.762222222227</v>
      </c>
      <c r="T3581" s="10">
        <f t="shared" si="1235"/>
        <v>42460.720555555556</v>
      </c>
      <c r="U3581">
        <f t="shared" si="1262"/>
        <v>695</v>
      </c>
      <c r="V3581">
        <f t="shared" si="1263"/>
        <v>695</v>
      </c>
    </row>
    <row r="3582" spans="1:22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1232"/>
        <v>1.1388888888888888</v>
      </c>
      <c r="P3582">
        <f t="shared" si="1233"/>
        <v>37.962962962962962</v>
      </c>
      <c r="Q3582" t="s">
        <v>8317</v>
      </c>
      <c r="R3582" t="s">
        <v>8318</v>
      </c>
      <c r="S3582" s="10">
        <f t="shared" si="1234"/>
        <v>42026.176180555558</v>
      </c>
      <c r="T3582" s="10">
        <f t="shared" si="1235"/>
        <v>42064.207638888889</v>
      </c>
      <c r="U3582">
        <f>D3582</f>
        <v>900</v>
      </c>
      <c r="V3582">
        <f>E3582</f>
        <v>1025</v>
      </c>
    </row>
    <row r="3583" spans="1:22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1232"/>
        <v>1</v>
      </c>
      <c r="P3583">
        <f t="shared" si="1233"/>
        <v>33.333333333333336</v>
      </c>
      <c r="Q3583" t="s">
        <v>8317</v>
      </c>
      <c r="R3583" t="s">
        <v>8318</v>
      </c>
      <c r="S3583" s="10">
        <f t="shared" si="1234"/>
        <v>41836.471180555556</v>
      </c>
      <c r="T3583" s="10">
        <f t="shared" si="1235"/>
        <v>41850.471180555556</v>
      </c>
      <c r="U3583">
        <f>D3583*1.39</f>
        <v>2085</v>
      </c>
      <c r="V3583">
        <f>E3583*1.39</f>
        <v>2085</v>
      </c>
    </row>
    <row r="3584" spans="1:22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1232"/>
        <v>2.87</v>
      </c>
      <c r="P3584">
        <f t="shared" si="1233"/>
        <v>58.571428571428569</v>
      </c>
      <c r="Q3584" t="s">
        <v>8317</v>
      </c>
      <c r="R3584" t="s">
        <v>8318</v>
      </c>
      <c r="S3584" s="10">
        <f t="shared" si="1234"/>
        <v>42451.095856481479</v>
      </c>
      <c r="T3584" s="10">
        <f t="shared" si="1235"/>
        <v>42465.095856481479</v>
      </c>
      <c r="U3584">
        <f t="shared" ref="U3584:U3585" si="1264">D3584</f>
        <v>1000</v>
      </c>
      <c r="V3584">
        <f t="shared" ref="V3584:V3585" si="1265">E3584</f>
        <v>2870</v>
      </c>
    </row>
    <row r="3585" spans="1:22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1232"/>
        <v>1.085</v>
      </c>
      <c r="P3585">
        <f t="shared" si="1233"/>
        <v>135.625</v>
      </c>
      <c r="Q3585" t="s">
        <v>8317</v>
      </c>
      <c r="R3585" t="s">
        <v>8318</v>
      </c>
      <c r="S3585" s="10">
        <f t="shared" si="1234"/>
        <v>42418.425983796296</v>
      </c>
      <c r="T3585" s="10">
        <f t="shared" si="1235"/>
        <v>42478.384317129632</v>
      </c>
      <c r="U3585">
        <f t="shared" si="1264"/>
        <v>3000</v>
      </c>
      <c r="V3585">
        <f t="shared" si="1265"/>
        <v>3255</v>
      </c>
    </row>
    <row r="3586" spans="1:22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1232"/>
        <v>1.155</v>
      </c>
      <c r="P3586">
        <f t="shared" si="1233"/>
        <v>30.9375</v>
      </c>
      <c r="Q3586" t="s">
        <v>8317</v>
      </c>
      <c r="R3586" t="s">
        <v>8318</v>
      </c>
      <c r="S3586" s="10">
        <f t="shared" si="1234"/>
        <v>42168.316481481481</v>
      </c>
      <c r="T3586" s="10">
        <f t="shared" si="1235"/>
        <v>42198.316481481481</v>
      </c>
      <c r="U3586">
        <f>D3586*1.39</f>
        <v>4170</v>
      </c>
      <c r="V3586">
        <f>E3586*1.39</f>
        <v>4816.3499999999995</v>
      </c>
    </row>
    <row r="3587" spans="1:22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1266">SUM(E3587/D3587)</f>
        <v>1.1911764705882353</v>
      </c>
      <c r="P3587">
        <f t="shared" ref="P3587:P3650" si="1267">SUM(E3587/L3587)</f>
        <v>176.08695652173913</v>
      </c>
      <c r="Q3587" t="s">
        <v>8317</v>
      </c>
      <c r="R3587" t="s">
        <v>8318</v>
      </c>
      <c r="S3587" s="10">
        <f t="shared" ref="S3587:S3650" si="1268">(((J3587/60)/60)/24)+DATE(1970,1,1)</f>
        <v>41964.716319444444</v>
      </c>
      <c r="T3587" s="10">
        <f t="shared" ref="T3587:T3650" si="1269">(((I3587/60)/60)/24)+DATE(1970,1,1)</f>
        <v>41994.716319444444</v>
      </c>
      <c r="U3587">
        <f t="shared" ref="U3587:U3588" si="1270">D3587</f>
        <v>3400</v>
      </c>
      <c r="V3587">
        <f t="shared" ref="V3587:V3588" si="1271">E3587</f>
        <v>4050</v>
      </c>
    </row>
    <row r="3588" spans="1:22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1266"/>
        <v>1.0942666666666667</v>
      </c>
      <c r="P3588">
        <f t="shared" si="1267"/>
        <v>151.9814814814815</v>
      </c>
      <c r="Q3588" t="s">
        <v>8317</v>
      </c>
      <c r="R3588" t="s">
        <v>8318</v>
      </c>
      <c r="S3588" s="10">
        <f t="shared" si="1268"/>
        <v>42576.697569444441</v>
      </c>
      <c r="T3588" s="10">
        <f t="shared" si="1269"/>
        <v>42636.697569444441</v>
      </c>
      <c r="U3588">
        <f t="shared" si="1270"/>
        <v>7500</v>
      </c>
      <c r="V3588">
        <f t="shared" si="1271"/>
        <v>8207</v>
      </c>
    </row>
    <row r="3589" spans="1:22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1266"/>
        <v>1.266</v>
      </c>
      <c r="P3589">
        <f t="shared" si="1267"/>
        <v>22.607142857142858</v>
      </c>
      <c r="Q3589" t="s">
        <v>8317</v>
      </c>
      <c r="R3589" t="s">
        <v>8318</v>
      </c>
      <c r="S3589" s="10">
        <f t="shared" si="1268"/>
        <v>42503.539976851855</v>
      </c>
      <c r="T3589" s="10">
        <f t="shared" si="1269"/>
        <v>42548.791666666672</v>
      </c>
      <c r="U3589">
        <f t="shared" ref="U3589:U3590" si="1272">D3589*1.39</f>
        <v>695</v>
      </c>
      <c r="V3589">
        <f t="shared" ref="V3589:V3590" si="1273">E3589*1.39</f>
        <v>879.86999999999989</v>
      </c>
    </row>
    <row r="3590" spans="1:22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1266"/>
        <v>1.0049999999999999</v>
      </c>
      <c r="P3590">
        <f t="shared" si="1267"/>
        <v>18.272727272727273</v>
      </c>
      <c r="Q3590" t="s">
        <v>8317</v>
      </c>
      <c r="R3590" t="s">
        <v>8318</v>
      </c>
      <c r="S3590" s="10">
        <f t="shared" si="1268"/>
        <v>42101.828819444447</v>
      </c>
      <c r="T3590" s="10">
        <f t="shared" si="1269"/>
        <v>42123.958333333328</v>
      </c>
      <c r="U3590">
        <f t="shared" si="1272"/>
        <v>278</v>
      </c>
      <c r="V3590">
        <f t="shared" si="1273"/>
        <v>279.39</v>
      </c>
    </row>
    <row r="3591" spans="1:22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1266"/>
        <v>1.2749999999999999</v>
      </c>
      <c r="P3591">
        <f t="shared" si="1267"/>
        <v>82.258064516129039</v>
      </c>
      <c r="Q3591" t="s">
        <v>8317</v>
      </c>
      <c r="R3591" t="s">
        <v>8318</v>
      </c>
      <c r="S3591" s="10">
        <f t="shared" si="1268"/>
        <v>42125.647534722222</v>
      </c>
      <c r="T3591" s="10">
        <f t="shared" si="1269"/>
        <v>42150.647534722222</v>
      </c>
      <c r="U3591">
        <f>D3591</f>
        <v>4000</v>
      </c>
      <c r="V3591">
        <f>E3591</f>
        <v>5100</v>
      </c>
    </row>
    <row r="3592" spans="1:22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1266"/>
        <v>1.0005999999999999</v>
      </c>
      <c r="P3592">
        <f t="shared" si="1267"/>
        <v>68.534246575342465</v>
      </c>
      <c r="Q3592" t="s">
        <v>8317</v>
      </c>
      <c r="R3592" t="s">
        <v>8318</v>
      </c>
      <c r="S3592" s="10">
        <f t="shared" si="1268"/>
        <v>41902.333726851852</v>
      </c>
      <c r="T3592" s="10">
        <f t="shared" si="1269"/>
        <v>41932.333726851852</v>
      </c>
      <c r="U3592">
        <f>D3592*1.39</f>
        <v>6949.9999999999991</v>
      </c>
      <c r="V3592">
        <f>E3592*1.39</f>
        <v>6954.1699999999992</v>
      </c>
    </row>
    <row r="3593" spans="1:22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1266"/>
        <v>1.75</v>
      </c>
      <c r="P3593">
        <f t="shared" si="1267"/>
        <v>68.055555555555557</v>
      </c>
      <c r="Q3593" t="s">
        <v>8317</v>
      </c>
      <c r="R3593" t="s">
        <v>8318</v>
      </c>
      <c r="S3593" s="10">
        <f t="shared" si="1268"/>
        <v>42003.948425925926</v>
      </c>
      <c r="T3593" s="10">
        <f t="shared" si="1269"/>
        <v>42028.207638888889</v>
      </c>
      <c r="U3593">
        <f t="shared" ref="U3593:U3597" si="1274">D3593</f>
        <v>700</v>
      </c>
      <c r="V3593">
        <f t="shared" ref="V3593:V3597" si="1275">E3593</f>
        <v>1225</v>
      </c>
    </row>
    <row r="3594" spans="1:22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1266"/>
        <v>1.2725</v>
      </c>
      <c r="P3594">
        <f t="shared" si="1267"/>
        <v>72.714285714285708</v>
      </c>
      <c r="Q3594" t="s">
        <v>8317</v>
      </c>
      <c r="R3594" t="s">
        <v>8318</v>
      </c>
      <c r="S3594" s="10">
        <f t="shared" si="1268"/>
        <v>41988.829942129625</v>
      </c>
      <c r="T3594" s="10">
        <f t="shared" si="1269"/>
        <v>42046.207638888889</v>
      </c>
      <c r="U3594">
        <f t="shared" si="1274"/>
        <v>2000</v>
      </c>
      <c r="V3594">
        <f t="shared" si="1275"/>
        <v>2545</v>
      </c>
    </row>
    <row r="3595" spans="1:22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1266"/>
        <v>1.1063333333333334</v>
      </c>
      <c r="P3595">
        <f t="shared" si="1267"/>
        <v>77.186046511627907</v>
      </c>
      <c r="Q3595" t="s">
        <v>8317</v>
      </c>
      <c r="R3595" t="s">
        <v>8318</v>
      </c>
      <c r="S3595" s="10">
        <f t="shared" si="1268"/>
        <v>41974.898599537039</v>
      </c>
      <c r="T3595" s="10">
        <f t="shared" si="1269"/>
        <v>42009.851388888885</v>
      </c>
      <c r="U3595">
        <f t="shared" si="1274"/>
        <v>3000</v>
      </c>
      <c r="V3595">
        <f t="shared" si="1275"/>
        <v>3319</v>
      </c>
    </row>
    <row r="3596" spans="1:22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1266"/>
        <v>1.2593749999999999</v>
      </c>
      <c r="P3596">
        <f t="shared" si="1267"/>
        <v>55.972222222222221</v>
      </c>
      <c r="Q3596" t="s">
        <v>8317</v>
      </c>
      <c r="R3596" t="s">
        <v>8318</v>
      </c>
      <c r="S3596" s="10">
        <f t="shared" si="1268"/>
        <v>42592.066921296297</v>
      </c>
      <c r="T3596" s="10">
        <f t="shared" si="1269"/>
        <v>42617.066921296297</v>
      </c>
      <c r="U3596">
        <f t="shared" si="1274"/>
        <v>1600</v>
      </c>
      <c r="V3596">
        <f t="shared" si="1275"/>
        <v>2015</v>
      </c>
    </row>
    <row r="3597" spans="1:22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1266"/>
        <v>1.1850000000000001</v>
      </c>
      <c r="P3597">
        <f t="shared" si="1267"/>
        <v>49.693548387096776</v>
      </c>
      <c r="Q3597" t="s">
        <v>8317</v>
      </c>
      <c r="R3597" t="s">
        <v>8318</v>
      </c>
      <c r="S3597" s="10">
        <f t="shared" si="1268"/>
        <v>42050.008368055554</v>
      </c>
      <c r="T3597" s="10">
        <f t="shared" si="1269"/>
        <v>42076.290972222225</v>
      </c>
      <c r="U3597">
        <f t="shared" si="1274"/>
        <v>2600</v>
      </c>
      <c r="V3597">
        <f t="shared" si="1275"/>
        <v>3081</v>
      </c>
    </row>
    <row r="3598" spans="1:22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1266"/>
        <v>1.0772727272727274</v>
      </c>
      <c r="P3598">
        <f t="shared" si="1267"/>
        <v>79</v>
      </c>
      <c r="Q3598" t="s">
        <v>8317</v>
      </c>
      <c r="R3598" t="s">
        <v>8318</v>
      </c>
      <c r="S3598" s="10">
        <f t="shared" si="1268"/>
        <v>41856.715069444443</v>
      </c>
      <c r="T3598" s="10">
        <f t="shared" si="1269"/>
        <v>41877.715069444443</v>
      </c>
      <c r="U3598">
        <f>D3598*0.81</f>
        <v>891.00000000000011</v>
      </c>
      <c r="V3598">
        <f>E3598*0.81</f>
        <v>959.85</v>
      </c>
    </row>
    <row r="3599" spans="1:22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1266"/>
        <v>1.026</v>
      </c>
      <c r="P3599">
        <f t="shared" si="1267"/>
        <v>77.727272727272734</v>
      </c>
      <c r="Q3599" t="s">
        <v>8317</v>
      </c>
      <c r="R3599" t="s">
        <v>8318</v>
      </c>
      <c r="S3599" s="10">
        <f t="shared" si="1268"/>
        <v>42417.585532407407</v>
      </c>
      <c r="T3599" s="10">
        <f t="shared" si="1269"/>
        <v>42432.249305555553</v>
      </c>
      <c r="U3599">
        <f t="shared" ref="U3599:U3602" si="1276">D3599</f>
        <v>2500</v>
      </c>
      <c r="V3599">
        <f t="shared" ref="V3599:V3602" si="1277">E3599</f>
        <v>2565</v>
      </c>
    </row>
    <row r="3600" spans="1:22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1266"/>
        <v>1.101</v>
      </c>
      <c r="P3600">
        <f t="shared" si="1267"/>
        <v>40.777777777777779</v>
      </c>
      <c r="Q3600" t="s">
        <v>8317</v>
      </c>
      <c r="R3600" t="s">
        <v>8318</v>
      </c>
      <c r="S3600" s="10">
        <f t="shared" si="1268"/>
        <v>41866.79886574074</v>
      </c>
      <c r="T3600" s="10">
        <f t="shared" si="1269"/>
        <v>41885.207638888889</v>
      </c>
      <c r="U3600">
        <f t="shared" si="1276"/>
        <v>1000</v>
      </c>
      <c r="V3600">
        <f t="shared" si="1277"/>
        <v>1101</v>
      </c>
    </row>
    <row r="3601" spans="1:22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1266"/>
        <v>2.02</v>
      </c>
      <c r="P3601">
        <f t="shared" si="1267"/>
        <v>59.411764705882355</v>
      </c>
      <c r="Q3601" t="s">
        <v>8317</v>
      </c>
      <c r="R3601" t="s">
        <v>8318</v>
      </c>
      <c r="S3601" s="10">
        <f t="shared" si="1268"/>
        <v>42220.79487268519</v>
      </c>
      <c r="T3601" s="10">
        <f t="shared" si="1269"/>
        <v>42246</v>
      </c>
      <c r="U3601">
        <f t="shared" si="1276"/>
        <v>500</v>
      </c>
      <c r="V3601">
        <f t="shared" si="1277"/>
        <v>1010</v>
      </c>
    </row>
    <row r="3602" spans="1:22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1266"/>
        <v>1.3</v>
      </c>
      <c r="P3602">
        <f t="shared" si="1267"/>
        <v>3.25</v>
      </c>
      <c r="Q3602" t="s">
        <v>8317</v>
      </c>
      <c r="R3602" t="s">
        <v>8318</v>
      </c>
      <c r="S3602" s="10">
        <f t="shared" si="1268"/>
        <v>42628.849120370374</v>
      </c>
      <c r="T3602" s="10">
        <f t="shared" si="1269"/>
        <v>42656.849120370374</v>
      </c>
      <c r="U3602">
        <f t="shared" si="1276"/>
        <v>10</v>
      </c>
      <c r="V3602">
        <f t="shared" si="1277"/>
        <v>13</v>
      </c>
    </row>
    <row r="3603" spans="1:22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1266"/>
        <v>1.0435000000000001</v>
      </c>
      <c r="P3603">
        <f t="shared" si="1267"/>
        <v>39.377358490566039</v>
      </c>
      <c r="Q3603" t="s">
        <v>8317</v>
      </c>
      <c r="R3603" t="s">
        <v>8318</v>
      </c>
      <c r="S3603" s="10">
        <f t="shared" si="1268"/>
        <v>41990.99863425926</v>
      </c>
      <c r="T3603" s="10">
        <f t="shared" si="1269"/>
        <v>42020.99863425926</v>
      </c>
      <c r="U3603">
        <f>D3603*1.39</f>
        <v>2780</v>
      </c>
      <c r="V3603">
        <f>E3603*1.39</f>
        <v>2900.93</v>
      </c>
    </row>
    <row r="3604" spans="1:22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1266"/>
        <v>1.0004999999999999</v>
      </c>
      <c r="P3604">
        <f t="shared" si="1267"/>
        <v>81.673469387755105</v>
      </c>
      <c r="Q3604" t="s">
        <v>8317</v>
      </c>
      <c r="R3604" t="s">
        <v>8318</v>
      </c>
      <c r="S3604" s="10">
        <f t="shared" si="1268"/>
        <v>42447.894432870366</v>
      </c>
      <c r="T3604" s="10">
        <f t="shared" si="1269"/>
        <v>42507.894432870366</v>
      </c>
      <c r="U3604">
        <f t="shared" ref="U3604:U3606" si="1278">D3604</f>
        <v>4000</v>
      </c>
      <c r="V3604">
        <f t="shared" ref="V3604:V3606" si="1279">E3604</f>
        <v>4002</v>
      </c>
    </row>
    <row r="3605" spans="1:22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1266"/>
        <v>1.7066666666666668</v>
      </c>
      <c r="P3605">
        <f t="shared" si="1267"/>
        <v>44.912280701754383</v>
      </c>
      <c r="Q3605" t="s">
        <v>8317</v>
      </c>
      <c r="R3605" t="s">
        <v>8318</v>
      </c>
      <c r="S3605" s="10">
        <f t="shared" si="1268"/>
        <v>42283.864351851851</v>
      </c>
      <c r="T3605" s="10">
        <f t="shared" si="1269"/>
        <v>42313.906018518523</v>
      </c>
      <c r="U3605">
        <f t="shared" si="1278"/>
        <v>1500</v>
      </c>
      <c r="V3605">
        <f t="shared" si="1279"/>
        <v>2560</v>
      </c>
    </row>
    <row r="3606" spans="1:22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1266"/>
        <v>1.1283333333333334</v>
      </c>
      <c r="P3606">
        <f t="shared" si="1267"/>
        <v>49.05797101449275</v>
      </c>
      <c r="Q3606" t="s">
        <v>8317</v>
      </c>
      <c r="R3606" t="s">
        <v>8318</v>
      </c>
      <c r="S3606" s="10">
        <f t="shared" si="1268"/>
        <v>42483.015694444446</v>
      </c>
      <c r="T3606" s="10">
        <f t="shared" si="1269"/>
        <v>42489.290972222225</v>
      </c>
      <c r="U3606">
        <f t="shared" si="1278"/>
        <v>3000</v>
      </c>
      <c r="V3606">
        <f t="shared" si="1279"/>
        <v>3385</v>
      </c>
    </row>
    <row r="3607" spans="1:22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1266"/>
        <v>1.84</v>
      </c>
      <c r="P3607">
        <f t="shared" si="1267"/>
        <v>30.666666666666668</v>
      </c>
      <c r="Q3607" t="s">
        <v>8317</v>
      </c>
      <c r="R3607" t="s">
        <v>8318</v>
      </c>
      <c r="S3607" s="10">
        <f t="shared" si="1268"/>
        <v>42383.793124999997</v>
      </c>
      <c r="T3607" s="10">
        <f t="shared" si="1269"/>
        <v>42413.793124999997</v>
      </c>
      <c r="U3607">
        <f t="shared" ref="U3607:U3613" si="1280">D3607*1.39</f>
        <v>347.5</v>
      </c>
      <c r="V3607">
        <f t="shared" ref="V3607:V3613" si="1281">E3607*1.39</f>
        <v>639.4</v>
      </c>
    </row>
    <row r="3608" spans="1:22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1266"/>
        <v>1.3026666666666666</v>
      </c>
      <c r="P3608">
        <f t="shared" si="1267"/>
        <v>61.0625</v>
      </c>
      <c r="Q3608" t="s">
        <v>8317</v>
      </c>
      <c r="R3608" t="s">
        <v>8318</v>
      </c>
      <c r="S3608" s="10">
        <f t="shared" si="1268"/>
        <v>42566.604826388888</v>
      </c>
      <c r="T3608" s="10">
        <f t="shared" si="1269"/>
        <v>42596.604826388888</v>
      </c>
      <c r="U3608">
        <f t="shared" si="1280"/>
        <v>4170</v>
      </c>
      <c r="V3608">
        <f t="shared" si="1281"/>
        <v>5432.12</v>
      </c>
    </row>
    <row r="3609" spans="1:22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1266"/>
        <v>1.0545454545454545</v>
      </c>
      <c r="P3609">
        <f t="shared" si="1267"/>
        <v>29</v>
      </c>
      <c r="Q3609" t="s">
        <v>8317</v>
      </c>
      <c r="R3609" t="s">
        <v>8318</v>
      </c>
      <c r="S3609" s="10">
        <f t="shared" si="1268"/>
        <v>42338.963912037041</v>
      </c>
      <c r="T3609" s="10">
        <f t="shared" si="1269"/>
        <v>42353</v>
      </c>
      <c r="U3609">
        <f t="shared" si="1280"/>
        <v>764.5</v>
      </c>
      <c r="V3609">
        <f t="shared" si="1281"/>
        <v>806.19999999999993</v>
      </c>
    </row>
    <row r="3610" spans="1:22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1266"/>
        <v>1</v>
      </c>
      <c r="P3610">
        <f t="shared" si="1267"/>
        <v>29.62962962962963</v>
      </c>
      <c r="Q3610" t="s">
        <v>8317</v>
      </c>
      <c r="R3610" t="s">
        <v>8318</v>
      </c>
      <c r="S3610" s="10">
        <f t="shared" si="1268"/>
        <v>42506.709375000006</v>
      </c>
      <c r="T3610" s="10">
        <f t="shared" si="1269"/>
        <v>42538.583333333328</v>
      </c>
      <c r="U3610">
        <f t="shared" si="1280"/>
        <v>1112</v>
      </c>
      <c r="V3610">
        <f t="shared" si="1281"/>
        <v>1112</v>
      </c>
    </row>
    <row r="3611" spans="1:22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1266"/>
        <v>1.5331632653061225</v>
      </c>
      <c r="P3611">
        <f t="shared" si="1267"/>
        <v>143.0952380952381</v>
      </c>
      <c r="Q3611" t="s">
        <v>8317</v>
      </c>
      <c r="R3611" t="s">
        <v>8318</v>
      </c>
      <c r="S3611" s="10">
        <f t="shared" si="1268"/>
        <v>42429.991724537031</v>
      </c>
      <c r="T3611" s="10">
        <f t="shared" si="1269"/>
        <v>42459.950057870374</v>
      </c>
      <c r="U3611">
        <f t="shared" si="1280"/>
        <v>2724.3999999999996</v>
      </c>
      <c r="V3611">
        <f t="shared" si="1281"/>
        <v>4176.95</v>
      </c>
    </row>
    <row r="3612" spans="1:22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1266"/>
        <v>1.623</v>
      </c>
      <c r="P3612">
        <f t="shared" si="1267"/>
        <v>52.354838709677416</v>
      </c>
      <c r="Q3612" t="s">
        <v>8317</v>
      </c>
      <c r="R3612" t="s">
        <v>8318</v>
      </c>
      <c r="S3612" s="10">
        <f t="shared" si="1268"/>
        <v>42203.432129629626</v>
      </c>
      <c r="T3612" s="10">
        <f t="shared" si="1269"/>
        <v>42233.432129629626</v>
      </c>
      <c r="U3612">
        <f t="shared" si="1280"/>
        <v>1390</v>
      </c>
      <c r="V3612">
        <f t="shared" si="1281"/>
        <v>2255.9699999999998</v>
      </c>
    </row>
    <row r="3613" spans="1:22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1266"/>
        <v>1.36</v>
      </c>
      <c r="P3613">
        <f t="shared" si="1267"/>
        <v>66.666666666666671</v>
      </c>
      <c r="Q3613" t="s">
        <v>8317</v>
      </c>
      <c r="R3613" t="s">
        <v>8318</v>
      </c>
      <c r="S3613" s="10">
        <f t="shared" si="1268"/>
        <v>42072.370381944449</v>
      </c>
      <c r="T3613" s="10">
        <f t="shared" si="1269"/>
        <v>42102.370381944449</v>
      </c>
      <c r="U3613">
        <f t="shared" si="1280"/>
        <v>3474.9999999999995</v>
      </c>
      <c r="V3613">
        <f t="shared" si="1281"/>
        <v>4726</v>
      </c>
    </row>
    <row r="3614" spans="1:22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1266"/>
        <v>1.444</v>
      </c>
      <c r="P3614">
        <f t="shared" si="1267"/>
        <v>126.66666666666667</v>
      </c>
      <c r="Q3614" t="s">
        <v>8317</v>
      </c>
      <c r="R3614" t="s">
        <v>8318</v>
      </c>
      <c r="S3614" s="10">
        <f t="shared" si="1268"/>
        <v>41789.726979166669</v>
      </c>
      <c r="T3614" s="10">
        <f t="shared" si="1269"/>
        <v>41799.726979166669</v>
      </c>
      <c r="U3614">
        <f>D3614*0.81</f>
        <v>4050.0000000000005</v>
      </c>
      <c r="V3614">
        <f>E3614*0.81</f>
        <v>5848.2000000000007</v>
      </c>
    </row>
    <row r="3615" spans="1:22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1266"/>
        <v>1</v>
      </c>
      <c r="P3615">
        <f t="shared" si="1267"/>
        <v>62.5</v>
      </c>
      <c r="Q3615" t="s">
        <v>8317</v>
      </c>
      <c r="R3615" t="s">
        <v>8318</v>
      </c>
      <c r="S3615" s="10">
        <f t="shared" si="1268"/>
        <v>41788.58997685185</v>
      </c>
      <c r="T3615" s="10">
        <f t="shared" si="1269"/>
        <v>41818.58997685185</v>
      </c>
      <c r="U3615">
        <f t="shared" ref="U3615:U3616" si="1282">D3615</f>
        <v>1250</v>
      </c>
      <c r="V3615">
        <f t="shared" ref="V3615:V3616" si="1283">E3615</f>
        <v>1250</v>
      </c>
    </row>
    <row r="3616" spans="1:22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1266"/>
        <v>1.008</v>
      </c>
      <c r="P3616">
        <f t="shared" si="1267"/>
        <v>35.492957746478872</v>
      </c>
      <c r="Q3616" t="s">
        <v>8317</v>
      </c>
      <c r="R3616" t="s">
        <v>8318</v>
      </c>
      <c r="S3616" s="10">
        <f t="shared" si="1268"/>
        <v>42144.041851851856</v>
      </c>
      <c r="T3616" s="10">
        <f t="shared" si="1269"/>
        <v>42174.041851851856</v>
      </c>
      <c r="U3616">
        <f t="shared" si="1282"/>
        <v>2500</v>
      </c>
      <c r="V3616">
        <f t="shared" si="1283"/>
        <v>2520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1266"/>
        <v>1.0680000000000001</v>
      </c>
      <c r="P3617">
        <f t="shared" si="1267"/>
        <v>37.083333333333336</v>
      </c>
      <c r="Q3617" t="s">
        <v>8317</v>
      </c>
      <c r="R3617" t="s">
        <v>8318</v>
      </c>
      <c r="S3617" s="10">
        <f t="shared" si="1268"/>
        <v>42318.593703703707</v>
      </c>
      <c r="T3617" s="10">
        <f t="shared" si="1269"/>
        <v>42348.593703703707</v>
      </c>
      <c r="U3617">
        <f t="shared" ref="U3617:U3620" si="1284">D3617*1.39</f>
        <v>3474.9999999999995</v>
      </c>
      <c r="V3617">
        <f t="shared" ref="V3617:V3620" si="1285">E3617*1.39</f>
        <v>3711.2999999999997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1266"/>
        <v>1.248</v>
      </c>
      <c r="P3618">
        <f t="shared" si="1267"/>
        <v>69.333333333333329</v>
      </c>
      <c r="Q3618" t="s">
        <v>8317</v>
      </c>
      <c r="R3618" t="s">
        <v>8318</v>
      </c>
      <c r="S3618" s="10">
        <f t="shared" si="1268"/>
        <v>42052.949814814812</v>
      </c>
      <c r="T3618" s="10">
        <f t="shared" si="1269"/>
        <v>42082.908148148148</v>
      </c>
      <c r="U3618">
        <f t="shared" si="1284"/>
        <v>3474.9999999999995</v>
      </c>
      <c r="V3618">
        <f t="shared" si="1285"/>
        <v>4336.7999999999993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1266"/>
        <v>1.1891891891891893</v>
      </c>
      <c r="P3619">
        <f t="shared" si="1267"/>
        <v>17.254901960784313</v>
      </c>
      <c r="Q3619" t="s">
        <v>8317</v>
      </c>
      <c r="R3619" t="s">
        <v>8318</v>
      </c>
      <c r="S3619" s="10">
        <f t="shared" si="1268"/>
        <v>42779.610289351855</v>
      </c>
      <c r="T3619" s="10">
        <f t="shared" si="1269"/>
        <v>42794</v>
      </c>
      <c r="U3619">
        <f t="shared" si="1284"/>
        <v>1028.5999999999999</v>
      </c>
      <c r="V3619">
        <f t="shared" si="1285"/>
        <v>1223.1999999999998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1266"/>
        <v>1.01</v>
      </c>
      <c r="P3620">
        <f t="shared" si="1267"/>
        <v>36.071428571428569</v>
      </c>
      <c r="Q3620" t="s">
        <v>8317</v>
      </c>
      <c r="R3620" t="s">
        <v>8318</v>
      </c>
      <c r="S3620" s="10">
        <f t="shared" si="1268"/>
        <v>42128.627893518518</v>
      </c>
      <c r="T3620" s="10">
        <f t="shared" si="1269"/>
        <v>42158.627893518518</v>
      </c>
      <c r="U3620">
        <f t="shared" si="1284"/>
        <v>2780</v>
      </c>
      <c r="V3620">
        <f t="shared" si="1285"/>
        <v>2807.7999999999997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1266"/>
        <v>1.1299999999999999</v>
      </c>
      <c r="P3621">
        <f t="shared" si="1267"/>
        <v>66.470588235294116</v>
      </c>
      <c r="Q3621" t="s">
        <v>8317</v>
      </c>
      <c r="R3621" t="s">
        <v>8318</v>
      </c>
      <c r="S3621" s="10">
        <f t="shared" si="1268"/>
        <v>42661.132245370376</v>
      </c>
      <c r="T3621" s="10">
        <f t="shared" si="1269"/>
        <v>42693.916666666672</v>
      </c>
      <c r="U3621">
        <f t="shared" ref="U3621:U3626" si="1286">D3621</f>
        <v>1000</v>
      </c>
      <c r="V3621">
        <f t="shared" ref="V3621:V3626" si="1287">E3621</f>
        <v>1130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1266"/>
        <v>1.0519047619047619</v>
      </c>
      <c r="P3622">
        <f t="shared" si="1267"/>
        <v>56.065989847715734</v>
      </c>
      <c r="Q3622" t="s">
        <v>8317</v>
      </c>
      <c r="R3622" t="s">
        <v>8318</v>
      </c>
      <c r="S3622" s="10">
        <f t="shared" si="1268"/>
        <v>42037.938206018516</v>
      </c>
      <c r="T3622" s="10">
        <f t="shared" si="1269"/>
        <v>42068.166666666672</v>
      </c>
      <c r="U3622">
        <f t="shared" si="1286"/>
        <v>10500</v>
      </c>
      <c r="V3622">
        <f t="shared" si="1287"/>
        <v>11045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1266"/>
        <v>1.0973333333333333</v>
      </c>
      <c r="P3623">
        <f t="shared" si="1267"/>
        <v>47.028571428571432</v>
      </c>
      <c r="Q3623" t="s">
        <v>8317</v>
      </c>
      <c r="R3623" t="s">
        <v>8318</v>
      </c>
      <c r="S3623" s="10">
        <f t="shared" si="1268"/>
        <v>42619.935694444444</v>
      </c>
      <c r="T3623" s="10">
        <f t="shared" si="1269"/>
        <v>42643.875</v>
      </c>
      <c r="U3623">
        <f t="shared" si="1286"/>
        <v>3000</v>
      </c>
      <c r="V3623">
        <f t="shared" si="1287"/>
        <v>3292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1266"/>
        <v>1.00099</v>
      </c>
      <c r="P3624">
        <f t="shared" si="1267"/>
        <v>47.666190476190479</v>
      </c>
      <c r="Q3624" t="s">
        <v>8317</v>
      </c>
      <c r="R3624" t="s">
        <v>8318</v>
      </c>
      <c r="S3624" s="10">
        <f t="shared" si="1268"/>
        <v>41877.221886574072</v>
      </c>
      <c r="T3624" s="10">
        <f t="shared" si="1269"/>
        <v>41910.140972222223</v>
      </c>
      <c r="U3624">
        <f t="shared" si="1286"/>
        <v>1000</v>
      </c>
      <c r="V3624">
        <f t="shared" si="1287"/>
        <v>1000.99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1266"/>
        <v>1.2</v>
      </c>
      <c r="P3625">
        <f t="shared" si="1267"/>
        <v>88.235294117647058</v>
      </c>
      <c r="Q3625" t="s">
        <v>8317</v>
      </c>
      <c r="R3625" t="s">
        <v>8318</v>
      </c>
      <c r="S3625" s="10">
        <f t="shared" si="1268"/>
        <v>41828.736921296295</v>
      </c>
      <c r="T3625" s="10">
        <f t="shared" si="1269"/>
        <v>41846.291666666664</v>
      </c>
      <c r="U3625">
        <f t="shared" si="1286"/>
        <v>2500</v>
      </c>
      <c r="V3625">
        <f t="shared" si="1287"/>
        <v>3000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1266"/>
        <v>1.0493333333333332</v>
      </c>
      <c r="P3626">
        <f t="shared" si="1267"/>
        <v>80.717948717948715</v>
      </c>
      <c r="Q3626" t="s">
        <v>8317</v>
      </c>
      <c r="R3626" t="s">
        <v>8318</v>
      </c>
      <c r="S3626" s="10">
        <f t="shared" si="1268"/>
        <v>42545.774189814809</v>
      </c>
      <c r="T3626" s="10">
        <f t="shared" si="1269"/>
        <v>42605.774189814809</v>
      </c>
      <c r="U3626">
        <f t="shared" si="1286"/>
        <v>3000</v>
      </c>
      <c r="V3626">
        <f t="shared" si="1287"/>
        <v>3148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1266"/>
        <v>1.0266666666666666</v>
      </c>
      <c r="P3627">
        <f t="shared" si="1267"/>
        <v>39.487179487179489</v>
      </c>
      <c r="Q3627" t="s">
        <v>8317</v>
      </c>
      <c r="R3627" t="s">
        <v>8318</v>
      </c>
      <c r="S3627" s="10">
        <f t="shared" si="1268"/>
        <v>42157.652511574073</v>
      </c>
      <c r="T3627" s="10">
        <f t="shared" si="1269"/>
        <v>42187.652511574073</v>
      </c>
      <c r="U3627">
        <f t="shared" ref="U3627:U3628" si="1288">D3627*1.39</f>
        <v>4170</v>
      </c>
      <c r="V3627">
        <f t="shared" ref="V3627:V3628" si="1289">E3627*1.39</f>
        <v>4281.2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1266"/>
        <v>1.0182500000000001</v>
      </c>
      <c r="P3628">
        <f t="shared" si="1267"/>
        <v>84.854166666666671</v>
      </c>
      <c r="Q3628" t="s">
        <v>8317</v>
      </c>
      <c r="R3628" t="s">
        <v>8318</v>
      </c>
      <c r="S3628" s="10">
        <f t="shared" si="1268"/>
        <v>41846.667326388888</v>
      </c>
      <c r="T3628" s="10">
        <f t="shared" si="1269"/>
        <v>41867.667326388888</v>
      </c>
      <c r="U3628">
        <f t="shared" si="1288"/>
        <v>5560</v>
      </c>
      <c r="V3628">
        <f t="shared" si="1289"/>
        <v>5661.4699999999993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1266"/>
        <v>1</v>
      </c>
      <c r="P3629">
        <f t="shared" si="1267"/>
        <v>68.965517241379317</v>
      </c>
      <c r="Q3629" t="s">
        <v>8317</v>
      </c>
      <c r="R3629" t="s">
        <v>8318</v>
      </c>
      <c r="S3629" s="10">
        <f t="shared" si="1268"/>
        <v>42460.741747685184</v>
      </c>
      <c r="T3629" s="10">
        <f t="shared" si="1269"/>
        <v>42511.165972222225</v>
      </c>
      <c r="U3629">
        <f t="shared" ref="U3629:U3631" si="1290">D3629</f>
        <v>2000</v>
      </c>
      <c r="V3629">
        <f t="shared" ref="V3629:V3631" si="1291">E3629</f>
        <v>2000</v>
      </c>
    </row>
    <row r="3630" spans="1:22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1266"/>
        <v>0</v>
      </c>
      <c r="P3630" t="e">
        <f t="shared" si="1267"/>
        <v>#DIV/0!</v>
      </c>
      <c r="Q3630" t="s">
        <v>8317</v>
      </c>
      <c r="R3630" t="s">
        <v>8359</v>
      </c>
      <c r="S3630" s="10">
        <f t="shared" si="1268"/>
        <v>42291.833287037036</v>
      </c>
      <c r="T3630" s="10">
        <f t="shared" si="1269"/>
        <v>42351.874953703707</v>
      </c>
      <c r="U3630">
        <f t="shared" si="1290"/>
        <v>100000</v>
      </c>
      <c r="V3630">
        <f t="shared" si="1291"/>
        <v>0</v>
      </c>
    </row>
    <row r="3631" spans="1:22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1266"/>
        <v>1.9999999999999999E-6</v>
      </c>
      <c r="P3631">
        <f t="shared" si="1267"/>
        <v>1</v>
      </c>
      <c r="Q3631" t="s">
        <v>8317</v>
      </c>
      <c r="R3631" t="s">
        <v>8359</v>
      </c>
      <c r="S3631" s="10">
        <f t="shared" si="1268"/>
        <v>42437.094490740739</v>
      </c>
      <c r="T3631" s="10">
        <f t="shared" si="1269"/>
        <v>42495.708333333328</v>
      </c>
      <c r="U3631">
        <f t="shared" si="1290"/>
        <v>1000000</v>
      </c>
      <c r="V3631">
        <f t="shared" si="1291"/>
        <v>2</v>
      </c>
    </row>
    <row r="3632" spans="1:22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1266"/>
        <v>3.3333333333333332E-4</v>
      </c>
      <c r="P3632">
        <f t="shared" si="1267"/>
        <v>1</v>
      </c>
      <c r="Q3632" t="s">
        <v>8317</v>
      </c>
      <c r="R3632" t="s">
        <v>8359</v>
      </c>
      <c r="S3632" s="10">
        <f t="shared" si="1268"/>
        <v>41942.84710648148</v>
      </c>
      <c r="T3632" s="10">
        <f t="shared" si="1269"/>
        <v>41972.888773148152</v>
      </c>
      <c r="U3632">
        <f>D3632*1.39</f>
        <v>4170</v>
      </c>
      <c r="V3632">
        <f>E3632*1.39</f>
        <v>1.39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1266"/>
        <v>0.51023391812865493</v>
      </c>
      <c r="P3633">
        <f t="shared" si="1267"/>
        <v>147.88135593220338</v>
      </c>
      <c r="Q3633" t="s">
        <v>8317</v>
      </c>
      <c r="R3633" t="s">
        <v>8359</v>
      </c>
      <c r="S3633" s="10">
        <f t="shared" si="1268"/>
        <v>41880.753437499996</v>
      </c>
      <c r="T3633" s="10">
        <f t="shared" si="1269"/>
        <v>41905.165972222225</v>
      </c>
      <c r="U3633">
        <f>D3633</f>
        <v>17100</v>
      </c>
      <c r="V3633">
        <f>E3633</f>
        <v>8725</v>
      </c>
    </row>
    <row r="3634" spans="1:22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1266"/>
        <v>0.2</v>
      </c>
      <c r="P3634">
        <f t="shared" si="1267"/>
        <v>100</v>
      </c>
      <c r="Q3634" t="s">
        <v>8317</v>
      </c>
      <c r="R3634" t="s">
        <v>8359</v>
      </c>
      <c r="S3634" s="10">
        <f t="shared" si="1268"/>
        <v>41946.936909722222</v>
      </c>
      <c r="T3634" s="10">
        <f t="shared" si="1269"/>
        <v>41966.936909722222</v>
      </c>
      <c r="U3634">
        <f>D3634*1.39</f>
        <v>695</v>
      </c>
      <c r="V3634">
        <f>E3634*1.39</f>
        <v>139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1266"/>
        <v>0.35239999999999999</v>
      </c>
      <c r="P3635">
        <f t="shared" si="1267"/>
        <v>56.838709677419352</v>
      </c>
      <c r="Q3635" t="s">
        <v>8317</v>
      </c>
      <c r="R3635" t="s">
        <v>8359</v>
      </c>
      <c r="S3635" s="10">
        <f t="shared" si="1268"/>
        <v>42649.623460648145</v>
      </c>
      <c r="T3635" s="10">
        <f t="shared" si="1269"/>
        <v>42693.041666666672</v>
      </c>
      <c r="U3635">
        <f>D3635</f>
        <v>5000</v>
      </c>
      <c r="V3635">
        <f>E3635</f>
        <v>1762</v>
      </c>
    </row>
    <row r="3636" spans="1:22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1266"/>
        <v>4.2466666666666666E-2</v>
      </c>
      <c r="P3636">
        <f t="shared" si="1267"/>
        <v>176.94444444444446</v>
      </c>
      <c r="Q3636" t="s">
        <v>8317</v>
      </c>
      <c r="R3636" t="s">
        <v>8359</v>
      </c>
      <c r="S3636" s="10">
        <f t="shared" si="1268"/>
        <v>42701.166365740741</v>
      </c>
      <c r="T3636" s="10">
        <f t="shared" si="1269"/>
        <v>42749.165972222225</v>
      </c>
      <c r="U3636">
        <f>D3636*0.81</f>
        <v>60750.000000000007</v>
      </c>
      <c r="V3636">
        <f>E3636*0.81</f>
        <v>2579.8500000000004</v>
      </c>
    </row>
    <row r="3637" spans="1:22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1266"/>
        <v>0.36457142857142855</v>
      </c>
      <c r="P3637">
        <f t="shared" si="1267"/>
        <v>127.6</v>
      </c>
      <c r="Q3637" t="s">
        <v>8317</v>
      </c>
      <c r="R3637" t="s">
        <v>8359</v>
      </c>
      <c r="S3637" s="10">
        <f t="shared" si="1268"/>
        <v>42450.88282407407</v>
      </c>
      <c r="T3637" s="10">
        <f t="shared" si="1269"/>
        <v>42480.88282407407</v>
      </c>
      <c r="U3637">
        <f t="shared" ref="U3637:U3639" si="1292">D3637</f>
        <v>3500</v>
      </c>
      <c r="V3637">
        <f t="shared" ref="V3637:V3639" si="1293">E3637</f>
        <v>1276</v>
      </c>
    </row>
    <row r="3638" spans="1:22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1266"/>
        <v>0</v>
      </c>
      <c r="P3638" t="e">
        <f t="shared" si="1267"/>
        <v>#DIV/0!</v>
      </c>
      <c r="Q3638" t="s">
        <v>8317</v>
      </c>
      <c r="R3638" t="s">
        <v>8359</v>
      </c>
      <c r="S3638" s="10">
        <f t="shared" si="1268"/>
        <v>42226.694780092599</v>
      </c>
      <c r="T3638" s="10">
        <f t="shared" si="1269"/>
        <v>42261.694780092599</v>
      </c>
      <c r="U3638">
        <f t="shared" si="1292"/>
        <v>150000</v>
      </c>
      <c r="V3638">
        <f t="shared" si="1293"/>
        <v>0</v>
      </c>
    </row>
    <row r="3639" spans="1:22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1266"/>
        <v>0.30866666666666664</v>
      </c>
      <c r="P3639">
        <f t="shared" si="1267"/>
        <v>66.142857142857139</v>
      </c>
      <c r="Q3639" t="s">
        <v>8317</v>
      </c>
      <c r="R3639" t="s">
        <v>8359</v>
      </c>
      <c r="S3639" s="10">
        <f t="shared" si="1268"/>
        <v>41975.700636574074</v>
      </c>
      <c r="T3639" s="10">
        <f t="shared" si="1269"/>
        <v>42005.700636574074</v>
      </c>
      <c r="U3639">
        <f t="shared" si="1292"/>
        <v>3000</v>
      </c>
      <c r="V3639">
        <f t="shared" si="1293"/>
        <v>926</v>
      </c>
    </row>
    <row r="3640" spans="1:22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1266"/>
        <v>6.545454545454546E-2</v>
      </c>
      <c r="P3640">
        <f t="shared" si="1267"/>
        <v>108</v>
      </c>
      <c r="Q3640" t="s">
        <v>8317</v>
      </c>
      <c r="R3640" t="s">
        <v>8359</v>
      </c>
      <c r="S3640" s="10">
        <f t="shared" si="1268"/>
        <v>42053.672824074078</v>
      </c>
      <c r="T3640" s="10">
        <f t="shared" si="1269"/>
        <v>42113.631157407406</v>
      </c>
      <c r="U3640">
        <f>D3640*0.81</f>
        <v>2673</v>
      </c>
      <c r="V3640">
        <f>E3640*0.81</f>
        <v>174.96</v>
      </c>
    </row>
    <row r="3641" spans="1:22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1266"/>
        <v>4.0000000000000003E-5</v>
      </c>
      <c r="P3641">
        <f t="shared" si="1267"/>
        <v>1</v>
      </c>
      <c r="Q3641" t="s">
        <v>8317</v>
      </c>
      <c r="R3641" t="s">
        <v>8359</v>
      </c>
      <c r="S3641" s="10">
        <f t="shared" si="1268"/>
        <v>42590.677152777775</v>
      </c>
      <c r="T3641" s="10">
        <f t="shared" si="1269"/>
        <v>42650.632638888885</v>
      </c>
      <c r="U3641">
        <f t="shared" ref="U3641:U3643" si="1294">D3641</f>
        <v>25000</v>
      </c>
      <c r="V3641">
        <f t="shared" ref="V3641:V3643" si="1295">E3641</f>
        <v>1</v>
      </c>
    </row>
    <row r="3642" spans="1:22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1266"/>
        <v>5.5E-2</v>
      </c>
      <c r="P3642">
        <f t="shared" si="1267"/>
        <v>18.333333333333332</v>
      </c>
      <c r="Q3642" t="s">
        <v>8317</v>
      </c>
      <c r="R3642" t="s">
        <v>8359</v>
      </c>
      <c r="S3642" s="10">
        <f t="shared" si="1268"/>
        <v>42104.781597222223</v>
      </c>
      <c r="T3642" s="10">
        <f t="shared" si="1269"/>
        <v>42134.781597222223</v>
      </c>
      <c r="U3642">
        <f t="shared" si="1294"/>
        <v>1000</v>
      </c>
      <c r="V3642">
        <f t="shared" si="1295"/>
        <v>55</v>
      </c>
    </row>
    <row r="3643" spans="1:22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1266"/>
        <v>0</v>
      </c>
      <c r="P3643" t="e">
        <f t="shared" si="1267"/>
        <v>#DIV/0!</v>
      </c>
      <c r="Q3643" t="s">
        <v>8317</v>
      </c>
      <c r="R3643" t="s">
        <v>8359</v>
      </c>
      <c r="S3643" s="10">
        <f t="shared" si="1268"/>
        <v>41899.627071759263</v>
      </c>
      <c r="T3643" s="10">
        <f t="shared" si="1269"/>
        <v>41917.208333333336</v>
      </c>
      <c r="U3643">
        <f t="shared" si="1294"/>
        <v>3000</v>
      </c>
      <c r="V3643">
        <f t="shared" si="1295"/>
        <v>0</v>
      </c>
    </row>
    <row r="3644" spans="1:22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1266"/>
        <v>2.1428571428571429E-2</v>
      </c>
      <c r="P3644">
        <f t="shared" si="1267"/>
        <v>7.5</v>
      </c>
      <c r="Q3644" t="s">
        <v>8317</v>
      </c>
      <c r="R3644" t="s">
        <v>8359</v>
      </c>
      <c r="S3644" s="10">
        <f t="shared" si="1268"/>
        <v>42297.816284722227</v>
      </c>
      <c r="T3644" s="10">
        <f t="shared" si="1269"/>
        <v>42338.708333333328</v>
      </c>
      <c r="U3644">
        <f>D3644*1.19</f>
        <v>833</v>
      </c>
      <c r="V3644">
        <f>E3644*1.19</f>
        <v>17.849999999999998</v>
      </c>
    </row>
    <row r="3645" spans="1:22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1266"/>
        <v>0</v>
      </c>
      <c r="P3645" t="e">
        <f t="shared" si="1267"/>
        <v>#DIV/0!</v>
      </c>
      <c r="Q3645" t="s">
        <v>8317</v>
      </c>
      <c r="R3645" t="s">
        <v>8359</v>
      </c>
      <c r="S3645" s="10">
        <f t="shared" si="1268"/>
        <v>42285.143969907411</v>
      </c>
      <c r="T3645" s="10">
        <f t="shared" si="1269"/>
        <v>42325.185636574075</v>
      </c>
      <c r="U3645">
        <f t="shared" ref="U3645:U3646" si="1296">D3645</f>
        <v>25000</v>
      </c>
      <c r="V3645">
        <f t="shared" ref="V3645:V3646" si="1297">E3645</f>
        <v>0</v>
      </c>
    </row>
    <row r="3646" spans="1:22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1266"/>
        <v>0.16420000000000001</v>
      </c>
      <c r="P3646">
        <f t="shared" si="1267"/>
        <v>68.416666666666671</v>
      </c>
      <c r="Q3646" t="s">
        <v>8317</v>
      </c>
      <c r="R3646" t="s">
        <v>8359</v>
      </c>
      <c r="S3646" s="10">
        <f t="shared" si="1268"/>
        <v>42409.241747685184</v>
      </c>
      <c r="T3646" s="10">
        <f t="shared" si="1269"/>
        <v>42437.207638888889</v>
      </c>
      <c r="U3646">
        <f t="shared" si="1296"/>
        <v>5000</v>
      </c>
      <c r="V3646">
        <f t="shared" si="1297"/>
        <v>821</v>
      </c>
    </row>
    <row r="3647" spans="1:22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1266"/>
        <v>1E-3</v>
      </c>
      <c r="P3647">
        <f t="shared" si="1267"/>
        <v>1</v>
      </c>
      <c r="Q3647" t="s">
        <v>8317</v>
      </c>
      <c r="R3647" t="s">
        <v>8359</v>
      </c>
      <c r="S3647" s="10">
        <f t="shared" si="1268"/>
        <v>42665.970347222217</v>
      </c>
      <c r="T3647" s="10">
        <f t="shared" si="1269"/>
        <v>42696.012013888889</v>
      </c>
      <c r="U3647">
        <f>D3647*0.81</f>
        <v>810</v>
      </c>
      <c r="V3647">
        <f>E3647*0.81</f>
        <v>0.81</v>
      </c>
    </row>
    <row r="3648" spans="1:22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1266"/>
        <v>4.8099999999999997E-2</v>
      </c>
      <c r="P3648">
        <f t="shared" si="1267"/>
        <v>60.125</v>
      </c>
      <c r="Q3648" t="s">
        <v>8317</v>
      </c>
      <c r="R3648" t="s">
        <v>8359</v>
      </c>
      <c r="S3648" s="10">
        <f t="shared" si="1268"/>
        <v>42140.421319444446</v>
      </c>
      <c r="T3648" s="10">
        <f t="shared" si="1269"/>
        <v>42171.979166666672</v>
      </c>
      <c r="U3648">
        <f>D3648</f>
        <v>10000</v>
      </c>
      <c r="V3648">
        <f>E3648</f>
        <v>481</v>
      </c>
    </row>
    <row r="3649" spans="1:22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1266"/>
        <v>0.06</v>
      </c>
      <c r="P3649">
        <f t="shared" si="1267"/>
        <v>15</v>
      </c>
      <c r="Q3649" t="s">
        <v>8317</v>
      </c>
      <c r="R3649" t="s">
        <v>8359</v>
      </c>
      <c r="S3649" s="10">
        <f t="shared" si="1268"/>
        <v>42598.749155092592</v>
      </c>
      <c r="T3649" s="10">
        <f t="shared" si="1269"/>
        <v>42643.749155092592</v>
      </c>
      <c r="U3649">
        <f>D3649*1.39</f>
        <v>695</v>
      </c>
      <c r="V3649">
        <f>E3649*1.39</f>
        <v>41.699999999999996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1266"/>
        <v>1.003825</v>
      </c>
      <c r="P3650">
        <f t="shared" si="1267"/>
        <v>550.04109589041093</v>
      </c>
      <c r="Q3650" t="s">
        <v>8317</v>
      </c>
      <c r="R3650" t="s">
        <v>8318</v>
      </c>
      <c r="S3650" s="10">
        <f t="shared" si="1268"/>
        <v>41887.292187500003</v>
      </c>
      <c r="T3650" s="10">
        <f t="shared" si="1269"/>
        <v>41917.292187500003</v>
      </c>
      <c r="U3650">
        <f>D3650</f>
        <v>40000</v>
      </c>
      <c r="V3650">
        <f>E3650</f>
        <v>40153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1298">SUM(E3651/D3651)</f>
        <v>1.04</v>
      </c>
      <c r="P3651">
        <f t="shared" ref="P3651:P3714" si="1299">SUM(E3651/L3651)</f>
        <v>97.5</v>
      </c>
      <c r="Q3651" t="s">
        <v>8317</v>
      </c>
      <c r="R3651" t="s">
        <v>8318</v>
      </c>
      <c r="S3651" s="10">
        <f t="shared" ref="S3651:S3714" si="1300">(((J3651/60)/60)/24)+DATE(1970,1,1)</f>
        <v>41780.712893518517</v>
      </c>
      <c r="T3651" s="10">
        <f t="shared" ref="T3651:T3714" si="1301">(((I3651/60)/60)/24)+DATE(1970,1,1)</f>
        <v>41806.712893518517</v>
      </c>
      <c r="U3651">
        <f>D3651*0.81</f>
        <v>607.5</v>
      </c>
      <c r="V3651">
        <f>E3651*0.81</f>
        <v>631.80000000000007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1298"/>
        <v>1</v>
      </c>
      <c r="P3652">
        <f t="shared" si="1299"/>
        <v>29.411764705882351</v>
      </c>
      <c r="Q3652" t="s">
        <v>8317</v>
      </c>
      <c r="R3652" t="s">
        <v>8318</v>
      </c>
      <c r="S3652" s="10">
        <f t="shared" si="1300"/>
        <v>42381.478981481487</v>
      </c>
      <c r="T3652" s="10">
        <f t="shared" si="1301"/>
        <v>42402.478981481487</v>
      </c>
      <c r="U3652">
        <f>D3652*1.39</f>
        <v>695</v>
      </c>
      <c r="V3652">
        <f>E3652*1.39</f>
        <v>695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1298"/>
        <v>1.04</v>
      </c>
      <c r="P3653">
        <f t="shared" si="1299"/>
        <v>57.777777777777779</v>
      </c>
      <c r="Q3653" t="s">
        <v>8317</v>
      </c>
      <c r="R3653" t="s">
        <v>8318</v>
      </c>
      <c r="S3653" s="10">
        <f t="shared" si="1300"/>
        <v>41828.646319444444</v>
      </c>
      <c r="T3653" s="10">
        <f t="shared" si="1301"/>
        <v>41861.665972222225</v>
      </c>
      <c r="U3653">
        <f>D3653</f>
        <v>500</v>
      </c>
      <c r="V3653">
        <f>E3653</f>
        <v>520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1298"/>
        <v>2.5066666666666668</v>
      </c>
      <c r="P3654">
        <f t="shared" si="1299"/>
        <v>44.235294117647058</v>
      </c>
      <c r="Q3654" t="s">
        <v>8317</v>
      </c>
      <c r="R3654" t="s">
        <v>8318</v>
      </c>
      <c r="S3654" s="10">
        <f t="shared" si="1300"/>
        <v>42596.644699074073</v>
      </c>
      <c r="T3654" s="10">
        <f t="shared" si="1301"/>
        <v>42607.165972222225</v>
      </c>
      <c r="U3654">
        <f>D3654*0.81</f>
        <v>243.00000000000003</v>
      </c>
      <c r="V3654">
        <f>E3654*0.81</f>
        <v>609.12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1298"/>
        <v>1.0049999999999999</v>
      </c>
      <c r="P3655">
        <f t="shared" si="1299"/>
        <v>60.909090909090907</v>
      </c>
      <c r="Q3655" t="s">
        <v>8317</v>
      </c>
      <c r="R3655" t="s">
        <v>8318</v>
      </c>
      <c r="S3655" s="10">
        <f t="shared" si="1300"/>
        <v>42191.363506944443</v>
      </c>
      <c r="T3655" s="10">
        <f t="shared" si="1301"/>
        <v>42221.363506944443</v>
      </c>
      <c r="U3655">
        <f t="shared" ref="U3655:U3656" si="1302">D3655*1.39</f>
        <v>2780</v>
      </c>
      <c r="V3655">
        <f t="shared" ref="V3655:V3656" si="1303">E3655*1.39</f>
        <v>2793.8999999999996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1298"/>
        <v>1.744</v>
      </c>
      <c r="P3656">
        <f t="shared" si="1299"/>
        <v>68.84210526315789</v>
      </c>
      <c r="Q3656" t="s">
        <v>8317</v>
      </c>
      <c r="R3656" t="s">
        <v>8318</v>
      </c>
      <c r="S3656" s="10">
        <f t="shared" si="1300"/>
        <v>42440.416504629626</v>
      </c>
      <c r="T3656" s="10">
        <f t="shared" si="1301"/>
        <v>42463.708333333328</v>
      </c>
      <c r="U3656">
        <f t="shared" si="1302"/>
        <v>2085</v>
      </c>
      <c r="V3656">
        <f t="shared" si="1303"/>
        <v>3636.24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1298"/>
        <v>1.1626000000000001</v>
      </c>
      <c r="P3657">
        <f t="shared" si="1299"/>
        <v>73.582278481012665</v>
      </c>
      <c r="Q3657" t="s">
        <v>8317</v>
      </c>
      <c r="R3657" t="s">
        <v>8318</v>
      </c>
      <c r="S3657" s="10">
        <f t="shared" si="1300"/>
        <v>42173.803217592591</v>
      </c>
      <c r="T3657" s="10">
        <f t="shared" si="1301"/>
        <v>42203.290972222225</v>
      </c>
      <c r="U3657">
        <f>D3657</f>
        <v>5000</v>
      </c>
      <c r="V3657">
        <f>E3657</f>
        <v>5813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1298"/>
        <v>1.0582</v>
      </c>
      <c r="P3658">
        <f t="shared" si="1299"/>
        <v>115.02173913043478</v>
      </c>
      <c r="Q3658" t="s">
        <v>8317</v>
      </c>
      <c r="R3658" t="s">
        <v>8318</v>
      </c>
      <c r="S3658" s="10">
        <f t="shared" si="1300"/>
        <v>42737.910138888896</v>
      </c>
      <c r="T3658" s="10">
        <f t="shared" si="1301"/>
        <v>42767.957638888889</v>
      </c>
      <c r="U3658">
        <f>D3658*1.09</f>
        <v>5450</v>
      </c>
      <c r="V3658">
        <f>E3658*1.09</f>
        <v>5767.1900000000005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1298"/>
        <v>1.1074999999999999</v>
      </c>
      <c r="P3659">
        <f t="shared" si="1299"/>
        <v>110.75</v>
      </c>
      <c r="Q3659" t="s">
        <v>8317</v>
      </c>
      <c r="R3659" t="s">
        <v>8318</v>
      </c>
      <c r="S3659" s="10">
        <f t="shared" si="1300"/>
        <v>42499.629849537043</v>
      </c>
      <c r="T3659" s="10">
        <f t="shared" si="1301"/>
        <v>42522.904166666667</v>
      </c>
      <c r="U3659">
        <f>D3659*0.16</f>
        <v>320</v>
      </c>
      <c r="V3659">
        <f>E3659*0.16</f>
        <v>354.40000000000003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1298"/>
        <v>1.0066666666666666</v>
      </c>
      <c r="P3660">
        <f t="shared" si="1299"/>
        <v>75.5</v>
      </c>
      <c r="Q3660" t="s">
        <v>8317</v>
      </c>
      <c r="R3660" t="s">
        <v>8318</v>
      </c>
      <c r="S3660" s="10">
        <f t="shared" si="1300"/>
        <v>41775.858564814815</v>
      </c>
      <c r="T3660" s="10">
        <f t="shared" si="1301"/>
        <v>41822.165972222225</v>
      </c>
      <c r="U3660">
        <f t="shared" ref="U3660:U3661" si="1304">D3660</f>
        <v>1500</v>
      </c>
      <c r="V3660">
        <f t="shared" ref="V3660:V3661" si="1305">E3660</f>
        <v>1510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1298"/>
        <v>1.0203333333333333</v>
      </c>
      <c r="P3661">
        <f t="shared" si="1299"/>
        <v>235.46153846153845</v>
      </c>
      <c r="Q3661" t="s">
        <v>8317</v>
      </c>
      <c r="R3661" t="s">
        <v>8318</v>
      </c>
      <c r="S3661" s="10">
        <f t="shared" si="1300"/>
        <v>42055.277199074073</v>
      </c>
      <c r="T3661" s="10">
        <f t="shared" si="1301"/>
        <v>42082.610416666663</v>
      </c>
      <c r="U3661">
        <f t="shared" si="1304"/>
        <v>3000</v>
      </c>
      <c r="V3661">
        <f t="shared" si="1305"/>
        <v>3061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1298"/>
        <v>1</v>
      </c>
      <c r="P3662">
        <f t="shared" si="1299"/>
        <v>11.363636363636363</v>
      </c>
      <c r="Q3662" t="s">
        <v>8317</v>
      </c>
      <c r="R3662" t="s">
        <v>8318</v>
      </c>
      <c r="S3662" s="10">
        <f t="shared" si="1300"/>
        <v>41971.881076388891</v>
      </c>
      <c r="T3662" s="10">
        <f t="shared" si="1301"/>
        <v>41996.881076388891</v>
      </c>
      <c r="U3662">
        <f>D3662*1.39</f>
        <v>347.5</v>
      </c>
      <c r="V3662">
        <f>E3662*1.39</f>
        <v>347.5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1298"/>
        <v>1.1100000000000001</v>
      </c>
      <c r="P3663">
        <f t="shared" si="1299"/>
        <v>92.5</v>
      </c>
      <c r="Q3663" t="s">
        <v>8317</v>
      </c>
      <c r="R3663" t="s">
        <v>8318</v>
      </c>
      <c r="S3663" s="10">
        <f t="shared" si="1300"/>
        <v>42447.896666666667</v>
      </c>
      <c r="T3663" s="10">
        <f t="shared" si="1301"/>
        <v>42470.166666666672</v>
      </c>
      <c r="U3663">
        <f>D3663</f>
        <v>3000</v>
      </c>
      <c r="V3663">
        <f>E3663</f>
        <v>3330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1298"/>
        <v>1.0142500000000001</v>
      </c>
      <c r="P3664">
        <f t="shared" si="1299"/>
        <v>202.85</v>
      </c>
      <c r="Q3664" t="s">
        <v>8317</v>
      </c>
      <c r="R3664" t="s">
        <v>8318</v>
      </c>
      <c r="S3664" s="10">
        <f t="shared" si="1300"/>
        <v>42064.220069444447</v>
      </c>
      <c r="T3664" s="10">
        <f t="shared" si="1301"/>
        <v>42094.178402777776</v>
      </c>
      <c r="U3664">
        <f>D3664*0.81</f>
        <v>6480</v>
      </c>
      <c r="V3664">
        <f>E3664*0.81</f>
        <v>6572.34</v>
      </c>
    </row>
    <row r="3665" spans="1:22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1298"/>
        <v>1.04</v>
      </c>
      <c r="P3665">
        <f t="shared" si="1299"/>
        <v>26</v>
      </c>
      <c r="Q3665" t="s">
        <v>8317</v>
      </c>
      <c r="R3665" t="s">
        <v>8318</v>
      </c>
      <c r="S3665" s="10">
        <f t="shared" si="1300"/>
        <v>42665.451736111107</v>
      </c>
      <c r="T3665" s="10">
        <f t="shared" si="1301"/>
        <v>42725.493402777778</v>
      </c>
      <c r="U3665">
        <f>D3665*1.39</f>
        <v>312.75</v>
      </c>
      <c r="V3665">
        <f>E3665*1.39</f>
        <v>325.26</v>
      </c>
    </row>
    <row r="3666" spans="1:22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1298"/>
        <v>1.09375</v>
      </c>
      <c r="P3666">
        <f t="shared" si="1299"/>
        <v>46.05263157894737</v>
      </c>
      <c r="Q3666" t="s">
        <v>8317</v>
      </c>
      <c r="R3666" t="s">
        <v>8318</v>
      </c>
      <c r="S3666" s="10">
        <f t="shared" si="1300"/>
        <v>42523.248715277776</v>
      </c>
      <c r="T3666" s="10">
        <f t="shared" si="1301"/>
        <v>42537.248715277776</v>
      </c>
      <c r="U3666">
        <f>D3666</f>
        <v>800</v>
      </c>
      <c r="V3666">
        <f>E3666</f>
        <v>875</v>
      </c>
    </row>
    <row r="3667" spans="1:22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1298"/>
        <v>1.1516129032258065</v>
      </c>
      <c r="P3667">
        <f t="shared" si="1299"/>
        <v>51</v>
      </c>
      <c r="Q3667" t="s">
        <v>8317</v>
      </c>
      <c r="R3667" t="s">
        <v>8318</v>
      </c>
      <c r="S3667" s="10">
        <f t="shared" si="1300"/>
        <v>42294.808124999996</v>
      </c>
      <c r="T3667" s="10">
        <f t="shared" si="1301"/>
        <v>42305.829166666663</v>
      </c>
      <c r="U3667">
        <f>D3667*1.19</f>
        <v>737.8</v>
      </c>
      <c r="V3667">
        <f>E3667*1.19</f>
        <v>849.66</v>
      </c>
    </row>
    <row r="3668" spans="1:22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1298"/>
        <v>1</v>
      </c>
      <c r="P3668">
        <f t="shared" si="1299"/>
        <v>31.578947368421051</v>
      </c>
      <c r="Q3668" t="s">
        <v>8317</v>
      </c>
      <c r="R3668" t="s">
        <v>8318</v>
      </c>
      <c r="S3668" s="10">
        <f t="shared" si="1300"/>
        <v>41822.90488425926</v>
      </c>
      <c r="T3668" s="10">
        <f t="shared" si="1301"/>
        <v>41844.291666666664</v>
      </c>
      <c r="U3668">
        <f>D3668</f>
        <v>1200</v>
      </c>
      <c r="V3668">
        <f>E3668</f>
        <v>1200</v>
      </c>
    </row>
    <row r="3669" spans="1:22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1298"/>
        <v>1.0317033333333334</v>
      </c>
      <c r="P3669">
        <f t="shared" si="1299"/>
        <v>53.363965517241382</v>
      </c>
      <c r="Q3669" t="s">
        <v>8317</v>
      </c>
      <c r="R3669" t="s">
        <v>8318</v>
      </c>
      <c r="S3669" s="10">
        <f t="shared" si="1300"/>
        <v>42173.970127314817</v>
      </c>
      <c r="T3669" s="10">
        <f t="shared" si="1301"/>
        <v>42203.970127314817</v>
      </c>
      <c r="U3669">
        <f>D3669*1.39</f>
        <v>4170</v>
      </c>
      <c r="V3669">
        <f>E3669*1.39</f>
        <v>4302.2029000000002</v>
      </c>
    </row>
    <row r="3670" spans="1:22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1298"/>
        <v>1.0349999999999999</v>
      </c>
      <c r="P3670">
        <f t="shared" si="1299"/>
        <v>36.964285714285715</v>
      </c>
      <c r="Q3670" t="s">
        <v>8317</v>
      </c>
      <c r="R3670" t="s">
        <v>8318</v>
      </c>
      <c r="S3670" s="10">
        <f t="shared" si="1300"/>
        <v>42185.556157407409</v>
      </c>
      <c r="T3670" s="10">
        <f t="shared" si="1301"/>
        <v>42208.772916666669</v>
      </c>
      <c r="U3670">
        <f>D3670</f>
        <v>1000</v>
      </c>
      <c r="V3670">
        <f>E3670</f>
        <v>1035</v>
      </c>
    </row>
    <row r="3671" spans="1:22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1298"/>
        <v>1.3819999999999999</v>
      </c>
      <c r="P3671">
        <f t="shared" si="1299"/>
        <v>81.294117647058826</v>
      </c>
      <c r="Q3671" t="s">
        <v>8317</v>
      </c>
      <c r="R3671" t="s">
        <v>8318</v>
      </c>
      <c r="S3671" s="10">
        <f t="shared" si="1300"/>
        <v>42136.675196759257</v>
      </c>
      <c r="T3671" s="10">
        <f t="shared" si="1301"/>
        <v>42166.675196759257</v>
      </c>
      <c r="U3671">
        <f t="shared" ref="U3671:U3672" si="1306">D3671*1.39</f>
        <v>1390</v>
      </c>
      <c r="V3671">
        <f t="shared" ref="V3671:V3672" si="1307">E3671*1.39</f>
        <v>1920.9799999999998</v>
      </c>
    </row>
    <row r="3672" spans="1:22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1298"/>
        <v>1.0954545454545455</v>
      </c>
      <c r="P3672">
        <f t="shared" si="1299"/>
        <v>20.083333333333332</v>
      </c>
      <c r="Q3672" t="s">
        <v>8317</v>
      </c>
      <c r="R3672" t="s">
        <v>8318</v>
      </c>
      <c r="S3672" s="10">
        <f t="shared" si="1300"/>
        <v>42142.514016203699</v>
      </c>
      <c r="T3672" s="10">
        <f t="shared" si="1301"/>
        <v>42155.958333333328</v>
      </c>
      <c r="U3672">
        <f t="shared" si="1306"/>
        <v>305.79999999999995</v>
      </c>
      <c r="V3672">
        <f t="shared" si="1307"/>
        <v>334.98999999999995</v>
      </c>
    </row>
    <row r="3673" spans="1:22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1298"/>
        <v>1.0085714285714287</v>
      </c>
      <c r="P3673">
        <f t="shared" si="1299"/>
        <v>88.25</v>
      </c>
      <c r="Q3673" t="s">
        <v>8317</v>
      </c>
      <c r="R3673" t="s">
        <v>8318</v>
      </c>
      <c r="S3673" s="10">
        <f t="shared" si="1300"/>
        <v>41820.62809027778</v>
      </c>
      <c r="T3673" s="10">
        <f t="shared" si="1301"/>
        <v>41841.165972222225</v>
      </c>
      <c r="U3673">
        <f>D3673</f>
        <v>3500</v>
      </c>
      <c r="V3673">
        <f>E3673</f>
        <v>3530</v>
      </c>
    </row>
    <row r="3674" spans="1:22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1298"/>
        <v>1.0153333333333334</v>
      </c>
      <c r="P3674">
        <f t="shared" si="1299"/>
        <v>53.438596491228068</v>
      </c>
      <c r="Q3674" t="s">
        <v>8317</v>
      </c>
      <c r="R3674" t="s">
        <v>8318</v>
      </c>
      <c r="S3674" s="10">
        <f t="shared" si="1300"/>
        <v>41878.946574074071</v>
      </c>
      <c r="T3674" s="10">
        <f t="shared" si="1301"/>
        <v>41908.946574074071</v>
      </c>
      <c r="U3674">
        <f t="shared" ref="U3674:U3675" si="1308">D3674*1.39</f>
        <v>4170</v>
      </c>
      <c r="V3674">
        <f t="shared" ref="V3674:V3675" si="1309">E3674*1.39</f>
        <v>4233.9399999999996</v>
      </c>
    </row>
    <row r="3675" spans="1:22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1298"/>
        <v>1.13625</v>
      </c>
      <c r="P3675">
        <f t="shared" si="1299"/>
        <v>39.868421052631582</v>
      </c>
      <c r="Q3675" t="s">
        <v>8317</v>
      </c>
      <c r="R3675" t="s">
        <v>8318</v>
      </c>
      <c r="S3675" s="10">
        <f t="shared" si="1300"/>
        <v>41914.295104166667</v>
      </c>
      <c r="T3675" s="10">
        <f t="shared" si="1301"/>
        <v>41948.536111111112</v>
      </c>
      <c r="U3675">
        <f t="shared" si="1308"/>
        <v>5560</v>
      </c>
      <c r="V3675">
        <f t="shared" si="1309"/>
        <v>6317.5499999999993</v>
      </c>
    </row>
    <row r="3676" spans="1:22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1298"/>
        <v>1</v>
      </c>
      <c r="P3676">
        <f t="shared" si="1299"/>
        <v>145.16129032258064</v>
      </c>
      <c r="Q3676" t="s">
        <v>8317</v>
      </c>
      <c r="R3676" t="s">
        <v>8318</v>
      </c>
      <c r="S3676" s="10">
        <f t="shared" si="1300"/>
        <v>42556.873020833329</v>
      </c>
      <c r="T3676" s="10">
        <f t="shared" si="1301"/>
        <v>42616.873020833329</v>
      </c>
      <c r="U3676">
        <f>D3676*1.19</f>
        <v>5355</v>
      </c>
      <c r="V3676">
        <f>E3676*1.19</f>
        <v>5355</v>
      </c>
    </row>
    <row r="3677" spans="1:22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1298"/>
        <v>1.4</v>
      </c>
      <c r="P3677">
        <f t="shared" si="1299"/>
        <v>23.333333333333332</v>
      </c>
      <c r="Q3677" t="s">
        <v>8317</v>
      </c>
      <c r="R3677" t="s">
        <v>8318</v>
      </c>
      <c r="S3677" s="10">
        <f t="shared" si="1300"/>
        <v>42493.597013888888</v>
      </c>
      <c r="T3677" s="10">
        <f t="shared" si="1301"/>
        <v>42505.958333333328</v>
      </c>
      <c r="U3677">
        <f>D3677*1.39</f>
        <v>69.5</v>
      </c>
      <c r="V3677">
        <f>E3677*1.39</f>
        <v>97.3</v>
      </c>
    </row>
    <row r="3678" spans="1:22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1298"/>
        <v>1.2875000000000001</v>
      </c>
      <c r="P3678">
        <f t="shared" si="1299"/>
        <v>64.375</v>
      </c>
      <c r="Q3678" t="s">
        <v>8317</v>
      </c>
      <c r="R3678" t="s">
        <v>8318</v>
      </c>
      <c r="S3678" s="10">
        <f t="shared" si="1300"/>
        <v>41876.815787037034</v>
      </c>
      <c r="T3678" s="10">
        <f t="shared" si="1301"/>
        <v>41894.815787037034</v>
      </c>
      <c r="U3678">
        <f t="shared" ref="U3678:U3679" si="1310">D3678</f>
        <v>800</v>
      </c>
      <c r="V3678">
        <f t="shared" ref="V3678:V3679" si="1311">E3678</f>
        <v>1030</v>
      </c>
    </row>
    <row r="3679" spans="1:22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1298"/>
        <v>1.0290416666666666</v>
      </c>
      <c r="P3679">
        <f t="shared" si="1299"/>
        <v>62.052763819095475</v>
      </c>
      <c r="Q3679" t="s">
        <v>8317</v>
      </c>
      <c r="R3679" t="s">
        <v>8318</v>
      </c>
      <c r="S3679" s="10">
        <f t="shared" si="1300"/>
        <v>41802.574282407404</v>
      </c>
      <c r="T3679" s="10">
        <f t="shared" si="1301"/>
        <v>41823.165972222225</v>
      </c>
      <c r="U3679">
        <f t="shared" si="1310"/>
        <v>12000</v>
      </c>
      <c r="V3679">
        <f t="shared" si="1311"/>
        <v>12348.5</v>
      </c>
    </row>
    <row r="3680" spans="1:22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1298"/>
        <v>1.0249999999999999</v>
      </c>
      <c r="P3680">
        <f t="shared" si="1299"/>
        <v>66.129032258064512</v>
      </c>
      <c r="Q3680" t="s">
        <v>8317</v>
      </c>
      <c r="R3680" t="s">
        <v>8318</v>
      </c>
      <c r="S3680" s="10">
        <f t="shared" si="1300"/>
        <v>42120.531226851846</v>
      </c>
      <c r="T3680" s="10">
        <f t="shared" si="1301"/>
        <v>42155.531226851846</v>
      </c>
      <c r="U3680">
        <f>D3680*1.39</f>
        <v>2780</v>
      </c>
      <c r="V3680">
        <f>E3680*1.39</f>
        <v>2849.5</v>
      </c>
    </row>
    <row r="3681" spans="1:22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1298"/>
        <v>1.101</v>
      </c>
      <c r="P3681">
        <f t="shared" si="1299"/>
        <v>73.400000000000006</v>
      </c>
      <c r="Q3681" t="s">
        <v>8317</v>
      </c>
      <c r="R3681" t="s">
        <v>8318</v>
      </c>
      <c r="S3681" s="10">
        <f t="shared" si="1300"/>
        <v>41786.761354166665</v>
      </c>
      <c r="T3681" s="10">
        <f t="shared" si="1301"/>
        <v>41821.207638888889</v>
      </c>
      <c r="U3681">
        <f t="shared" ref="U3681:U3689" si="1312">D3681</f>
        <v>2000</v>
      </c>
      <c r="V3681">
        <f t="shared" ref="V3681:V3689" si="1313">E3681</f>
        <v>2202</v>
      </c>
    </row>
    <row r="3682" spans="1:22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1298"/>
        <v>1.1276666666666666</v>
      </c>
      <c r="P3682">
        <f t="shared" si="1299"/>
        <v>99.5</v>
      </c>
      <c r="Q3682" t="s">
        <v>8317</v>
      </c>
      <c r="R3682" t="s">
        <v>8318</v>
      </c>
      <c r="S3682" s="10">
        <f t="shared" si="1300"/>
        <v>42627.454097222217</v>
      </c>
      <c r="T3682" s="10">
        <f t="shared" si="1301"/>
        <v>42648.454097222217</v>
      </c>
      <c r="U3682">
        <f t="shared" si="1312"/>
        <v>3000</v>
      </c>
      <c r="V3682">
        <f t="shared" si="1313"/>
        <v>3383</v>
      </c>
    </row>
    <row r="3683" spans="1:22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1298"/>
        <v>1.119</v>
      </c>
      <c r="P3683">
        <f t="shared" si="1299"/>
        <v>62.166666666666664</v>
      </c>
      <c r="Q3683" t="s">
        <v>8317</v>
      </c>
      <c r="R3683" t="s">
        <v>8318</v>
      </c>
      <c r="S3683" s="10">
        <f t="shared" si="1300"/>
        <v>42374.651504629626</v>
      </c>
      <c r="T3683" s="10">
        <f t="shared" si="1301"/>
        <v>42384.651504629626</v>
      </c>
      <c r="U3683">
        <f t="shared" si="1312"/>
        <v>1000</v>
      </c>
      <c r="V3683">
        <f t="shared" si="1313"/>
        <v>1119</v>
      </c>
    </row>
    <row r="3684" spans="1:22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1298"/>
        <v>1.3919999999999999</v>
      </c>
      <c r="P3684">
        <f t="shared" si="1299"/>
        <v>62.328358208955223</v>
      </c>
      <c r="Q3684" t="s">
        <v>8317</v>
      </c>
      <c r="R3684" t="s">
        <v>8318</v>
      </c>
      <c r="S3684" s="10">
        <f t="shared" si="1300"/>
        <v>41772.685393518521</v>
      </c>
      <c r="T3684" s="10">
        <f t="shared" si="1301"/>
        <v>41806.290972222225</v>
      </c>
      <c r="U3684">
        <f t="shared" si="1312"/>
        <v>3000</v>
      </c>
      <c r="V3684">
        <f t="shared" si="1313"/>
        <v>4176</v>
      </c>
    </row>
    <row r="3685" spans="1:22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1298"/>
        <v>1.1085714285714285</v>
      </c>
      <c r="P3685">
        <f t="shared" si="1299"/>
        <v>58.787878787878789</v>
      </c>
      <c r="Q3685" t="s">
        <v>8317</v>
      </c>
      <c r="R3685" t="s">
        <v>8318</v>
      </c>
      <c r="S3685" s="10">
        <f t="shared" si="1300"/>
        <v>42633.116851851853</v>
      </c>
      <c r="T3685" s="10">
        <f t="shared" si="1301"/>
        <v>42663.116851851853</v>
      </c>
      <c r="U3685">
        <f t="shared" si="1312"/>
        <v>3500</v>
      </c>
      <c r="V3685">
        <f t="shared" si="1313"/>
        <v>3880</v>
      </c>
    </row>
    <row r="3686" spans="1:22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1298"/>
        <v>1.3906666666666667</v>
      </c>
      <c r="P3686">
        <f t="shared" si="1299"/>
        <v>45.347826086956523</v>
      </c>
      <c r="Q3686" t="s">
        <v>8317</v>
      </c>
      <c r="R3686" t="s">
        <v>8318</v>
      </c>
      <c r="S3686" s="10">
        <f t="shared" si="1300"/>
        <v>42219.180393518516</v>
      </c>
      <c r="T3686" s="10">
        <f t="shared" si="1301"/>
        <v>42249.180393518516</v>
      </c>
      <c r="U3686">
        <f t="shared" si="1312"/>
        <v>750</v>
      </c>
      <c r="V3686">
        <f t="shared" si="1313"/>
        <v>1043</v>
      </c>
    </row>
    <row r="3687" spans="1:22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1298"/>
        <v>1.0569999999999999</v>
      </c>
      <c r="P3687">
        <f t="shared" si="1299"/>
        <v>41.944444444444443</v>
      </c>
      <c r="Q3687" t="s">
        <v>8317</v>
      </c>
      <c r="R3687" t="s">
        <v>8318</v>
      </c>
      <c r="S3687" s="10">
        <f t="shared" si="1300"/>
        <v>41753.593275462961</v>
      </c>
      <c r="T3687" s="10">
        <f t="shared" si="1301"/>
        <v>41778.875</v>
      </c>
      <c r="U3687">
        <f t="shared" si="1312"/>
        <v>5000</v>
      </c>
      <c r="V3687">
        <f t="shared" si="1313"/>
        <v>5285</v>
      </c>
    </row>
    <row r="3688" spans="1:22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1298"/>
        <v>1.0142857142857142</v>
      </c>
      <c r="P3688">
        <f t="shared" si="1299"/>
        <v>59.166666666666664</v>
      </c>
      <c r="Q3688" t="s">
        <v>8317</v>
      </c>
      <c r="R3688" t="s">
        <v>8318</v>
      </c>
      <c r="S3688" s="10">
        <f t="shared" si="1300"/>
        <v>42230.662731481483</v>
      </c>
      <c r="T3688" s="10">
        <f t="shared" si="1301"/>
        <v>42245.165972222225</v>
      </c>
      <c r="U3688">
        <f t="shared" si="1312"/>
        <v>350</v>
      </c>
      <c r="V3688">
        <f t="shared" si="1313"/>
        <v>355</v>
      </c>
    </row>
    <row r="3689" spans="1:22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1298"/>
        <v>1.0024500000000001</v>
      </c>
      <c r="P3689">
        <f t="shared" si="1299"/>
        <v>200.49</v>
      </c>
      <c r="Q3689" t="s">
        <v>8317</v>
      </c>
      <c r="R3689" t="s">
        <v>8318</v>
      </c>
      <c r="S3689" s="10">
        <f t="shared" si="1300"/>
        <v>41787.218229166669</v>
      </c>
      <c r="T3689" s="10">
        <f t="shared" si="1301"/>
        <v>41817.218229166669</v>
      </c>
      <c r="U3689">
        <f t="shared" si="1312"/>
        <v>5000</v>
      </c>
      <c r="V3689">
        <f t="shared" si="1313"/>
        <v>5012.25</v>
      </c>
    </row>
    <row r="3690" spans="1:22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1298"/>
        <v>1.0916666666666666</v>
      </c>
      <c r="P3690">
        <f t="shared" si="1299"/>
        <v>83.974358974358978</v>
      </c>
      <c r="Q3690" t="s">
        <v>8317</v>
      </c>
      <c r="R3690" t="s">
        <v>8318</v>
      </c>
      <c r="S3690" s="10">
        <f t="shared" si="1300"/>
        <v>41829.787083333329</v>
      </c>
      <c r="T3690" s="10">
        <f t="shared" si="1301"/>
        <v>41859.787083333329</v>
      </c>
      <c r="U3690">
        <f>D3690*1.39</f>
        <v>4170</v>
      </c>
      <c r="V3690">
        <f>E3690*1.39</f>
        <v>4552.25</v>
      </c>
    </row>
    <row r="3691" spans="1:22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1298"/>
        <v>1.1833333333333333</v>
      </c>
      <c r="P3691">
        <f t="shared" si="1299"/>
        <v>57.258064516129032</v>
      </c>
      <c r="Q3691" t="s">
        <v>8317</v>
      </c>
      <c r="R3691" t="s">
        <v>8318</v>
      </c>
      <c r="S3691" s="10">
        <f t="shared" si="1300"/>
        <v>42147.826840277776</v>
      </c>
      <c r="T3691" s="10">
        <f t="shared" si="1301"/>
        <v>42176.934027777781</v>
      </c>
      <c r="U3691">
        <f t="shared" ref="U3691:U3694" si="1314">D3691</f>
        <v>3000</v>
      </c>
      <c r="V3691">
        <f t="shared" ref="V3691:V3694" si="1315">E3691</f>
        <v>3550</v>
      </c>
    </row>
    <row r="3692" spans="1:22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1298"/>
        <v>1.2</v>
      </c>
      <c r="P3692">
        <f t="shared" si="1299"/>
        <v>58.064516129032256</v>
      </c>
      <c r="Q3692" t="s">
        <v>8317</v>
      </c>
      <c r="R3692" t="s">
        <v>8318</v>
      </c>
      <c r="S3692" s="10">
        <f t="shared" si="1300"/>
        <v>41940.598182870373</v>
      </c>
      <c r="T3692" s="10">
        <f t="shared" si="1301"/>
        <v>41970.639849537038</v>
      </c>
      <c r="U3692">
        <f t="shared" si="1314"/>
        <v>1500</v>
      </c>
      <c r="V3692">
        <f t="shared" si="1315"/>
        <v>1800</v>
      </c>
    </row>
    <row r="3693" spans="1:22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1298"/>
        <v>1.2796000000000001</v>
      </c>
      <c r="P3693">
        <f t="shared" si="1299"/>
        <v>186.80291970802921</v>
      </c>
      <c r="Q3693" t="s">
        <v>8317</v>
      </c>
      <c r="R3693" t="s">
        <v>8318</v>
      </c>
      <c r="S3693" s="10">
        <f t="shared" si="1300"/>
        <v>42020.700567129628</v>
      </c>
      <c r="T3693" s="10">
        <f t="shared" si="1301"/>
        <v>42065.207638888889</v>
      </c>
      <c r="U3693">
        <f t="shared" si="1314"/>
        <v>40000</v>
      </c>
      <c r="V3693">
        <f t="shared" si="1315"/>
        <v>51184</v>
      </c>
    </row>
    <row r="3694" spans="1:22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1298"/>
        <v>1.26</v>
      </c>
      <c r="P3694">
        <f t="shared" si="1299"/>
        <v>74.117647058823536</v>
      </c>
      <c r="Q3694" t="s">
        <v>8317</v>
      </c>
      <c r="R3694" t="s">
        <v>8318</v>
      </c>
      <c r="S3694" s="10">
        <f t="shared" si="1300"/>
        <v>41891.96503472222</v>
      </c>
      <c r="T3694" s="10">
        <f t="shared" si="1301"/>
        <v>41901</v>
      </c>
      <c r="U3694">
        <f t="shared" si="1314"/>
        <v>1000</v>
      </c>
      <c r="V3694">
        <f t="shared" si="1315"/>
        <v>1260</v>
      </c>
    </row>
    <row r="3695" spans="1:22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1298"/>
        <v>1.2912912912912913</v>
      </c>
      <c r="P3695">
        <f t="shared" si="1299"/>
        <v>30.714285714285715</v>
      </c>
      <c r="Q3695" t="s">
        <v>8317</v>
      </c>
      <c r="R3695" t="s">
        <v>8318</v>
      </c>
      <c r="S3695" s="10">
        <f t="shared" si="1300"/>
        <v>42309.191307870366</v>
      </c>
      <c r="T3695" s="10">
        <f t="shared" si="1301"/>
        <v>42338.9375</v>
      </c>
      <c r="U3695">
        <f>D3695*1.39</f>
        <v>462.86999999999995</v>
      </c>
      <c r="V3695">
        <f>E3695*1.39</f>
        <v>597.69999999999993</v>
      </c>
    </row>
    <row r="3696" spans="1:22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1298"/>
        <v>1.0742857142857143</v>
      </c>
      <c r="P3696">
        <f t="shared" si="1299"/>
        <v>62.666666666666664</v>
      </c>
      <c r="Q3696" t="s">
        <v>8317</v>
      </c>
      <c r="R3696" t="s">
        <v>8318</v>
      </c>
      <c r="S3696" s="10">
        <f t="shared" si="1300"/>
        <v>42490.133877314816</v>
      </c>
      <c r="T3696" s="10">
        <f t="shared" si="1301"/>
        <v>42527.083333333328</v>
      </c>
      <c r="U3696">
        <f t="shared" ref="U3696:U3697" si="1316">D3696</f>
        <v>3500</v>
      </c>
      <c r="V3696">
        <f t="shared" ref="V3696:V3697" si="1317">E3696</f>
        <v>3760</v>
      </c>
    </row>
    <row r="3697" spans="1:22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1298"/>
        <v>1.00125</v>
      </c>
      <c r="P3697">
        <f t="shared" si="1299"/>
        <v>121.36363636363636</v>
      </c>
      <c r="Q3697" t="s">
        <v>8317</v>
      </c>
      <c r="R3697" t="s">
        <v>8318</v>
      </c>
      <c r="S3697" s="10">
        <f t="shared" si="1300"/>
        <v>41995.870486111111</v>
      </c>
      <c r="T3697" s="10">
        <f t="shared" si="1301"/>
        <v>42015.870486111111</v>
      </c>
      <c r="U3697">
        <f t="shared" si="1316"/>
        <v>4000</v>
      </c>
      <c r="V3697">
        <f t="shared" si="1317"/>
        <v>4005</v>
      </c>
    </row>
    <row r="3698" spans="1:22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1298"/>
        <v>1.55</v>
      </c>
      <c r="P3698">
        <f t="shared" si="1299"/>
        <v>39.743589743589745</v>
      </c>
      <c r="Q3698" t="s">
        <v>8317</v>
      </c>
      <c r="R3698" t="s">
        <v>8318</v>
      </c>
      <c r="S3698" s="10">
        <f t="shared" si="1300"/>
        <v>41988.617083333331</v>
      </c>
      <c r="T3698" s="10">
        <f t="shared" si="1301"/>
        <v>42048.617083333331</v>
      </c>
      <c r="U3698">
        <f t="shared" ref="U3698:U3699" si="1318">D3698*1.39</f>
        <v>2780</v>
      </c>
      <c r="V3698">
        <f t="shared" ref="V3698:V3699" si="1319">E3698*1.39</f>
        <v>4309</v>
      </c>
    </row>
    <row r="3699" spans="1:22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1298"/>
        <v>1.08</v>
      </c>
      <c r="P3699">
        <f t="shared" si="1299"/>
        <v>72</v>
      </c>
      <c r="Q3699" t="s">
        <v>8317</v>
      </c>
      <c r="R3699" t="s">
        <v>8318</v>
      </c>
      <c r="S3699" s="10">
        <f t="shared" si="1300"/>
        <v>42479.465833333335</v>
      </c>
      <c r="T3699" s="10">
        <f t="shared" si="1301"/>
        <v>42500.465833333335</v>
      </c>
      <c r="U3699">
        <f t="shared" si="1318"/>
        <v>2780</v>
      </c>
      <c r="V3699">
        <f t="shared" si="1319"/>
        <v>3002.3999999999996</v>
      </c>
    </row>
    <row r="3700" spans="1:22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1298"/>
        <v>1.1052</v>
      </c>
      <c r="P3700">
        <f t="shared" si="1299"/>
        <v>40.632352941176471</v>
      </c>
      <c r="Q3700" t="s">
        <v>8317</v>
      </c>
      <c r="R3700" t="s">
        <v>8318</v>
      </c>
      <c r="S3700" s="10">
        <f t="shared" si="1300"/>
        <v>42401.806562500002</v>
      </c>
      <c r="T3700" s="10">
        <f t="shared" si="1301"/>
        <v>42431.806562500002</v>
      </c>
      <c r="U3700">
        <f t="shared" ref="U3700:U3702" si="1320">D3700</f>
        <v>5000</v>
      </c>
      <c r="V3700">
        <f t="shared" ref="V3700:V3702" si="1321">E3700</f>
        <v>5526</v>
      </c>
    </row>
    <row r="3701" spans="1:22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1298"/>
        <v>1.008</v>
      </c>
      <c r="P3701">
        <f t="shared" si="1299"/>
        <v>63</v>
      </c>
      <c r="Q3701" t="s">
        <v>8317</v>
      </c>
      <c r="R3701" t="s">
        <v>8318</v>
      </c>
      <c r="S3701" s="10">
        <f t="shared" si="1300"/>
        <v>41897.602037037039</v>
      </c>
      <c r="T3701" s="10">
        <f t="shared" si="1301"/>
        <v>41927.602037037039</v>
      </c>
      <c r="U3701">
        <f t="shared" si="1320"/>
        <v>2500</v>
      </c>
      <c r="V3701">
        <f t="shared" si="1321"/>
        <v>2520</v>
      </c>
    </row>
    <row r="3702" spans="1:22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1298"/>
        <v>1.212</v>
      </c>
      <c r="P3702">
        <f t="shared" si="1299"/>
        <v>33.666666666666664</v>
      </c>
      <c r="Q3702" t="s">
        <v>8317</v>
      </c>
      <c r="R3702" t="s">
        <v>8318</v>
      </c>
      <c r="S3702" s="10">
        <f t="shared" si="1300"/>
        <v>41882.585648148146</v>
      </c>
      <c r="T3702" s="10">
        <f t="shared" si="1301"/>
        <v>41912.666666666664</v>
      </c>
      <c r="U3702">
        <f t="shared" si="1320"/>
        <v>500</v>
      </c>
      <c r="V3702">
        <f t="shared" si="1321"/>
        <v>606</v>
      </c>
    </row>
    <row r="3703" spans="1:22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1298"/>
        <v>1.0033333333333334</v>
      </c>
      <c r="P3703">
        <f t="shared" si="1299"/>
        <v>38.589743589743591</v>
      </c>
      <c r="Q3703" t="s">
        <v>8317</v>
      </c>
      <c r="R3703" t="s">
        <v>8318</v>
      </c>
      <c r="S3703" s="10">
        <f t="shared" si="1300"/>
        <v>42129.541585648149</v>
      </c>
      <c r="T3703" s="10">
        <f t="shared" si="1301"/>
        <v>42159.541585648149</v>
      </c>
      <c r="U3703">
        <f t="shared" ref="U3703:U3704" si="1322">D3703*1.39</f>
        <v>2085</v>
      </c>
      <c r="V3703">
        <f t="shared" ref="V3703:V3704" si="1323">E3703*1.39</f>
        <v>2091.9499999999998</v>
      </c>
    </row>
    <row r="3704" spans="1:22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1298"/>
        <v>1.0916666666666666</v>
      </c>
      <c r="P3704">
        <f t="shared" si="1299"/>
        <v>155.95238095238096</v>
      </c>
      <c r="Q3704" t="s">
        <v>8317</v>
      </c>
      <c r="R3704" t="s">
        <v>8318</v>
      </c>
      <c r="S3704" s="10">
        <f t="shared" si="1300"/>
        <v>42524.53800925926</v>
      </c>
      <c r="T3704" s="10">
        <f t="shared" si="1301"/>
        <v>42561.957638888889</v>
      </c>
      <c r="U3704">
        <f t="shared" si="1322"/>
        <v>4170</v>
      </c>
      <c r="V3704">
        <f t="shared" si="1323"/>
        <v>4552.25</v>
      </c>
    </row>
    <row r="3705" spans="1:22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1298"/>
        <v>1.2342857142857142</v>
      </c>
      <c r="P3705">
        <f t="shared" si="1299"/>
        <v>43.2</v>
      </c>
      <c r="Q3705" t="s">
        <v>8317</v>
      </c>
      <c r="R3705" t="s">
        <v>8318</v>
      </c>
      <c r="S3705" s="10">
        <f t="shared" si="1300"/>
        <v>42556.504490740743</v>
      </c>
      <c r="T3705" s="10">
        <f t="shared" si="1301"/>
        <v>42595.290972222225</v>
      </c>
      <c r="U3705">
        <f>D3705</f>
        <v>1050</v>
      </c>
      <c r="V3705">
        <f>E3705</f>
        <v>1296</v>
      </c>
    </row>
    <row r="3706" spans="1:22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1298"/>
        <v>1.3633666666666666</v>
      </c>
      <c r="P3706">
        <f t="shared" si="1299"/>
        <v>15.148518518518518</v>
      </c>
      <c r="Q3706" t="s">
        <v>8317</v>
      </c>
      <c r="R3706" t="s">
        <v>8318</v>
      </c>
      <c r="S3706" s="10">
        <f t="shared" si="1300"/>
        <v>42461.689745370371</v>
      </c>
      <c r="T3706" s="10">
        <f t="shared" si="1301"/>
        <v>42521.689745370371</v>
      </c>
      <c r="U3706">
        <f>D3706*1.39</f>
        <v>416.99999999999994</v>
      </c>
      <c r="V3706">
        <f>E3706*1.39</f>
        <v>568.52389999999991</v>
      </c>
    </row>
    <row r="3707" spans="1:22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1298"/>
        <v>1.0346657233816767</v>
      </c>
      <c r="P3707">
        <f t="shared" si="1299"/>
        <v>83.571428571428569</v>
      </c>
      <c r="Q3707" t="s">
        <v>8317</v>
      </c>
      <c r="R3707" t="s">
        <v>8318</v>
      </c>
      <c r="S3707" s="10">
        <f t="shared" si="1300"/>
        <v>41792.542986111112</v>
      </c>
      <c r="T3707" s="10">
        <f t="shared" si="1301"/>
        <v>41813.75</v>
      </c>
      <c r="U3707">
        <f t="shared" ref="U3707:U3710" si="1324">D3707</f>
        <v>2827</v>
      </c>
      <c r="V3707">
        <f t="shared" ref="V3707:V3710" si="1325">E3707</f>
        <v>2925</v>
      </c>
    </row>
    <row r="3708" spans="1:22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1298"/>
        <v>1.2133333333333334</v>
      </c>
      <c r="P3708">
        <f t="shared" si="1299"/>
        <v>140</v>
      </c>
      <c r="Q3708" t="s">
        <v>8317</v>
      </c>
      <c r="R3708" t="s">
        <v>8318</v>
      </c>
      <c r="S3708" s="10">
        <f t="shared" si="1300"/>
        <v>41879.913761574076</v>
      </c>
      <c r="T3708" s="10">
        <f t="shared" si="1301"/>
        <v>41894.913761574076</v>
      </c>
      <c r="U3708">
        <f t="shared" si="1324"/>
        <v>1500</v>
      </c>
      <c r="V3708">
        <f t="shared" si="1325"/>
        <v>1820</v>
      </c>
    </row>
    <row r="3709" spans="1:22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1298"/>
        <v>1.86</v>
      </c>
      <c r="P3709">
        <f t="shared" si="1299"/>
        <v>80.869565217391298</v>
      </c>
      <c r="Q3709" t="s">
        <v>8317</v>
      </c>
      <c r="R3709" t="s">
        <v>8318</v>
      </c>
      <c r="S3709" s="10">
        <f t="shared" si="1300"/>
        <v>42552.048356481479</v>
      </c>
      <c r="T3709" s="10">
        <f t="shared" si="1301"/>
        <v>42573.226388888885</v>
      </c>
      <c r="U3709">
        <f t="shared" si="1324"/>
        <v>1000</v>
      </c>
      <c r="V3709">
        <f t="shared" si="1325"/>
        <v>1860</v>
      </c>
    </row>
    <row r="3710" spans="1:22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1298"/>
        <v>3</v>
      </c>
      <c r="P3710">
        <f t="shared" si="1299"/>
        <v>53.846153846153847</v>
      </c>
      <c r="Q3710" t="s">
        <v>8317</v>
      </c>
      <c r="R3710" t="s">
        <v>8318</v>
      </c>
      <c r="S3710" s="10">
        <f t="shared" si="1300"/>
        <v>41810.142199074071</v>
      </c>
      <c r="T3710" s="10">
        <f t="shared" si="1301"/>
        <v>41824.142199074071</v>
      </c>
      <c r="U3710">
        <f t="shared" si="1324"/>
        <v>700</v>
      </c>
      <c r="V3710">
        <f t="shared" si="1325"/>
        <v>2100</v>
      </c>
    </row>
    <row r="3711" spans="1:22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1298"/>
        <v>1.0825</v>
      </c>
      <c r="P3711">
        <f t="shared" si="1299"/>
        <v>30.928571428571427</v>
      </c>
      <c r="Q3711" t="s">
        <v>8317</v>
      </c>
      <c r="R3711" t="s">
        <v>8318</v>
      </c>
      <c r="S3711" s="10">
        <f t="shared" si="1300"/>
        <v>41785.707708333335</v>
      </c>
      <c r="T3711" s="10">
        <f t="shared" si="1301"/>
        <v>41815.707708333335</v>
      </c>
      <c r="U3711">
        <f>D3711*1.39</f>
        <v>1390</v>
      </c>
      <c r="V3711">
        <f>E3711*1.39</f>
        <v>1504.675</v>
      </c>
    </row>
    <row r="3712" spans="1:22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1298"/>
        <v>1.4115384615384616</v>
      </c>
      <c r="P3712">
        <f t="shared" si="1299"/>
        <v>67.962962962962962</v>
      </c>
      <c r="Q3712" t="s">
        <v>8317</v>
      </c>
      <c r="R3712" t="s">
        <v>8318</v>
      </c>
      <c r="S3712" s="10">
        <f t="shared" si="1300"/>
        <v>42072.576249999998</v>
      </c>
      <c r="T3712" s="10">
        <f t="shared" si="1301"/>
        <v>42097.576249999998</v>
      </c>
      <c r="U3712">
        <f t="shared" ref="U3712:U3716" si="1326">D3712</f>
        <v>1300</v>
      </c>
      <c r="V3712">
        <f t="shared" ref="V3712:V3716" si="1327">E3712</f>
        <v>1835</v>
      </c>
    </row>
    <row r="3713" spans="1:22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1298"/>
        <v>1.1399999999999999</v>
      </c>
      <c r="P3713">
        <f t="shared" si="1299"/>
        <v>27.142857142857142</v>
      </c>
      <c r="Q3713" t="s">
        <v>8317</v>
      </c>
      <c r="R3713" t="s">
        <v>8318</v>
      </c>
      <c r="S3713" s="10">
        <f t="shared" si="1300"/>
        <v>41779.724224537036</v>
      </c>
      <c r="T3713" s="10">
        <f t="shared" si="1301"/>
        <v>41805.666666666664</v>
      </c>
      <c r="U3713">
        <f t="shared" si="1326"/>
        <v>500</v>
      </c>
      <c r="V3713">
        <f t="shared" si="1327"/>
        <v>570</v>
      </c>
    </row>
    <row r="3714" spans="1:22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1298"/>
        <v>1.5373333333333334</v>
      </c>
      <c r="P3714">
        <f t="shared" si="1299"/>
        <v>110.86538461538461</v>
      </c>
      <c r="Q3714" t="s">
        <v>8317</v>
      </c>
      <c r="R3714" t="s">
        <v>8318</v>
      </c>
      <c r="S3714" s="10">
        <f t="shared" si="1300"/>
        <v>42134.172071759262</v>
      </c>
      <c r="T3714" s="10">
        <f t="shared" si="1301"/>
        <v>42155.290972222225</v>
      </c>
      <c r="U3714">
        <f t="shared" si="1326"/>
        <v>7500</v>
      </c>
      <c r="V3714">
        <f t="shared" si="1327"/>
        <v>11530</v>
      </c>
    </row>
    <row r="3715" spans="1:22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1328">SUM(E3715/D3715)</f>
        <v>1.0149999999999999</v>
      </c>
      <c r="P3715">
        <f t="shared" ref="P3715:P3778" si="1329">SUM(E3715/L3715)</f>
        <v>106.84210526315789</v>
      </c>
      <c r="Q3715" t="s">
        <v>8317</v>
      </c>
      <c r="R3715" t="s">
        <v>8318</v>
      </c>
      <c r="S3715" s="10">
        <f t="shared" ref="S3715:S3778" si="1330">(((J3715/60)/60)/24)+DATE(1970,1,1)</f>
        <v>42505.738032407404</v>
      </c>
      <c r="T3715" s="10">
        <f t="shared" ref="T3715:T3778" si="1331">(((I3715/60)/60)/24)+DATE(1970,1,1)</f>
        <v>42525.738032407404</v>
      </c>
      <c r="U3715">
        <f t="shared" si="1326"/>
        <v>2000</v>
      </c>
      <c r="V3715">
        <f t="shared" si="1327"/>
        <v>2030</v>
      </c>
    </row>
    <row r="3716" spans="1:22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1328"/>
        <v>1.0235000000000001</v>
      </c>
      <c r="P3716">
        <f t="shared" si="1329"/>
        <v>105.51546391752578</v>
      </c>
      <c r="Q3716" t="s">
        <v>8317</v>
      </c>
      <c r="R3716" t="s">
        <v>8318</v>
      </c>
      <c r="S3716" s="10">
        <f t="shared" si="1330"/>
        <v>42118.556331018524</v>
      </c>
      <c r="T3716" s="10">
        <f t="shared" si="1331"/>
        <v>42150.165972222225</v>
      </c>
      <c r="U3716">
        <f t="shared" si="1326"/>
        <v>10000</v>
      </c>
      <c r="V3716">
        <f t="shared" si="1327"/>
        <v>10235</v>
      </c>
    </row>
    <row r="3717" spans="1:22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1328"/>
        <v>1.0257142857142858</v>
      </c>
      <c r="P3717">
        <f t="shared" si="1329"/>
        <v>132.96296296296296</v>
      </c>
      <c r="Q3717" t="s">
        <v>8317</v>
      </c>
      <c r="R3717" t="s">
        <v>8318</v>
      </c>
      <c r="S3717" s="10">
        <f t="shared" si="1330"/>
        <v>42036.995590277773</v>
      </c>
      <c r="T3717" s="10">
        <f t="shared" si="1331"/>
        <v>42094.536111111112</v>
      </c>
      <c r="U3717">
        <f>D3717*1.39</f>
        <v>4865</v>
      </c>
      <c r="V3717">
        <f>E3717*1.39</f>
        <v>4990.0999999999995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1328"/>
        <v>1.5575000000000001</v>
      </c>
      <c r="P3718">
        <f t="shared" si="1329"/>
        <v>51.916666666666664</v>
      </c>
      <c r="Q3718" t="s">
        <v>8317</v>
      </c>
      <c r="R3718" t="s">
        <v>8318</v>
      </c>
      <c r="S3718" s="10">
        <f t="shared" si="1330"/>
        <v>42360.887835648144</v>
      </c>
      <c r="T3718" s="10">
        <f t="shared" si="1331"/>
        <v>42390.887835648144</v>
      </c>
      <c r="U3718">
        <f>D3718</f>
        <v>800</v>
      </c>
      <c r="V3718">
        <f>E3718</f>
        <v>1246</v>
      </c>
    </row>
    <row r="3719" spans="1:22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1328"/>
        <v>1.0075000000000001</v>
      </c>
      <c r="P3719">
        <f t="shared" si="1329"/>
        <v>310</v>
      </c>
      <c r="Q3719" t="s">
        <v>8317</v>
      </c>
      <c r="R3719" t="s">
        <v>8318</v>
      </c>
      <c r="S3719" s="10">
        <f t="shared" si="1330"/>
        <v>42102.866307870368</v>
      </c>
      <c r="T3719" s="10">
        <f t="shared" si="1331"/>
        <v>42133.866307870368</v>
      </c>
      <c r="U3719">
        <f t="shared" ref="U3719:U3721" si="1332">D3719*1.39</f>
        <v>5560</v>
      </c>
      <c r="V3719">
        <f t="shared" ref="V3719:V3721" si="1333">E3719*1.39</f>
        <v>5601.7</v>
      </c>
    </row>
    <row r="3720" spans="1:22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1328"/>
        <v>2.3940000000000001</v>
      </c>
      <c r="P3720">
        <f t="shared" si="1329"/>
        <v>26.021739130434781</v>
      </c>
      <c r="Q3720" t="s">
        <v>8317</v>
      </c>
      <c r="R3720" t="s">
        <v>8318</v>
      </c>
      <c r="S3720" s="10">
        <f t="shared" si="1330"/>
        <v>42032.716145833328</v>
      </c>
      <c r="T3720" s="10">
        <f t="shared" si="1331"/>
        <v>42062.716145833328</v>
      </c>
      <c r="U3720">
        <f t="shared" si="1332"/>
        <v>695</v>
      </c>
      <c r="V3720">
        <f t="shared" si="1333"/>
        <v>1663.83</v>
      </c>
    </row>
    <row r="3721" spans="1:22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1328"/>
        <v>2.1</v>
      </c>
      <c r="P3721">
        <f t="shared" si="1329"/>
        <v>105</v>
      </c>
      <c r="Q3721" t="s">
        <v>8317</v>
      </c>
      <c r="R3721" t="s">
        <v>8318</v>
      </c>
      <c r="S3721" s="10">
        <f t="shared" si="1330"/>
        <v>42147.729930555557</v>
      </c>
      <c r="T3721" s="10">
        <f t="shared" si="1331"/>
        <v>42177.729930555557</v>
      </c>
      <c r="U3721">
        <f t="shared" si="1332"/>
        <v>278</v>
      </c>
      <c r="V3721">
        <f t="shared" si="1333"/>
        <v>583.79999999999995</v>
      </c>
    </row>
    <row r="3722" spans="1:22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1328"/>
        <v>1.0451515151515152</v>
      </c>
      <c r="P3722">
        <f t="shared" si="1329"/>
        <v>86.224999999999994</v>
      </c>
      <c r="Q3722" t="s">
        <v>8317</v>
      </c>
      <c r="R3722" t="s">
        <v>8318</v>
      </c>
      <c r="S3722" s="10">
        <f t="shared" si="1330"/>
        <v>42165.993125000001</v>
      </c>
      <c r="T3722" s="10">
        <f t="shared" si="1331"/>
        <v>42187.993125000001</v>
      </c>
      <c r="U3722">
        <f t="shared" ref="U3722:U3723" si="1334">D3722</f>
        <v>3300</v>
      </c>
      <c r="V3722">
        <f t="shared" ref="V3722:V3723" si="1335">E3722</f>
        <v>3449</v>
      </c>
    </row>
    <row r="3723" spans="1:22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1328"/>
        <v>1.008</v>
      </c>
      <c r="P3723">
        <f t="shared" si="1329"/>
        <v>114.54545454545455</v>
      </c>
      <c r="Q3723" t="s">
        <v>8317</v>
      </c>
      <c r="R3723" t="s">
        <v>8318</v>
      </c>
      <c r="S3723" s="10">
        <f t="shared" si="1330"/>
        <v>41927.936157407406</v>
      </c>
      <c r="T3723" s="10">
        <f t="shared" si="1331"/>
        <v>41948.977824074071</v>
      </c>
      <c r="U3723">
        <f t="shared" si="1334"/>
        <v>5000</v>
      </c>
      <c r="V3723">
        <f t="shared" si="1335"/>
        <v>5040</v>
      </c>
    </row>
    <row r="3724" spans="1:22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1328"/>
        <v>1.1120000000000001</v>
      </c>
      <c r="P3724">
        <f t="shared" si="1329"/>
        <v>47.657142857142858</v>
      </c>
      <c r="Q3724" t="s">
        <v>8317</v>
      </c>
      <c r="R3724" t="s">
        <v>8318</v>
      </c>
      <c r="S3724" s="10">
        <f t="shared" si="1330"/>
        <v>42381.671840277777</v>
      </c>
      <c r="T3724" s="10">
        <f t="shared" si="1331"/>
        <v>42411.957638888889</v>
      </c>
      <c r="U3724">
        <f>D3724*0.81</f>
        <v>1215</v>
      </c>
      <c r="V3724">
        <f>E3724*0.81</f>
        <v>1351.0800000000002</v>
      </c>
    </row>
    <row r="3725" spans="1:22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1328"/>
        <v>1.0204444444444445</v>
      </c>
      <c r="P3725">
        <f t="shared" si="1329"/>
        <v>72.888888888888886</v>
      </c>
      <c r="Q3725" t="s">
        <v>8317</v>
      </c>
      <c r="R3725" t="s">
        <v>8318</v>
      </c>
      <c r="S3725" s="10">
        <f t="shared" si="1330"/>
        <v>41943.753032407411</v>
      </c>
      <c r="T3725" s="10">
        <f t="shared" si="1331"/>
        <v>41973.794699074075</v>
      </c>
      <c r="U3725">
        <f t="shared" ref="U3725:U3727" si="1336">D3725*1.39</f>
        <v>6255</v>
      </c>
      <c r="V3725">
        <f t="shared" ref="V3725:V3727" si="1337">E3725*1.39</f>
        <v>6382.8799999999992</v>
      </c>
    </row>
    <row r="3726" spans="1:22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1328"/>
        <v>1.0254767441860466</v>
      </c>
      <c r="P3726">
        <f t="shared" si="1329"/>
        <v>49.545505617977533</v>
      </c>
      <c r="Q3726" t="s">
        <v>8317</v>
      </c>
      <c r="R3726" t="s">
        <v>8318</v>
      </c>
      <c r="S3726" s="10">
        <f t="shared" si="1330"/>
        <v>42465.491435185191</v>
      </c>
      <c r="T3726" s="10">
        <f t="shared" si="1331"/>
        <v>42494.958333333328</v>
      </c>
      <c r="U3726">
        <f t="shared" si="1336"/>
        <v>5977</v>
      </c>
      <c r="V3726">
        <f t="shared" si="1337"/>
        <v>6129.2744999999995</v>
      </c>
    </row>
    <row r="3727" spans="1:22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1328"/>
        <v>1.27</v>
      </c>
      <c r="P3727">
        <f t="shared" si="1329"/>
        <v>25.4</v>
      </c>
      <c r="Q3727" t="s">
        <v>8317</v>
      </c>
      <c r="R3727" t="s">
        <v>8318</v>
      </c>
      <c r="S3727" s="10">
        <f t="shared" si="1330"/>
        <v>42401.945219907408</v>
      </c>
      <c r="T3727" s="10">
        <f t="shared" si="1331"/>
        <v>42418.895833333328</v>
      </c>
      <c r="U3727">
        <f t="shared" si="1336"/>
        <v>416.99999999999994</v>
      </c>
      <c r="V3727">
        <f t="shared" si="1337"/>
        <v>529.58999999999992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1328"/>
        <v>3.3870588235294119</v>
      </c>
      <c r="P3728">
        <f t="shared" si="1329"/>
        <v>62.586956521739133</v>
      </c>
      <c r="Q3728" t="s">
        <v>8317</v>
      </c>
      <c r="R3728" t="s">
        <v>8318</v>
      </c>
      <c r="S3728" s="10">
        <f t="shared" si="1330"/>
        <v>42462.140868055561</v>
      </c>
      <c r="T3728" s="10">
        <f t="shared" si="1331"/>
        <v>42489.875</v>
      </c>
      <c r="U3728">
        <f t="shared" ref="U3728:U3733" si="1338">D3728</f>
        <v>850</v>
      </c>
      <c r="V3728">
        <f t="shared" ref="V3728:V3733" si="1339">E3728</f>
        <v>2879</v>
      </c>
    </row>
    <row r="3729" spans="1:22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1328"/>
        <v>1.0075000000000001</v>
      </c>
      <c r="P3729">
        <f t="shared" si="1329"/>
        <v>61.060606060606062</v>
      </c>
      <c r="Q3729" t="s">
        <v>8317</v>
      </c>
      <c r="R3729" t="s">
        <v>8318</v>
      </c>
      <c r="S3729" s="10">
        <f t="shared" si="1330"/>
        <v>42632.348310185189</v>
      </c>
      <c r="T3729" s="10">
        <f t="shared" si="1331"/>
        <v>42663.204861111109</v>
      </c>
      <c r="U3729">
        <f t="shared" si="1338"/>
        <v>2000</v>
      </c>
      <c r="V3729">
        <f t="shared" si="1339"/>
        <v>2015</v>
      </c>
    </row>
    <row r="3730" spans="1:22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1328"/>
        <v>9.3100000000000002E-2</v>
      </c>
      <c r="P3730">
        <f t="shared" si="1329"/>
        <v>60.064516129032256</v>
      </c>
      <c r="Q3730" t="s">
        <v>8317</v>
      </c>
      <c r="R3730" t="s">
        <v>8318</v>
      </c>
      <c r="S3730" s="10">
        <f t="shared" si="1330"/>
        <v>42205.171018518522</v>
      </c>
      <c r="T3730" s="10">
        <f t="shared" si="1331"/>
        <v>42235.171018518522</v>
      </c>
      <c r="U3730">
        <f t="shared" si="1338"/>
        <v>20000</v>
      </c>
      <c r="V3730">
        <f t="shared" si="1339"/>
        <v>1862</v>
      </c>
    </row>
    <row r="3731" spans="1:22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1328"/>
        <v>7.2400000000000006E-2</v>
      </c>
      <c r="P3731">
        <f t="shared" si="1329"/>
        <v>72.400000000000006</v>
      </c>
      <c r="Q3731" t="s">
        <v>8317</v>
      </c>
      <c r="R3731" t="s">
        <v>8318</v>
      </c>
      <c r="S3731" s="10">
        <f t="shared" si="1330"/>
        <v>42041.205000000002</v>
      </c>
      <c r="T3731" s="10">
        <f t="shared" si="1331"/>
        <v>42086.16333333333</v>
      </c>
      <c r="U3731">
        <f t="shared" si="1338"/>
        <v>5000</v>
      </c>
      <c r="V3731">
        <f t="shared" si="1339"/>
        <v>362</v>
      </c>
    </row>
    <row r="3732" spans="1:22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1328"/>
        <v>0.1</v>
      </c>
      <c r="P3732">
        <f t="shared" si="1329"/>
        <v>100</v>
      </c>
      <c r="Q3732" t="s">
        <v>8317</v>
      </c>
      <c r="R3732" t="s">
        <v>8318</v>
      </c>
      <c r="S3732" s="10">
        <f t="shared" si="1330"/>
        <v>42203.677766203706</v>
      </c>
      <c r="T3732" s="10">
        <f t="shared" si="1331"/>
        <v>42233.677766203706</v>
      </c>
      <c r="U3732">
        <f t="shared" si="1338"/>
        <v>1000</v>
      </c>
      <c r="V3732">
        <f t="shared" si="1339"/>
        <v>100</v>
      </c>
    </row>
    <row r="3733" spans="1:22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1328"/>
        <v>0.11272727272727273</v>
      </c>
      <c r="P3733">
        <f t="shared" si="1329"/>
        <v>51.666666666666664</v>
      </c>
      <c r="Q3733" t="s">
        <v>8317</v>
      </c>
      <c r="R3733" t="s">
        <v>8318</v>
      </c>
      <c r="S3733" s="10">
        <f t="shared" si="1330"/>
        <v>41983.752847222218</v>
      </c>
      <c r="T3733" s="10">
        <f t="shared" si="1331"/>
        <v>42014.140972222223</v>
      </c>
      <c r="U3733">
        <f t="shared" si="1338"/>
        <v>5500</v>
      </c>
      <c r="V3733">
        <f t="shared" si="1339"/>
        <v>620</v>
      </c>
    </row>
    <row r="3734" spans="1:22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1328"/>
        <v>0.15411764705882353</v>
      </c>
      <c r="P3734">
        <f t="shared" si="1329"/>
        <v>32.75</v>
      </c>
      <c r="Q3734" t="s">
        <v>8317</v>
      </c>
      <c r="R3734" t="s">
        <v>8318</v>
      </c>
      <c r="S3734" s="10">
        <f t="shared" si="1330"/>
        <v>41968.677465277782</v>
      </c>
      <c r="T3734" s="10">
        <f t="shared" si="1331"/>
        <v>42028.5</v>
      </c>
      <c r="U3734">
        <f>D3734*1.19</f>
        <v>1011.5</v>
      </c>
      <c r="V3734">
        <f>E3734*1.19</f>
        <v>155.88999999999999</v>
      </c>
    </row>
    <row r="3735" spans="1:22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1328"/>
        <v>0</v>
      </c>
      <c r="P3735" t="e">
        <f t="shared" si="1329"/>
        <v>#DIV/0!</v>
      </c>
      <c r="Q3735" t="s">
        <v>8317</v>
      </c>
      <c r="R3735" t="s">
        <v>8318</v>
      </c>
      <c r="S3735" s="10">
        <f t="shared" si="1330"/>
        <v>42103.024398148147</v>
      </c>
      <c r="T3735" s="10">
        <f t="shared" si="1331"/>
        <v>42112.9375</v>
      </c>
      <c r="U3735">
        <f t="shared" ref="U3735:U3736" si="1340">D3735</f>
        <v>1500</v>
      </c>
      <c r="V3735">
        <f t="shared" ref="V3735:V3736" si="1341">E3735</f>
        <v>0</v>
      </c>
    </row>
    <row r="3736" spans="1:22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1328"/>
        <v>0.28466666666666668</v>
      </c>
      <c r="P3736">
        <f t="shared" si="1329"/>
        <v>61</v>
      </c>
      <c r="Q3736" t="s">
        <v>8317</v>
      </c>
      <c r="R3736" t="s">
        <v>8318</v>
      </c>
      <c r="S3736" s="10">
        <f t="shared" si="1330"/>
        <v>42089.901574074072</v>
      </c>
      <c r="T3736" s="10">
        <f t="shared" si="1331"/>
        <v>42149.901574074072</v>
      </c>
      <c r="U3736">
        <f t="shared" si="1340"/>
        <v>1500</v>
      </c>
      <c r="V3736">
        <f t="shared" si="1341"/>
        <v>427</v>
      </c>
    </row>
    <row r="3737" spans="1:22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1328"/>
        <v>0.13333333333333333</v>
      </c>
      <c r="P3737">
        <f t="shared" si="1329"/>
        <v>10</v>
      </c>
      <c r="Q3737" t="s">
        <v>8317</v>
      </c>
      <c r="R3737" t="s">
        <v>8318</v>
      </c>
      <c r="S3737" s="10">
        <f t="shared" si="1330"/>
        <v>42122.693159722221</v>
      </c>
      <c r="T3737" s="10">
        <f t="shared" si="1331"/>
        <v>42152.693159722221</v>
      </c>
      <c r="U3737">
        <f t="shared" ref="U3737:U3738" si="1342">D3737*1.39</f>
        <v>208.49999999999997</v>
      </c>
      <c r="V3737">
        <f t="shared" ref="V3737:V3738" si="1343">E3737*1.39</f>
        <v>27.799999999999997</v>
      </c>
    </row>
    <row r="3738" spans="1:22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1328"/>
        <v>6.6666666666666671E-3</v>
      </c>
      <c r="P3738">
        <f t="shared" si="1329"/>
        <v>10</v>
      </c>
      <c r="Q3738" t="s">
        <v>8317</v>
      </c>
      <c r="R3738" t="s">
        <v>8318</v>
      </c>
      <c r="S3738" s="10">
        <f t="shared" si="1330"/>
        <v>42048.711724537032</v>
      </c>
      <c r="T3738" s="10">
        <f t="shared" si="1331"/>
        <v>42086.75</v>
      </c>
      <c r="U3738">
        <f t="shared" si="1342"/>
        <v>2085</v>
      </c>
      <c r="V3738">
        <f t="shared" si="1343"/>
        <v>13.899999999999999</v>
      </c>
    </row>
    <row r="3739" spans="1:22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1328"/>
        <v>0.21428571428571427</v>
      </c>
      <c r="P3739">
        <f t="shared" si="1329"/>
        <v>37.5</v>
      </c>
      <c r="Q3739" t="s">
        <v>8317</v>
      </c>
      <c r="R3739" t="s">
        <v>8318</v>
      </c>
      <c r="S3739" s="10">
        <f t="shared" si="1330"/>
        <v>42297.691006944442</v>
      </c>
      <c r="T3739" s="10">
        <f t="shared" si="1331"/>
        <v>42320.290972222225</v>
      </c>
      <c r="U3739">
        <f>D3739</f>
        <v>700</v>
      </c>
      <c r="V3739">
        <f>E3739</f>
        <v>150</v>
      </c>
    </row>
    <row r="3740" spans="1:22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1328"/>
        <v>0.18</v>
      </c>
      <c r="P3740">
        <f t="shared" si="1329"/>
        <v>45</v>
      </c>
      <c r="Q3740" t="s">
        <v>8317</v>
      </c>
      <c r="R3740" t="s">
        <v>8318</v>
      </c>
      <c r="S3740" s="10">
        <f t="shared" si="1330"/>
        <v>41813.938715277778</v>
      </c>
      <c r="T3740" s="10">
        <f t="shared" si="1331"/>
        <v>41835.916666666664</v>
      </c>
      <c r="U3740">
        <f t="shared" ref="U3740:U3741" si="1344">D3740*1.39</f>
        <v>2085</v>
      </c>
      <c r="V3740">
        <f t="shared" ref="V3740:V3741" si="1345">E3740*1.39</f>
        <v>375.29999999999995</v>
      </c>
    </row>
    <row r="3741" spans="1:22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1328"/>
        <v>0.20125000000000001</v>
      </c>
      <c r="P3741">
        <f t="shared" si="1329"/>
        <v>100.625</v>
      </c>
      <c r="Q3741" t="s">
        <v>8317</v>
      </c>
      <c r="R3741" t="s">
        <v>8318</v>
      </c>
      <c r="S3741" s="10">
        <f t="shared" si="1330"/>
        <v>42548.449861111112</v>
      </c>
      <c r="T3741" s="10">
        <f t="shared" si="1331"/>
        <v>42568.449861111112</v>
      </c>
      <c r="U3741">
        <f t="shared" si="1344"/>
        <v>5560</v>
      </c>
      <c r="V3741">
        <f t="shared" si="1345"/>
        <v>1118.9499999999998</v>
      </c>
    </row>
    <row r="3742" spans="1:22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1328"/>
        <v>0.17899999999999999</v>
      </c>
      <c r="P3742">
        <f t="shared" si="1329"/>
        <v>25.571428571428573</v>
      </c>
      <c r="Q3742" t="s">
        <v>8317</v>
      </c>
      <c r="R3742" t="s">
        <v>8318</v>
      </c>
      <c r="S3742" s="10">
        <f t="shared" si="1330"/>
        <v>41833.089756944442</v>
      </c>
      <c r="T3742" s="10">
        <f t="shared" si="1331"/>
        <v>41863.079143518517</v>
      </c>
      <c r="U3742">
        <f t="shared" ref="U3742:U3748" si="1346">D3742</f>
        <v>2000</v>
      </c>
      <c r="V3742">
        <f t="shared" ref="V3742:V3748" si="1347">E3742</f>
        <v>358</v>
      </c>
    </row>
    <row r="3743" spans="1:22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1328"/>
        <v>0</v>
      </c>
      <c r="P3743" t="e">
        <f t="shared" si="1329"/>
        <v>#DIV/0!</v>
      </c>
      <c r="Q3743" t="s">
        <v>8317</v>
      </c>
      <c r="R3743" t="s">
        <v>8318</v>
      </c>
      <c r="S3743" s="10">
        <f t="shared" si="1330"/>
        <v>42325.920717592591</v>
      </c>
      <c r="T3743" s="10">
        <f t="shared" si="1331"/>
        <v>42355.920717592591</v>
      </c>
      <c r="U3743">
        <f t="shared" si="1346"/>
        <v>20000</v>
      </c>
      <c r="V3743">
        <f t="shared" si="1347"/>
        <v>0</v>
      </c>
    </row>
    <row r="3744" spans="1:22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1328"/>
        <v>0.02</v>
      </c>
      <c r="P3744">
        <f t="shared" si="1329"/>
        <v>25</v>
      </c>
      <c r="Q3744" t="s">
        <v>8317</v>
      </c>
      <c r="R3744" t="s">
        <v>8318</v>
      </c>
      <c r="S3744" s="10">
        <f t="shared" si="1330"/>
        <v>41858.214629629627</v>
      </c>
      <c r="T3744" s="10">
        <f t="shared" si="1331"/>
        <v>41888.214629629627</v>
      </c>
      <c r="U3744">
        <f t="shared" si="1346"/>
        <v>5000</v>
      </c>
      <c r="V3744">
        <f t="shared" si="1347"/>
        <v>100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1328"/>
        <v>0</v>
      </c>
      <c r="P3745" t="e">
        <f t="shared" si="1329"/>
        <v>#DIV/0!</v>
      </c>
      <c r="Q3745" t="s">
        <v>8317</v>
      </c>
      <c r="R3745" t="s">
        <v>8318</v>
      </c>
      <c r="S3745" s="10">
        <f t="shared" si="1330"/>
        <v>41793.710231481484</v>
      </c>
      <c r="T3745" s="10">
        <f t="shared" si="1331"/>
        <v>41823.710231481484</v>
      </c>
      <c r="U3745">
        <f t="shared" si="1346"/>
        <v>2200</v>
      </c>
      <c r="V3745">
        <f t="shared" si="1347"/>
        <v>0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1328"/>
        <v>0</v>
      </c>
      <c r="P3746" t="e">
        <f t="shared" si="1329"/>
        <v>#DIV/0!</v>
      </c>
      <c r="Q3746" t="s">
        <v>8317</v>
      </c>
      <c r="R3746" t="s">
        <v>8318</v>
      </c>
      <c r="S3746" s="10">
        <f t="shared" si="1330"/>
        <v>41793.814259259263</v>
      </c>
      <c r="T3746" s="10">
        <f t="shared" si="1331"/>
        <v>41825.165972222225</v>
      </c>
      <c r="U3746">
        <f t="shared" si="1346"/>
        <v>1200</v>
      </c>
      <c r="V3746">
        <f t="shared" si="1347"/>
        <v>0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1328"/>
        <v>0.1</v>
      </c>
      <c r="P3747">
        <f t="shared" si="1329"/>
        <v>10</v>
      </c>
      <c r="Q3747" t="s">
        <v>8317</v>
      </c>
      <c r="R3747" t="s">
        <v>8318</v>
      </c>
      <c r="S3747" s="10">
        <f t="shared" si="1330"/>
        <v>41831.697939814818</v>
      </c>
      <c r="T3747" s="10">
        <f t="shared" si="1331"/>
        <v>41861.697939814818</v>
      </c>
      <c r="U3747">
        <f t="shared" si="1346"/>
        <v>100</v>
      </c>
      <c r="V3747">
        <f t="shared" si="1347"/>
        <v>10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1328"/>
        <v>2.3764705882352941E-2</v>
      </c>
      <c r="P3748">
        <f t="shared" si="1329"/>
        <v>202</v>
      </c>
      <c r="Q3748" t="s">
        <v>8317</v>
      </c>
      <c r="R3748" t="s">
        <v>8318</v>
      </c>
      <c r="S3748" s="10">
        <f t="shared" si="1330"/>
        <v>42621.389340277776</v>
      </c>
      <c r="T3748" s="10">
        <f t="shared" si="1331"/>
        <v>42651.389340277776</v>
      </c>
      <c r="U3748">
        <f t="shared" si="1346"/>
        <v>8500</v>
      </c>
      <c r="V3748">
        <f t="shared" si="1347"/>
        <v>202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1328"/>
        <v>0.01</v>
      </c>
      <c r="P3749">
        <f t="shared" si="1329"/>
        <v>25</v>
      </c>
      <c r="Q3749" t="s">
        <v>8317</v>
      </c>
      <c r="R3749" t="s">
        <v>8318</v>
      </c>
      <c r="S3749" s="10">
        <f t="shared" si="1330"/>
        <v>42164.299722222218</v>
      </c>
      <c r="T3749" s="10">
        <f t="shared" si="1331"/>
        <v>42190.957638888889</v>
      </c>
      <c r="U3749">
        <f>D3749*1.39</f>
        <v>3474.9999999999995</v>
      </c>
      <c r="V3749">
        <f>E3749*1.39</f>
        <v>34.75</v>
      </c>
    </row>
    <row r="3750" spans="1:22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1328"/>
        <v>1.0351999999999999</v>
      </c>
      <c r="P3750">
        <f t="shared" si="1329"/>
        <v>99.538461538461533</v>
      </c>
      <c r="Q3750" t="s">
        <v>8317</v>
      </c>
      <c r="R3750" t="s">
        <v>8359</v>
      </c>
      <c r="S3750" s="10">
        <f t="shared" si="1330"/>
        <v>42395.706435185188</v>
      </c>
      <c r="T3750" s="10">
        <f t="shared" si="1331"/>
        <v>42416.249305555553</v>
      </c>
      <c r="U3750">
        <f t="shared" ref="U3750:U3753" si="1348">D3750</f>
        <v>5000</v>
      </c>
      <c r="V3750">
        <f t="shared" ref="V3750:V3753" si="1349">E3750</f>
        <v>5176</v>
      </c>
    </row>
    <row r="3751" spans="1:22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1328"/>
        <v>1.05</v>
      </c>
      <c r="P3751">
        <f t="shared" si="1329"/>
        <v>75</v>
      </c>
      <c r="Q3751" t="s">
        <v>8317</v>
      </c>
      <c r="R3751" t="s">
        <v>8359</v>
      </c>
      <c r="S3751" s="10">
        <f t="shared" si="1330"/>
        <v>42458.127175925925</v>
      </c>
      <c r="T3751" s="10">
        <f t="shared" si="1331"/>
        <v>42489.165972222225</v>
      </c>
      <c r="U3751">
        <f t="shared" si="1348"/>
        <v>500</v>
      </c>
      <c r="V3751">
        <f t="shared" si="1349"/>
        <v>525</v>
      </c>
    </row>
    <row r="3752" spans="1:22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1328"/>
        <v>1.0044999999999999</v>
      </c>
      <c r="P3752">
        <f t="shared" si="1329"/>
        <v>215.25</v>
      </c>
      <c r="Q3752" t="s">
        <v>8317</v>
      </c>
      <c r="R3752" t="s">
        <v>8359</v>
      </c>
      <c r="S3752" s="10">
        <f t="shared" si="1330"/>
        <v>42016.981574074074</v>
      </c>
      <c r="T3752" s="10">
        <f t="shared" si="1331"/>
        <v>42045.332638888889</v>
      </c>
      <c r="U3752">
        <f t="shared" si="1348"/>
        <v>6000</v>
      </c>
      <c r="V3752">
        <f t="shared" si="1349"/>
        <v>6027</v>
      </c>
    </row>
    <row r="3753" spans="1:22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1328"/>
        <v>1.3260000000000001</v>
      </c>
      <c r="P3753">
        <f t="shared" si="1329"/>
        <v>120.54545454545455</v>
      </c>
      <c r="Q3753" t="s">
        <v>8317</v>
      </c>
      <c r="R3753" t="s">
        <v>8359</v>
      </c>
      <c r="S3753" s="10">
        <f t="shared" si="1330"/>
        <v>42403.035567129627</v>
      </c>
      <c r="T3753" s="10">
        <f t="shared" si="1331"/>
        <v>42462.993900462956</v>
      </c>
      <c r="U3753">
        <f t="shared" si="1348"/>
        <v>1000</v>
      </c>
      <c r="V3753">
        <f t="shared" si="1349"/>
        <v>1326</v>
      </c>
    </row>
    <row r="3754" spans="1:22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1328"/>
        <v>1.1299999999999999</v>
      </c>
      <c r="P3754">
        <f t="shared" si="1329"/>
        <v>37.666666666666664</v>
      </c>
      <c r="Q3754" t="s">
        <v>8317</v>
      </c>
      <c r="R3754" t="s">
        <v>8359</v>
      </c>
      <c r="S3754" s="10">
        <f t="shared" si="1330"/>
        <v>42619.802488425921</v>
      </c>
      <c r="T3754" s="10">
        <f t="shared" si="1331"/>
        <v>42659.875</v>
      </c>
      <c r="U3754">
        <f>D3754*1.39</f>
        <v>695</v>
      </c>
      <c r="V3754">
        <f>E3754*1.39</f>
        <v>785.34999999999991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1328"/>
        <v>1.0334000000000001</v>
      </c>
      <c r="P3755">
        <f t="shared" si="1329"/>
        <v>172.23333333333332</v>
      </c>
      <c r="Q3755" t="s">
        <v>8317</v>
      </c>
      <c r="R3755" t="s">
        <v>8359</v>
      </c>
      <c r="S3755" s="10">
        <f t="shared" si="1330"/>
        <v>42128.824074074073</v>
      </c>
      <c r="T3755" s="10">
        <f t="shared" si="1331"/>
        <v>42158</v>
      </c>
      <c r="U3755">
        <f t="shared" ref="U3755:U3756" si="1350">D3755</f>
        <v>5000</v>
      </c>
      <c r="V3755">
        <f t="shared" ref="V3755:V3756" si="1351">E3755</f>
        <v>5167</v>
      </c>
    </row>
    <row r="3756" spans="1:22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1328"/>
        <v>1.2</v>
      </c>
      <c r="P3756">
        <f t="shared" si="1329"/>
        <v>111.11111111111111</v>
      </c>
      <c r="Q3756" t="s">
        <v>8317</v>
      </c>
      <c r="R3756" t="s">
        <v>8359</v>
      </c>
      <c r="S3756" s="10">
        <f t="shared" si="1330"/>
        <v>41808.881215277775</v>
      </c>
      <c r="T3756" s="10">
        <f t="shared" si="1331"/>
        <v>41846.207638888889</v>
      </c>
      <c r="U3756">
        <f t="shared" si="1350"/>
        <v>2500</v>
      </c>
      <c r="V3756">
        <f t="shared" si="1351"/>
        <v>3000</v>
      </c>
    </row>
    <row r="3757" spans="1:22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1328"/>
        <v>1.2963636363636364</v>
      </c>
      <c r="P3757">
        <f t="shared" si="1329"/>
        <v>25.464285714285715</v>
      </c>
      <c r="Q3757" t="s">
        <v>8317</v>
      </c>
      <c r="R3757" t="s">
        <v>8359</v>
      </c>
      <c r="S3757" s="10">
        <f t="shared" si="1330"/>
        <v>42445.866979166662</v>
      </c>
      <c r="T3757" s="10">
        <f t="shared" si="1331"/>
        <v>42475.866979166662</v>
      </c>
      <c r="U3757">
        <f>D3757*1.39</f>
        <v>764.5</v>
      </c>
      <c r="V3757">
        <f>E3757*1.39</f>
        <v>991.06999999999994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1328"/>
        <v>1.0111111111111111</v>
      </c>
      <c r="P3758">
        <f t="shared" si="1329"/>
        <v>267.64705882352939</v>
      </c>
      <c r="Q3758" t="s">
        <v>8317</v>
      </c>
      <c r="R3758" t="s">
        <v>8359</v>
      </c>
      <c r="S3758" s="10">
        <f t="shared" si="1330"/>
        <v>41771.814791666664</v>
      </c>
      <c r="T3758" s="10">
        <f t="shared" si="1331"/>
        <v>41801.814791666664</v>
      </c>
      <c r="U3758">
        <f t="shared" ref="U3758:U3762" si="1352">D3758</f>
        <v>4500</v>
      </c>
      <c r="V3758">
        <f t="shared" ref="V3758:V3762" si="1353">E3758</f>
        <v>4550</v>
      </c>
    </row>
    <row r="3759" spans="1:22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1328"/>
        <v>1.0851428571428572</v>
      </c>
      <c r="P3759">
        <f t="shared" si="1329"/>
        <v>75.959999999999994</v>
      </c>
      <c r="Q3759" t="s">
        <v>8317</v>
      </c>
      <c r="R3759" t="s">
        <v>8359</v>
      </c>
      <c r="S3759" s="10">
        <f t="shared" si="1330"/>
        <v>41954.850868055553</v>
      </c>
      <c r="T3759" s="10">
        <f t="shared" si="1331"/>
        <v>41974.850868055553</v>
      </c>
      <c r="U3759">
        <f t="shared" si="1352"/>
        <v>3500</v>
      </c>
      <c r="V3759">
        <f t="shared" si="1353"/>
        <v>3798</v>
      </c>
    </row>
    <row r="3760" spans="1:22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1328"/>
        <v>1.0233333333333334</v>
      </c>
      <c r="P3760">
        <f t="shared" si="1329"/>
        <v>59.03846153846154</v>
      </c>
      <c r="Q3760" t="s">
        <v>8317</v>
      </c>
      <c r="R3760" t="s">
        <v>8359</v>
      </c>
      <c r="S3760" s="10">
        <f t="shared" si="1330"/>
        <v>41747.471504629626</v>
      </c>
      <c r="T3760" s="10">
        <f t="shared" si="1331"/>
        <v>41778.208333333336</v>
      </c>
      <c r="U3760">
        <f t="shared" si="1352"/>
        <v>1500</v>
      </c>
      <c r="V3760">
        <f t="shared" si="1353"/>
        <v>1535</v>
      </c>
    </row>
    <row r="3761" spans="1:22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1328"/>
        <v>1.1024425000000002</v>
      </c>
      <c r="P3761">
        <f t="shared" si="1329"/>
        <v>50.111022727272733</v>
      </c>
      <c r="Q3761" t="s">
        <v>8317</v>
      </c>
      <c r="R3761" t="s">
        <v>8359</v>
      </c>
      <c r="S3761" s="10">
        <f t="shared" si="1330"/>
        <v>42182.108252314814</v>
      </c>
      <c r="T3761" s="10">
        <f t="shared" si="1331"/>
        <v>42242.108252314814</v>
      </c>
      <c r="U3761">
        <f t="shared" si="1352"/>
        <v>4000</v>
      </c>
      <c r="V3761">
        <f t="shared" si="1353"/>
        <v>4409.7700000000004</v>
      </c>
    </row>
    <row r="3762" spans="1:22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1328"/>
        <v>1.010154</v>
      </c>
      <c r="P3762">
        <f t="shared" si="1329"/>
        <v>55.502967032967035</v>
      </c>
      <c r="Q3762" t="s">
        <v>8317</v>
      </c>
      <c r="R3762" t="s">
        <v>8359</v>
      </c>
      <c r="S3762" s="10">
        <f t="shared" si="1330"/>
        <v>41739.525300925925</v>
      </c>
      <c r="T3762" s="10">
        <f t="shared" si="1331"/>
        <v>41764.525300925925</v>
      </c>
      <c r="U3762">
        <f t="shared" si="1352"/>
        <v>5000</v>
      </c>
      <c r="V3762">
        <f t="shared" si="1353"/>
        <v>5050.7700000000004</v>
      </c>
    </row>
    <row r="3763" spans="1:22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1328"/>
        <v>1</v>
      </c>
      <c r="P3763">
        <f t="shared" si="1329"/>
        <v>166.66666666666666</v>
      </c>
      <c r="Q3763" t="s">
        <v>8317</v>
      </c>
      <c r="R3763" t="s">
        <v>8359</v>
      </c>
      <c r="S3763" s="10">
        <f t="shared" si="1330"/>
        <v>42173.466863425929</v>
      </c>
      <c r="T3763" s="10">
        <f t="shared" si="1331"/>
        <v>42226.958333333328</v>
      </c>
      <c r="U3763">
        <f t="shared" ref="U3763:U3764" si="1354">D3763*1.39</f>
        <v>695</v>
      </c>
      <c r="V3763">
        <f t="shared" ref="V3763:V3764" si="1355">E3763*1.39</f>
        <v>695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1328"/>
        <v>1.0624</v>
      </c>
      <c r="P3764">
        <f t="shared" si="1329"/>
        <v>47.428571428571431</v>
      </c>
      <c r="Q3764" t="s">
        <v>8317</v>
      </c>
      <c r="R3764" t="s">
        <v>8359</v>
      </c>
      <c r="S3764" s="10">
        <f t="shared" si="1330"/>
        <v>42193.813530092593</v>
      </c>
      <c r="T3764" s="10">
        <f t="shared" si="1331"/>
        <v>42218.813530092593</v>
      </c>
      <c r="U3764">
        <f t="shared" si="1354"/>
        <v>1737.4999999999998</v>
      </c>
      <c r="V3764">
        <f t="shared" si="1355"/>
        <v>1845.9199999999998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1328"/>
        <v>1</v>
      </c>
      <c r="P3765">
        <f t="shared" si="1329"/>
        <v>64.935064935064929</v>
      </c>
      <c r="Q3765" t="s">
        <v>8317</v>
      </c>
      <c r="R3765" t="s">
        <v>8359</v>
      </c>
      <c r="S3765" s="10">
        <f t="shared" si="1330"/>
        <v>42065.750300925924</v>
      </c>
      <c r="T3765" s="10">
        <f t="shared" si="1331"/>
        <v>42095.708634259259</v>
      </c>
      <c r="U3765">
        <f t="shared" ref="U3765:U3771" si="1356">D3765</f>
        <v>5000</v>
      </c>
      <c r="V3765">
        <f t="shared" ref="V3765:V3771" si="1357">E3765</f>
        <v>5000</v>
      </c>
    </row>
    <row r="3766" spans="1:22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1328"/>
        <v>1</v>
      </c>
      <c r="P3766">
        <f t="shared" si="1329"/>
        <v>55.555555555555557</v>
      </c>
      <c r="Q3766" t="s">
        <v>8317</v>
      </c>
      <c r="R3766" t="s">
        <v>8359</v>
      </c>
      <c r="S3766" s="10">
        <f t="shared" si="1330"/>
        <v>42499.842962962968</v>
      </c>
      <c r="T3766" s="10">
        <f t="shared" si="1331"/>
        <v>42519.024999999994</v>
      </c>
      <c r="U3766">
        <f t="shared" si="1356"/>
        <v>1500</v>
      </c>
      <c r="V3766">
        <f t="shared" si="1357"/>
        <v>1500</v>
      </c>
    </row>
    <row r="3767" spans="1:22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1328"/>
        <v>1.1345714285714286</v>
      </c>
      <c r="P3767">
        <f t="shared" si="1329"/>
        <v>74.224299065420567</v>
      </c>
      <c r="Q3767" t="s">
        <v>8317</v>
      </c>
      <c r="R3767" t="s">
        <v>8359</v>
      </c>
      <c r="S3767" s="10">
        <f t="shared" si="1330"/>
        <v>41820.776412037041</v>
      </c>
      <c r="T3767" s="10">
        <f t="shared" si="1331"/>
        <v>41850.776412037041</v>
      </c>
      <c r="U3767">
        <f t="shared" si="1356"/>
        <v>7000</v>
      </c>
      <c r="V3767">
        <f t="shared" si="1357"/>
        <v>7942</v>
      </c>
    </row>
    <row r="3768" spans="1:22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1328"/>
        <v>1.0265010000000001</v>
      </c>
      <c r="P3768">
        <f t="shared" si="1329"/>
        <v>106.9271875</v>
      </c>
      <c r="Q3768" t="s">
        <v>8317</v>
      </c>
      <c r="R3768" t="s">
        <v>8359</v>
      </c>
      <c r="S3768" s="10">
        <f t="shared" si="1330"/>
        <v>41788.167187500003</v>
      </c>
      <c r="T3768" s="10">
        <f t="shared" si="1331"/>
        <v>41823.167187500003</v>
      </c>
      <c r="U3768">
        <f t="shared" si="1356"/>
        <v>10000</v>
      </c>
      <c r="V3768">
        <f t="shared" si="1357"/>
        <v>10265.01</v>
      </c>
    </row>
    <row r="3769" spans="1:22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1328"/>
        <v>1.1675</v>
      </c>
      <c r="P3769">
        <f t="shared" si="1329"/>
        <v>41.696428571428569</v>
      </c>
      <c r="Q3769" t="s">
        <v>8317</v>
      </c>
      <c r="R3769" t="s">
        <v>8359</v>
      </c>
      <c r="S3769" s="10">
        <f t="shared" si="1330"/>
        <v>42050.019641203704</v>
      </c>
      <c r="T3769" s="10">
        <f t="shared" si="1331"/>
        <v>42064.207638888889</v>
      </c>
      <c r="U3769">
        <f t="shared" si="1356"/>
        <v>2000</v>
      </c>
      <c r="V3769">
        <f t="shared" si="1357"/>
        <v>2335</v>
      </c>
    </row>
    <row r="3770" spans="1:22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1328"/>
        <v>1.0765274999999999</v>
      </c>
      <c r="P3770">
        <f t="shared" si="1329"/>
        <v>74.243275862068955</v>
      </c>
      <c r="Q3770" t="s">
        <v>8317</v>
      </c>
      <c r="R3770" t="s">
        <v>8359</v>
      </c>
      <c r="S3770" s="10">
        <f t="shared" si="1330"/>
        <v>41772.727893518517</v>
      </c>
      <c r="T3770" s="10">
        <f t="shared" si="1331"/>
        <v>41802.727893518517</v>
      </c>
      <c r="U3770">
        <f t="shared" si="1356"/>
        <v>4000</v>
      </c>
      <c r="V3770">
        <f t="shared" si="1357"/>
        <v>4306.1099999999997</v>
      </c>
    </row>
    <row r="3771" spans="1:22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1328"/>
        <v>1</v>
      </c>
      <c r="P3771">
        <f t="shared" si="1329"/>
        <v>73.333333333333329</v>
      </c>
      <c r="Q3771" t="s">
        <v>8317</v>
      </c>
      <c r="R3771" t="s">
        <v>8359</v>
      </c>
      <c r="S3771" s="10">
        <f t="shared" si="1330"/>
        <v>42445.598136574074</v>
      </c>
      <c r="T3771" s="10">
        <f t="shared" si="1331"/>
        <v>42475.598136574074</v>
      </c>
      <c r="U3771">
        <f t="shared" si="1356"/>
        <v>1100</v>
      </c>
      <c r="V3771">
        <f t="shared" si="1357"/>
        <v>1100</v>
      </c>
    </row>
    <row r="3772" spans="1:22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1328"/>
        <v>1</v>
      </c>
      <c r="P3772">
        <f t="shared" si="1329"/>
        <v>100</v>
      </c>
      <c r="Q3772" t="s">
        <v>8317</v>
      </c>
      <c r="R3772" t="s">
        <v>8359</v>
      </c>
      <c r="S3772" s="10">
        <f t="shared" si="1330"/>
        <v>42138.930671296301</v>
      </c>
      <c r="T3772" s="10">
        <f t="shared" si="1331"/>
        <v>42168.930671296301</v>
      </c>
      <c r="U3772">
        <f>D3772*1.39</f>
        <v>2780</v>
      </c>
      <c r="V3772">
        <f>E3772*1.39</f>
        <v>2780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1328"/>
        <v>1.46</v>
      </c>
      <c r="P3773">
        <f t="shared" si="1329"/>
        <v>38.421052631578945</v>
      </c>
      <c r="Q3773" t="s">
        <v>8317</v>
      </c>
      <c r="R3773" t="s">
        <v>8359</v>
      </c>
      <c r="S3773" s="10">
        <f t="shared" si="1330"/>
        <v>42493.857083333336</v>
      </c>
      <c r="T3773" s="10">
        <f t="shared" si="1331"/>
        <v>42508</v>
      </c>
      <c r="U3773">
        <f t="shared" ref="U3773:U3775" si="1358">D3773</f>
        <v>1000</v>
      </c>
      <c r="V3773">
        <f t="shared" ref="V3773:V3775" si="1359">E3773</f>
        <v>1460</v>
      </c>
    </row>
    <row r="3774" spans="1:22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1328"/>
        <v>1.1020000000000001</v>
      </c>
      <c r="P3774">
        <f t="shared" si="1329"/>
        <v>166.96969696969697</v>
      </c>
      <c r="Q3774" t="s">
        <v>8317</v>
      </c>
      <c r="R3774" t="s">
        <v>8359</v>
      </c>
      <c r="S3774" s="10">
        <f t="shared" si="1330"/>
        <v>42682.616967592592</v>
      </c>
      <c r="T3774" s="10">
        <f t="shared" si="1331"/>
        <v>42703.25</v>
      </c>
      <c r="U3774">
        <f t="shared" si="1358"/>
        <v>5000</v>
      </c>
      <c r="V3774">
        <f t="shared" si="1359"/>
        <v>5510</v>
      </c>
    </row>
    <row r="3775" spans="1:22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1328"/>
        <v>1.0820000000000001</v>
      </c>
      <c r="P3775">
        <f t="shared" si="1329"/>
        <v>94.912280701754383</v>
      </c>
      <c r="Q3775" t="s">
        <v>8317</v>
      </c>
      <c r="R3775" t="s">
        <v>8359</v>
      </c>
      <c r="S3775" s="10">
        <f t="shared" si="1330"/>
        <v>42656.005173611105</v>
      </c>
      <c r="T3775" s="10">
        <f t="shared" si="1331"/>
        <v>42689.088888888888</v>
      </c>
      <c r="U3775">
        <f t="shared" si="1358"/>
        <v>5000</v>
      </c>
      <c r="V3775">
        <f t="shared" si="1359"/>
        <v>5410</v>
      </c>
    </row>
    <row r="3776" spans="1:22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1328"/>
        <v>1</v>
      </c>
      <c r="P3776">
        <f t="shared" si="1329"/>
        <v>100</v>
      </c>
      <c r="Q3776" t="s">
        <v>8317</v>
      </c>
      <c r="R3776" t="s">
        <v>8359</v>
      </c>
      <c r="S3776" s="10">
        <f t="shared" si="1330"/>
        <v>42087.792303240742</v>
      </c>
      <c r="T3776" s="10">
        <f t="shared" si="1331"/>
        <v>42103.792303240742</v>
      </c>
      <c r="U3776">
        <f>D3776*0.81</f>
        <v>2025.0000000000002</v>
      </c>
      <c r="V3776">
        <f>E3776*0.81</f>
        <v>2025.0000000000002</v>
      </c>
    </row>
    <row r="3777" spans="1:22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1328"/>
        <v>1.0024999999999999</v>
      </c>
      <c r="P3777">
        <f t="shared" si="1329"/>
        <v>143.21428571428572</v>
      </c>
      <c r="Q3777" t="s">
        <v>8317</v>
      </c>
      <c r="R3777" t="s">
        <v>8359</v>
      </c>
      <c r="S3777" s="10">
        <f t="shared" si="1330"/>
        <v>42075.942627314813</v>
      </c>
      <c r="T3777" s="10">
        <f t="shared" si="1331"/>
        <v>42103.166666666672</v>
      </c>
      <c r="U3777">
        <f t="shared" ref="U3777:U3783" si="1360">D3777</f>
        <v>2000</v>
      </c>
      <c r="V3777">
        <f t="shared" ref="V3777:V3783" si="1361">E3777</f>
        <v>2005</v>
      </c>
    </row>
    <row r="3778" spans="1:22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1328"/>
        <v>1.0671250000000001</v>
      </c>
      <c r="P3778">
        <f t="shared" si="1329"/>
        <v>90.819148936170208</v>
      </c>
      <c r="Q3778" t="s">
        <v>8317</v>
      </c>
      <c r="R3778" t="s">
        <v>8359</v>
      </c>
      <c r="S3778" s="10">
        <f t="shared" si="1330"/>
        <v>41814.367800925924</v>
      </c>
      <c r="T3778" s="10">
        <f t="shared" si="1331"/>
        <v>41852.041666666664</v>
      </c>
      <c r="U3778">
        <f t="shared" si="1360"/>
        <v>8000</v>
      </c>
      <c r="V3778">
        <f t="shared" si="1361"/>
        <v>8537</v>
      </c>
    </row>
    <row r="3779" spans="1:22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1362">SUM(E3779/D3779)</f>
        <v>1.4319999999999999</v>
      </c>
      <c r="P3779">
        <f t="shared" ref="P3779:P3842" si="1363">SUM(E3779/L3779)</f>
        <v>48.542372881355931</v>
      </c>
      <c r="Q3779" t="s">
        <v>8317</v>
      </c>
      <c r="R3779" t="s">
        <v>8359</v>
      </c>
      <c r="S3779" s="10">
        <f t="shared" ref="S3779:S3842" si="1364">(((J3779/60)/60)/24)+DATE(1970,1,1)</f>
        <v>41887.111354166671</v>
      </c>
      <c r="T3779" s="10">
        <f t="shared" ref="T3779:T3842" si="1365">(((I3779/60)/60)/24)+DATE(1970,1,1)</f>
        <v>41909.166666666664</v>
      </c>
      <c r="U3779">
        <f t="shared" si="1360"/>
        <v>2000</v>
      </c>
      <c r="V3779">
        <f t="shared" si="1361"/>
        <v>2864</v>
      </c>
    </row>
    <row r="3780" spans="1:22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1362"/>
        <v>1.0504166666666668</v>
      </c>
      <c r="P3780">
        <f t="shared" si="1363"/>
        <v>70.027777777777771</v>
      </c>
      <c r="Q3780" t="s">
        <v>8317</v>
      </c>
      <c r="R3780" t="s">
        <v>8359</v>
      </c>
      <c r="S3780" s="10">
        <f t="shared" si="1364"/>
        <v>41989.819212962961</v>
      </c>
      <c r="T3780" s="10">
        <f t="shared" si="1365"/>
        <v>42049.819212962961</v>
      </c>
      <c r="U3780">
        <f t="shared" si="1360"/>
        <v>2400</v>
      </c>
      <c r="V3780">
        <f t="shared" si="1361"/>
        <v>2521</v>
      </c>
    </row>
    <row r="3781" spans="1:22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1362"/>
        <v>1.0398000000000001</v>
      </c>
      <c r="P3781">
        <f t="shared" si="1363"/>
        <v>135.62608695652173</v>
      </c>
      <c r="Q3781" t="s">
        <v>8317</v>
      </c>
      <c r="R3781" t="s">
        <v>8359</v>
      </c>
      <c r="S3781" s="10">
        <f t="shared" si="1364"/>
        <v>42425.735416666663</v>
      </c>
      <c r="T3781" s="10">
        <f t="shared" si="1365"/>
        <v>42455.693750000006</v>
      </c>
      <c r="U3781">
        <f t="shared" si="1360"/>
        <v>15000</v>
      </c>
      <c r="V3781">
        <f t="shared" si="1361"/>
        <v>15597</v>
      </c>
    </row>
    <row r="3782" spans="1:22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1362"/>
        <v>1.2</v>
      </c>
      <c r="P3782">
        <f t="shared" si="1363"/>
        <v>100</v>
      </c>
      <c r="Q3782" t="s">
        <v>8317</v>
      </c>
      <c r="R3782" t="s">
        <v>8359</v>
      </c>
      <c r="S3782" s="10">
        <f t="shared" si="1364"/>
        <v>42166.219733796301</v>
      </c>
      <c r="T3782" s="10">
        <f t="shared" si="1365"/>
        <v>42198.837499999994</v>
      </c>
      <c r="U3782">
        <f t="shared" si="1360"/>
        <v>2500</v>
      </c>
      <c r="V3782">
        <f t="shared" si="1361"/>
        <v>3000</v>
      </c>
    </row>
    <row r="3783" spans="1:22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1362"/>
        <v>1.0966666666666667</v>
      </c>
      <c r="P3783">
        <f t="shared" si="1363"/>
        <v>94.90384615384616</v>
      </c>
      <c r="Q3783" t="s">
        <v>8317</v>
      </c>
      <c r="R3783" t="s">
        <v>8359</v>
      </c>
      <c r="S3783" s="10">
        <f t="shared" si="1364"/>
        <v>41865.882928240739</v>
      </c>
      <c r="T3783" s="10">
        <f t="shared" si="1365"/>
        <v>41890.882928240739</v>
      </c>
      <c r="U3783">
        <f t="shared" si="1360"/>
        <v>4500</v>
      </c>
      <c r="V3783">
        <f t="shared" si="1361"/>
        <v>4935</v>
      </c>
    </row>
    <row r="3784" spans="1:22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1362"/>
        <v>1.0175000000000001</v>
      </c>
      <c r="P3784">
        <f t="shared" si="1363"/>
        <v>75.370370370370367</v>
      </c>
      <c r="Q3784" t="s">
        <v>8317</v>
      </c>
      <c r="R3784" t="s">
        <v>8359</v>
      </c>
      <c r="S3784" s="10">
        <f t="shared" si="1364"/>
        <v>42546.862233796302</v>
      </c>
      <c r="T3784" s="10">
        <f t="shared" si="1365"/>
        <v>42575.958333333328</v>
      </c>
      <c r="U3784">
        <f>D3784*1.39</f>
        <v>2780</v>
      </c>
      <c r="V3784">
        <f>E3784*1.39</f>
        <v>2828.6499999999996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1362"/>
        <v>1.2891666666666666</v>
      </c>
      <c r="P3785">
        <f t="shared" si="1363"/>
        <v>64.458333333333329</v>
      </c>
      <c r="Q3785" t="s">
        <v>8317</v>
      </c>
      <c r="R3785" t="s">
        <v>8359</v>
      </c>
      <c r="S3785" s="10">
        <f t="shared" si="1364"/>
        <v>42420.140277777777</v>
      </c>
      <c r="T3785" s="10">
        <f t="shared" si="1365"/>
        <v>42444.666666666672</v>
      </c>
      <c r="U3785">
        <f>D3785</f>
        <v>1200</v>
      </c>
      <c r="V3785">
        <f>E3785</f>
        <v>1547</v>
      </c>
    </row>
    <row r="3786" spans="1:22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1362"/>
        <v>1.1499999999999999</v>
      </c>
      <c r="P3786">
        <f t="shared" si="1363"/>
        <v>115</v>
      </c>
      <c r="Q3786" t="s">
        <v>8317</v>
      </c>
      <c r="R3786" t="s">
        <v>8359</v>
      </c>
      <c r="S3786" s="10">
        <f t="shared" si="1364"/>
        <v>42531.980694444443</v>
      </c>
      <c r="T3786" s="10">
        <f t="shared" si="1365"/>
        <v>42561.980694444443</v>
      </c>
      <c r="U3786">
        <f>D3786*0.81</f>
        <v>810</v>
      </c>
      <c r="V3786">
        <f>E3786*0.81</f>
        <v>931.50000000000011</v>
      </c>
    </row>
    <row r="3787" spans="1:22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1362"/>
        <v>1.5075000000000001</v>
      </c>
      <c r="P3787">
        <f t="shared" si="1363"/>
        <v>100.5</v>
      </c>
      <c r="Q3787" t="s">
        <v>8317</v>
      </c>
      <c r="R3787" t="s">
        <v>8359</v>
      </c>
      <c r="S3787" s="10">
        <f t="shared" si="1364"/>
        <v>42548.63853009259</v>
      </c>
      <c r="T3787" s="10">
        <f t="shared" si="1365"/>
        <v>42584.418749999997</v>
      </c>
      <c r="U3787">
        <f>D3787*1.39</f>
        <v>2780</v>
      </c>
      <c r="V3787">
        <f>E3787*1.39</f>
        <v>4190.8499999999995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1362"/>
        <v>1.1096666666666666</v>
      </c>
      <c r="P3788">
        <f t="shared" si="1363"/>
        <v>93.774647887323937</v>
      </c>
      <c r="Q3788" t="s">
        <v>8317</v>
      </c>
      <c r="R3788" t="s">
        <v>8359</v>
      </c>
      <c r="S3788" s="10">
        <f t="shared" si="1364"/>
        <v>42487.037905092591</v>
      </c>
      <c r="T3788" s="10">
        <f t="shared" si="1365"/>
        <v>42517.037905092591</v>
      </c>
      <c r="U3788">
        <f t="shared" ref="U3788:U3790" si="1366">D3788</f>
        <v>6000</v>
      </c>
      <c r="V3788">
        <f t="shared" ref="V3788:V3790" si="1367">E3788</f>
        <v>6658</v>
      </c>
    </row>
    <row r="3789" spans="1:22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1362"/>
        <v>1.0028571428571429</v>
      </c>
      <c r="P3789">
        <f t="shared" si="1363"/>
        <v>35.1</v>
      </c>
      <c r="Q3789" t="s">
        <v>8317</v>
      </c>
      <c r="R3789" t="s">
        <v>8359</v>
      </c>
      <c r="S3789" s="10">
        <f t="shared" si="1364"/>
        <v>42167.534791666665</v>
      </c>
      <c r="T3789" s="10">
        <f t="shared" si="1365"/>
        <v>42196.165972222225</v>
      </c>
      <c r="U3789">
        <f t="shared" si="1366"/>
        <v>350</v>
      </c>
      <c r="V3789">
        <f t="shared" si="1367"/>
        <v>351</v>
      </c>
    </row>
    <row r="3790" spans="1:22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1362"/>
        <v>6.6666666666666671E-3</v>
      </c>
      <c r="P3790">
        <f t="shared" si="1363"/>
        <v>500</v>
      </c>
      <c r="Q3790" t="s">
        <v>8317</v>
      </c>
      <c r="R3790" t="s">
        <v>8359</v>
      </c>
      <c r="S3790" s="10">
        <f t="shared" si="1364"/>
        <v>42333.695821759262</v>
      </c>
      <c r="T3790" s="10">
        <f t="shared" si="1365"/>
        <v>42361.679166666669</v>
      </c>
      <c r="U3790">
        <f t="shared" si="1366"/>
        <v>75000</v>
      </c>
      <c r="V3790">
        <f t="shared" si="1367"/>
        <v>500</v>
      </c>
    </row>
    <row r="3791" spans="1:22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1362"/>
        <v>3.267605633802817E-2</v>
      </c>
      <c r="P3791">
        <f t="shared" si="1363"/>
        <v>29</v>
      </c>
      <c r="Q3791" t="s">
        <v>8317</v>
      </c>
      <c r="R3791" t="s">
        <v>8359</v>
      </c>
      <c r="S3791" s="10">
        <f t="shared" si="1364"/>
        <v>42138.798819444448</v>
      </c>
      <c r="T3791" s="10">
        <f t="shared" si="1365"/>
        <v>42170.798819444448</v>
      </c>
      <c r="U3791">
        <f>D3791*1.39</f>
        <v>4934.5</v>
      </c>
      <c r="V3791">
        <f>E3791*1.39</f>
        <v>161.23999999999998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1362"/>
        <v>0</v>
      </c>
      <c r="P3792" t="e">
        <f t="shared" si="1363"/>
        <v>#DIV/0!</v>
      </c>
      <c r="Q3792" t="s">
        <v>8317</v>
      </c>
      <c r="R3792" t="s">
        <v>8359</v>
      </c>
      <c r="S3792" s="10">
        <f t="shared" si="1364"/>
        <v>42666.666932870372</v>
      </c>
      <c r="T3792" s="10">
        <f t="shared" si="1365"/>
        <v>42696.708599537036</v>
      </c>
      <c r="U3792">
        <f t="shared" ref="U3792:U3795" si="1368">D3792</f>
        <v>15000</v>
      </c>
      <c r="V3792">
        <f t="shared" ref="V3792:V3795" si="1369">E3792</f>
        <v>0</v>
      </c>
    </row>
    <row r="3793" spans="1:22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1362"/>
        <v>0</v>
      </c>
      <c r="P3793" t="e">
        <f t="shared" si="1363"/>
        <v>#DIV/0!</v>
      </c>
      <c r="Q3793" t="s">
        <v>8317</v>
      </c>
      <c r="R3793" t="s">
        <v>8359</v>
      </c>
      <c r="S3793" s="10">
        <f t="shared" si="1364"/>
        <v>41766.692037037035</v>
      </c>
      <c r="T3793" s="10">
        <f t="shared" si="1365"/>
        <v>41826.692037037035</v>
      </c>
      <c r="U3793">
        <f t="shared" si="1368"/>
        <v>1500</v>
      </c>
      <c r="V3793">
        <f t="shared" si="1369"/>
        <v>0</v>
      </c>
    </row>
    <row r="3794" spans="1:22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1362"/>
        <v>2.8E-3</v>
      </c>
      <c r="P3794">
        <f t="shared" si="1363"/>
        <v>17.5</v>
      </c>
      <c r="Q3794" t="s">
        <v>8317</v>
      </c>
      <c r="R3794" t="s">
        <v>8359</v>
      </c>
      <c r="S3794" s="10">
        <f t="shared" si="1364"/>
        <v>42170.447013888886</v>
      </c>
      <c r="T3794" s="10">
        <f t="shared" si="1365"/>
        <v>42200.447013888886</v>
      </c>
      <c r="U3794">
        <f t="shared" si="1368"/>
        <v>12500</v>
      </c>
      <c r="V3794">
        <f t="shared" si="1369"/>
        <v>35</v>
      </c>
    </row>
    <row r="3795" spans="1:22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1362"/>
        <v>0.59657142857142853</v>
      </c>
      <c r="P3795">
        <f t="shared" si="1363"/>
        <v>174</v>
      </c>
      <c r="Q3795" t="s">
        <v>8317</v>
      </c>
      <c r="R3795" t="s">
        <v>8359</v>
      </c>
      <c r="S3795" s="10">
        <f t="shared" si="1364"/>
        <v>41968.938993055555</v>
      </c>
      <c r="T3795" s="10">
        <f t="shared" si="1365"/>
        <v>41989.938993055555</v>
      </c>
      <c r="U3795">
        <f t="shared" si="1368"/>
        <v>7000</v>
      </c>
      <c r="V3795">
        <f t="shared" si="1369"/>
        <v>4176</v>
      </c>
    </row>
    <row r="3796" spans="1:22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1362"/>
        <v>0.01</v>
      </c>
      <c r="P3796">
        <f t="shared" si="1363"/>
        <v>50</v>
      </c>
      <c r="Q3796" t="s">
        <v>8317</v>
      </c>
      <c r="R3796" t="s">
        <v>8359</v>
      </c>
      <c r="S3796" s="10">
        <f t="shared" si="1364"/>
        <v>42132.58048611111</v>
      </c>
      <c r="T3796" s="10">
        <f t="shared" si="1365"/>
        <v>42162.58048611111</v>
      </c>
      <c r="U3796">
        <f t="shared" ref="U3796:U3797" si="1370">D3796*1.39</f>
        <v>6949.9999999999991</v>
      </c>
      <c r="V3796">
        <f t="shared" ref="V3796:V3797" si="1371">E3796*1.39</f>
        <v>69.5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1362"/>
        <v>1.6666666666666666E-2</v>
      </c>
      <c r="P3797">
        <f t="shared" si="1363"/>
        <v>5</v>
      </c>
      <c r="Q3797" t="s">
        <v>8317</v>
      </c>
      <c r="R3797" t="s">
        <v>8359</v>
      </c>
      <c r="S3797" s="10">
        <f t="shared" si="1364"/>
        <v>42201.436226851853</v>
      </c>
      <c r="T3797" s="10">
        <f t="shared" si="1365"/>
        <v>42244.9375</v>
      </c>
      <c r="U3797">
        <f t="shared" si="1370"/>
        <v>833.99999999999989</v>
      </c>
      <c r="V3797">
        <f t="shared" si="1371"/>
        <v>13.899999999999999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1362"/>
        <v>4.4444444444444447E-5</v>
      </c>
      <c r="P3798">
        <f t="shared" si="1363"/>
        <v>1</v>
      </c>
      <c r="Q3798" t="s">
        <v>8317</v>
      </c>
      <c r="R3798" t="s">
        <v>8359</v>
      </c>
      <c r="S3798" s="10">
        <f t="shared" si="1364"/>
        <v>42689.029583333337</v>
      </c>
      <c r="T3798" s="10">
        <f t="shared" si="1365"/>
        <v>42749.029583333337</v>
      </c>
      <c r="U3798">
        <f t="shared" ref="U3798:U3807" si="1372">D3798</f>
        <v>22500</v>
      </c>
      <c r="V3798">
        <f t="shared" ref="V3798:V3807" si="1373">E3798</f>
        <v>1</v>
      </c>
    </row>
    <row r="3799" spans="1:22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1362"/>
        <v>0.89666666666666661</v>
      </c>
      <c r="P3799">
        <f t="shared" si="1363"/>
        <v>145.40540540540542</v>
      </c>
      <c r="Q3799" t="s">
        <v>8317</v>
      </c>
      <c r="R3799" t="s">
        <v>8359</v>
      </c>
      <c r="S3799" s="10">
        <f t="shared" si="1364"/>
        <v>42084.881539351853</v>
      </c>
      <c r="T3799" s="10">
        <f t="shared" si="1365"/>
        <v>42114.881539351853</v>
      </c>
      <c r="U3799">
        <f t="shared" si="1372"/>
        <v>6000</v>
      </c>
      <c r="V3799">
        <f t="shared" si="1373"/>
        <v>5380</v>
      </c>
    </row>
    <row r="3800" spans="1:22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1362"/>
        <v>1.4642857142857143E-2</v>
      </c>
      <c r="P3800">
        <f t="shared" si="1363"/>
        <v>205</v>
      </c>
      <c r="Q3800" t="s">
        <v>8317</v>
      </c>
      <c r="R3800" t="s">
        <v>8359</v>
      </c>
      <c r="S3800" s="10">
        <f t="shared" si="1364"/>
        <v>41831.722777777781</v>
      </c>
      <c r="T3800" s="10">
        <f t="shared" si="1365"/>
        <v>41861.722777777781</v>
      </c>
      <c r="U3800">
        <f t="shared" si="1372"/>
        <v>70000</v>
      </c>
      <c r="V3800">
        <f t="shared" si="1373"/>
        <v>1025</v>
      </c>
    </row>
    <row r="3801" spans="1:22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1362"/>
        <v>4.02E-2</v>
      </c>
      <c r="P3801">
        <f t="shared" si="1363"/>
        <v>100.5</v>
      </c>
      <c r="Q3801" t="s">
        <v>8317</v>
      </c>
      <c r="R3801" t="s">
        <v>8359</v>
      </c>
      <c r="S3801" s="10">
        <f t="shared" si="1364"/>
        <v>42410.93105324074</v>
      </c>
      <c r="T3801" s="10">
        <f t="shared" si="1365"/>
        <v>42440.93105324074</v>
      </c>
      <c r="U3801">
        <f t="shared" si="1372"/>
        <v>10000</v>
      </c>
      <c r="V3801">
        <f t="shared" si="1373"/>
        <v>402</v>
      </c>
    </row>
    <row r="3802" spans="1:22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1362"/>
        <v>4.0045454545454544E-2</v>
      </c>
      <c r="P3802">
        <f t="shared" si="1363"/>
        <v>55.0625</v>
      </c>
      <c r="Q3802" t="s">
        <v>8317</v>
      </c>
      <c r="R3802" t="s">
        <v>8359</v>
      </c>
      <c r="S3802" s="10">
        <f t="shared" si="1364"/>
        <v>41982.737071759257</v>
      </c>
      <c r="T3802" s="10">
        <f t="shared" si="1365"/>
        <v>42015.207638888889</v>
      </c>
      <c r="U3802">
        <f t="shared" si="1372"/>
        <v>22000</v>
      </c>
      <c r="V3802">
        <f t="shared" si="1373"/>
        <v>881</v>
      </c>
    </row>
    <row r="3803" spans="1:22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1362"/>
        <v>8.5199999999999998E-2</v>
      </c>
      <c r="P3803">
        <f t="shared" si="1363"/>
        <v>47.333333333333336</v>
      </c>
      <c r="Q3803" t="s">
        <v>8317</v>
      </c>
      <c r="R3803" t="s">
        <v>8359</v>
      </c>
      <c r="S3803" s="10">
        <f t="shared" si="1364"/>
        <v>41975.676111111112</v>
      </c>
      <c r="T3803" s="10">
        <f t="shared" si="1365"/>
        <v>42006.676111111112</v>
      </c>
      <c r="U3803">
        <f t="shared" si="1372"/>
        <v>5000</v>
      </c>
      <c r="V3803">
        <f t="shared" si="1373"/>
        <v>426</v>
      </c>
    </row>
    <row r="3804" spans="1:22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1362"/>
        <v>0</v>
      </c>
      <c r="P3804" t="e">
        <f t="shared" si="1363"/>
        <v>#DIV/0!</v>
      </c>
      <c r="Q3804" t="s">
        <v>8317</v>
      </c>
      <c r="R3804" t="s">
        <v>8359</v>
      </c>
      <c r="S3804" s="10">
        <f t="shared" si="1364"/>
        <v>42269.126226851848</v>
      </c>
      <c r="T3804" s="10">
        <f t="shared" si="1365"/>
        <v>42299.126226851848</v>
      </c>
      <c r="U3804">
        <f t="shared" si="1372"/>
        <v>3000</v>
      </c>
      <c r="V3804">
        <f t="shared" si="1373"/>
        <v>0</v>
      </c>
    </row>
    <row r="3805" spans="1:22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1362"/>
        <v>0.19650000000000001</v>
      </c>
      <c r="P3805">
        <f t="shared" si="1363"/>
        <v>58.95</v>
      </c>
      <c r="Q3805" t="s">
        <v>8317</v>
      </c>
      <c r="R3805" t="s">
        <v>8359</v>
      </c>
      <c r="S3805" s="10">
        <f t="shared" si="1364"/>
        <v>42403.971851851849</v>
      </c>
      <c r="T3805" s="10">
        <f t="shared" si="1365"/>
        <v>42433.971851851849</v>
      </c>
      <c r="U3805">
        <f t="shared" si="1372"/>
        <v>12000</v>
      </c>
      <c r="V3805">
        <f t="shared" si="1373"/>
        <v>2358</v>
      </c>
    </row>
    <row r="3806" spans="1:22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1362"/>
        <v>0</v>
      </c>
      <c r="P3806" t="e">
        <f t="shared" si="1363"/>
        <v>#DIV/0!</v>
      </c>
      <c r="Q3806" t="s">
        <v>8317</v>
      </c>
      <c r="R3806" t="s">
        <v>8359</v>
      </c>
      <c r="S3806" s="10">
        <f t="shared" si="1364"/>
        <v>42527.00953703704</v>
      </c>
      <c r="T3806" s="10">
        <f t="shared" si="1365"/>
        <v>42582.291666666672</v>
      </c>
      <c r="U3806">
        <f t="shared" si="1372"/>
        <v>8000</v>
      </c>
      <c r="V3806">
        <f t="shared" si="1373"/>
        <v>0</v>
      </c>
    </row>
    <row r="3807" spans="1:22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1362"/>
        <v>2.0000000000000002E-5</v>
      </c>
      <c r="P3807">
        <f t="shared" si="1363"/>
        <v>1.5</v>
      </c>
      <c r="Q3807" t="s">
        <v>8317</v>
      </c>
      <c r="R3807" t="s">
        <v>8359</v>
      </c>
      <c r="S3807" s="10">
        <f t="shared" si="1364"/>
        <v>41849.887037037035</v>
      </c>
      <c r="T3807" s="10">
        <f t="shared" si="1365"/>
        <v>41909.887037037035</v>
      </c>
      <c r="U3807">
        <f t="shared" si="1372"/>
        <v>150000</v>
      </c>
      <c r="V3807">
        <f t="shared" si="1373"/>
        <v>3</v>
      </c>
    </row>
    <row r="3808" spans="1:22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1362"/>
        <v>6.6666666666666664E-4</v>
      </c>
      <c r="P3808">
        <f t="shared" si="1363"/>
        <v>5</v>
      </c>
      <c r="Q3808" t="s">
        <v>8317</v>
      </c>
      <c r="R3808" t="s">
        <v>8359</v>
      </c>
      <c r="S3808" s="10">
        <f t="shared" si="1364"/>
        <v>41799.259039351848</v>
      </c>
      <c r="T3808" s="10">
        <f t="shared" si="1365"/>
        <v>41819.259039351848</v>
      </c>
      <c r="U3808">
        <f>D3808*0.75</f>
        <v>5625</v>
      </c>
      <c r="V3808">
        <f>E3808*0.75</f>
        <v>3.75</v>
      </c>
    </row>
    <row r="3809" spans="1:22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1362"/>
        <v>0.30333333333333334</v>
      </c>
      <c r="P3809">
        <f t="shared" si="1363"/>
        <v>50.555555555555557</v>
      </c>
      <c r="Q3809" t="s">
        <v>8317</v>
      </c>
      <c r="R3809" t="s">
        <v>8359</v>
      </c>
      <c r="S3809" s="10">
        <f t="shared" si="1364"/>
        <v>42090.909016203703</v>
      </c>
      <c r="T3809" s="10">
        <f t="shared" si="1365"/>
        <v>42097.909016203703</v>
      </c>
      <c r="U3809">
        <f>D3809</f>
        <v>1500</v>
      </c>
      <c r="V3809">
        <f>E3809</f>
        <v>455</v>
      </c>
    </row>
    <row r="3810" spans="1:22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1362"/>
        <v>1</v>
      </c>
      <c r="P3810">
        <f t="shared" si="1363"/>
        <v>41.666666666666664</v>
      </c>
      <c r="Q3810" t="s">
        <v>8317</v>
      </c>
      <c r="R3810" t="s">
        <v>8318</v>
      </c>
      <c r="S3810" s="10">
        <f t="shared" si="1364"/>
        <v>42059.453923611116</v>
      </c>
      <c r="T3810" s="10">
        <f t="shared" si="1365"/>
        <v>42119.412256944444</v>
      </c>
      <c r="U3810">
        <f t="shared" ref="U3810:U3811" si="1374">D3810*1.39</f>
        <v>1390</v>
      </c>
      <c r="V3810">
        <f t="shared" ref="V3810:V3811" si="1375">E3810*1.39</f>
        <v>1390</v>
      </c>
    </row>
    <row r="3811" spans="1:22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1362"/>
        <v>1.0125</v>
      </c>
      <c r="P3811">
        <f t="shared" si="1363"/>
        <v>53.289473684210527</v>
      </c>
      <c r="Q3811" t="s">
        <v>8317</v>
      </c>
      <c r="R3811" t="s">
        <v>8318</v>
      </c>
      <c r="S3811" s="10">
        <f t="shared" si="1364"/>
        <v>41800.526701388888</v>
      </c>
      <c r="T3811" s="10">
        <f t="shared" si="1365"/>
        <v>41850.958333333336</v>
      </c>
      <c r="U3811">
        <f t="shared" si="1374"/>
        <v>2780</v>
      </c>
      <c r="V3811">
        <f t="shared" si="1375"/>
        <v>2814.75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1362"/>
        <v>1.2173333333333334</v>
      </c>
      <c r="P3812">
        <f t="shared" si="1363"/>
        <v>70.230769230769226</v>
      </c>
      <c r="Q3812" t="s">
        <v>8317</v>
      </c>
      <c r="R3812" t="s">
        <v>8318</v>
      </c>
      <c r="S3812" s="10">
        <f t="shared" si="1364"/>
        <v>42054.849050925928</v>
      </c>
      <c r="T3812" s="10">
        <f t="shared" si="1365"/>
        <v>42084.807384259257</v>
      </c>
      <c r="U3812">
        <f>D3812</f>
        <v>1500</v>
      </c>
      <c r="V3812">
        <f>E3812</f>
        <v>1826</v>
      </c>
    </row>
    <row r="3813" spans="1:22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1362"/>
        <v>3.3</v>
      </c>
      <c r="P3813">
        <f t="shared" si="1363"/>
        <v>43.421052631578945</v>
      </c>
      <c r="Q3813" t="s">
        <v>8317</v>
      </c>
      <c r="R3813" t="s">
        <v>8318</v>
      </c>
      <c r="S3813" s="10">
        <f t="shared" si="1364"/>
        <v>42487.62700231481</v>
      </c>
      <c r="T3813" s="10">
        <f t="shared" si="1365"/>
        <v>42521.458333333328</v>
      </c>
      <c r="U3813">
        <f>D3813*1.39</f>
        <v>347.5</v>
      </c>
      <c r="V3813">
        <f>E3813*1.39</f>
        <v>1146.75</v>
      </c>
    </row>
    <row r="3814" spans="1:22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1362"/>
        <v>1.0954999999999999</v>
      </c>
      <c r="P3814">
        <f t="shared" si="1363"/>
        <v>199.18181818181819</v>
      </c>
      <c r="Q3814" t="s">
        <v>8317</v>
      </c>
      <c r="R3814" t="s">
        <v>8318</v>
      </c>
      <c r="S3814" s="10">
        <f t="shared" si="1364"/>
        <v>42109.751250000001</v>
      </c>
      <c r="T3814" s="10">
        <f t="shared" si="1365"/>
        <v>42156.165972222225</v>
      </c>
      <c r="U3814">
        <f>D3814*0.81</f>
        <v>1620</v>
      </c>
      <c r="V3814">
        <f>E3814*0.81</f>
        <v>1774.71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1362"/>
        <v>1.0095190476190474</v>
      </c>
      <c r="P3815">
        <f t="shared" si="1363"/>
        <v>78.518148148148143</v>
      </c>
      <c r="Q3815" t="s">
        <v>8317</v>
      </c>
      <c r="R3815" t="s">
        <v>8318</v>
      </c>
      <c r="S3815" s="10">
        <f t="shared" si="1364"/>
        <v>42497.275706018518</v>
      </c>
      <c r="T3815" s="10">
        <f t="shared" si="1365"/>
        <v>42535.904861111107</v>
      </c>
      <c r="U3815">
        <f t="shared" ref="U3815:U3816" si="1376">D3815</f>
        <v>2100</v>
      </c>
      <c r="V3815">
        <f t="shared" ref="V3815:V3816" si="1377">E3815</f>
        <v>2119.9899999999998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1362"/>
        <v>1.4013333333333333</v>
      </c>
      <c r="P3816">
        <f t="shared" si="1363"/>
        <v>61.823529411764703</v>
      </c>
      <c r="Q3816" t="s">
        <v>8317</v>
      </c>
      <c r="R3816" t="s">
        <v>8318</v>
      </c>
      <c r="S3816" s="10">
        <f t="shared" si="1364"/>
        <v>42058.904074074075</v>
      </c>
      <c r="T3816" s="10">
        <f t="shared" si="1365"/>
        <v>42095.165972222225</v>
      </c>
      <c r="U3816">
        <f t="shared" si="1376"/>
        <v>1500</v>
      </c>
      <c r="V3816">
        <f t="shared" si="1377"/>
        <v>2102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1362"/>
        <v>1.0000100000000001</v>
      </c>
      <c r="P3817">
        <f t="shared" si="1363"/>
        <v>50.000500000000002</v>
      </c>
      <c r="Q3817" t="s">
        <v>8317</v>
      </c>
      <c r="R3817" t="s">
        <v>8318</v>
      </c>
      <c r="S3817" s="10">
        <f t="shared" si="1364"/>
        <v>42207.259918981479</v>
      </c>
      <c r="T3817" s="10">
        <f t="shared" si="1365"/>
        <v>42236.958333333328</v>
      </c>
      <c r="U3817">
        <f>D3817*1.39</f>
        <v>1390</v>
      </c>
      <c r="V3817">
        <f>E3817*1.39</f>
        <v>1390.0138999999999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1362"/>
        <v>1.19238</v>
      </c>
      <c r="P3818">
        <f t="shared" si="1363"/>
        <v>48.339729729729726</v>
      </c>
      <c r="Q3818" t="s">
        <v>8317</v>
      </c>
      <c r="R3818" t="s">
        <v>8318</v>
      </c>
      <c r="S3818" s="10">
        <f t="shared" si="1364"/>
        <v>41807.690081018518</v>
      </c>
      <c r="T3818" s="10">
        <f t="shared" si="1365"/>
        <v>41837.690081018518</v>
      </c>
      <c r="U3818">
        <f t="shared" ref="U3818:U3821" si="1378">D3818</f>
        <v>1500</v>
      </c>
      <c r="V3818">
        <f t="shared" ref="V3818:V3821" si="1379">E3818</f>
        <v>1788.57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1362"/>
        <v>1.0725</v>
      </c>
      <c r="P3819">
        <f t="shared" si="1363"/>
        <v>107.25</v>
      </c>
      <c r="Q3819" t="s">
        <v>8317</v>
      </c>
      <c r="R3819" t="s">
        <v>8318</v>
      </c>
      <c r="S3819" s="10">
        <f t="shared" si="1364"/>
        <v>42284.69694444444</v>
      </c>
      <c r="T3819" s="10">
        <f t="shared" si="1365"/>
        <v>42301.165972222225</v>
      </c>
      <c r="U3819">
        <f t="shared" si="1378"/>
        <v>2000</v>
      </c>
      <c r="V3819">
        <f t="shared" si="1379"/>
        <v>2145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1362"/>
        <v>2.2799999999999998</v>
      </c>
      <c r="P3820">
        <f t="shared" si="1363"/>
        <v>57</v>
      </c>
      <c r="Q3820" t="s">
        <v>8317</v>
      </c>
      <c r="R3820" t="s">
        <v>8318</v>
      </c>
      <c r="S3820" s="10">
        <f t="shared" si="1364"/>
        <v>42045.84238425926</v>
      </c>
      <c r="T3820" s="10">
        <f t="shared" si="1365"/>
        <v>42075.800717592589</v>
      </c>
      <c r="U3820">
        <f t="shared" si="1378"/>
        <v>250</v>
      </c>
      <c r="V3820">
        <f t="shared" si="1379"/>
        <v>570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1362"/>
        <v>1.0640000000000001</v>
      </c>
      <c r="P3821">
        <f t="shared" si="1363"/>
        <v>40.92307692307692</v>
      </c>
      <c r="Q3821" t="s">
        <v>8317</v>
      </c>
      <c r="R3821" t="s">
        <v>8318</v>
      </c>
      <c r="S3821" s="10">
        <f t="shared" si="1364"/>
        <v>42184.209537037037</v>
      </c>
      <c r="T3821" s="10">
        <f t="shared" si="1365"/>
        <v>42202.876388888893</v>
      </c>
      <c r="U3821">
        <f t="shared" si="1378"/>
        <v>1000</v>
      </c>
      <c r="V3821">
        <f t="shared" si="1379"/>
        <v>1064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1362"/>
        <v>1.4333333333333333</v>
      </c>
      <c r="P3822">
        <f t="shared" si="1363"/>
        <v>21.5</v>
      </c>
      <c r="Q3822" t="s">
        <v>8317</v>
      </c>
      <c r="R3822" t="s">
        <v>8318</v>
      </c>
      <c r="S3822" s="10">
        <f t="shared" si="1364"/>
        <v>42160.651817129634</v>
      </c>
      <c r="T3822" s="10">
        <f t="shared" si="1365"/>
        <v>42190.651817129634</v>
      </c>
      <c r="U3822">
        <f>D3822*1.39</f>
        <v>416.99999999999994</v>
      </c>
      <c r="V3822">
        <f>E3822*1.39</f>
        <v>597.69999999999993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1362"/>
        <v>1.0454285714285714</v>
      </c>
      <c r="P3823">
        <f t="shared" si="1363"/>
        <v>79.543478260869563</v>
      </c>
      <c r="Q3823" t="s">
        <v>8317</v>
      </c>
      <c r="R3823" t="s">
        <v>8318</v>
      </c>
      <c r="S3823" s="10">
        <f t="shared" si="1364"/>
        <v>42341.180636574078</v>
      </c>
      <c r="T3823" s="10">
        <f t="shared" si="1365"/>
        <v>42373.180636574078</v>
      </c>
      <c r="U3823">
        <f>D3823</f>
        <v>3500</v>
      </c>
      <c r="V3823">
        <f>E3823</f>
        <v>3659</v>
      </c>
    </row>
    <row r="3824" spans="1:22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1362"/>
        <v>1.1002000000000001</v>
      </c>
      <c r="P3824">
        <f t="shared" si="1363"/>
        <v>72.381578947368425</v>
      </c>
      <c r="Q3824" t="s">
        <v>8317</v>
      </c>
      <c r="R3824" t="s">
        <v>8318</v>
      </c>
      <c r="S3824" s="10">
        <f t="shared" si="1364"/>
        <v>42329.838159722218</v>
      </c>
      <c r="T3824" s="10">
        <f t="shared" si="1365"/>
        <v>42388.957638888889</v>
      </c>
      <c r="U3824">
        <f>D3824*1.19</f>
        <v>5950</v>
      </c>
      <c r="V3824">
        <f>E3824*1.19</f>
        <v>6546.19</v>
      </c>
    </row>
    <row r="3825" spans="1:22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1362"/>
        <v>1.06</v>
      </c>
      <c r="P3825">
        <f t="shared" si="1363"/>
        <v>64.634146341463421</v>
      </c>
      <c r="Q3825" t="s">
        <v>8317</v>
      </c>
      <c r="R3825" t="s">
        <v>8318</v>
      </c>
      <c r="S3825" s="10">
        <f t="shared" si="1364"/>
        <v>42170.910231481481</v>
      </c>
      <c r="T3825" s="10">
        <f t="shared" si="1365"/>
        <v>42205.165972222225</v>
      </c>
      <c r="U3825">
        <f>D3825</f>
        <v>2500</v>
      </c>
      <c r="V3825">
        <f>E3825</f>
        <v>2650</v>
      </c>
    </row>
    <row r="3826" spans="1:22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1362"/>
        <v>1.08</v>
      </c>
      <c r="P3826">
        <f t="shared" si="1363"/>
        <v>38.571428571428569</v>
      </c>
      <c r="Q3826" t="s">
        <v>8317</v>
      </c>
      <c r="R3826" t="s">
        <v>8318</v>
      </c>
      <c r="S3826" s="10">
        <f t="shared" si="1364"/>
        <v>42571.626192129625</v>
      </c>
      <c r="T3826" s="10">
        <f t="shared" si="1365"/>
        <v>42583.570138888885</v>
      </c>
      <c r="U3826">
        <f>D3826*1.39</f>
        <v>347.5</v>
      </c>
      <c r="V3826">
        <f>E3826*1.39</f>
        <v>375.29999999999995</v>
      </c>
    </row>
    <row r="3827" spans="1:22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1362"/>
        <v>1.0542</v>
      </c>
      <c r="P3827">
        <f t="shared" si="1363"/>
        <v>107.57142857142857</v>
      </c>
      <c r="Q3827" t="s">
        <v>8317</v>
      </c>
      <c r="R3827" t="s">
        <v>8318</v>
      </c>
      <c r="S3827" s="10">
        <f t="shared" si="1364"/>
        <v>42151.069606481484</v>
      </c>
      <c r="T3827" s="10">
        <f t="shared" si="1365"/>
        <v>42172.069606481484</v>
      </c>
      <c r="U3827">
        <f>D3827</f>
        <v>5000</v>
      </c>
      <c r="V3827">
        <f>E3827</f>
        <v>5271</v>
      </c>
    </row>
    <row r="3828" spans="1:22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1362"/>
        <v>1.1916666666666667</v>
      </c>
      <c r="P3828">
        <f t="shared" si="1363"/>
        <v>27.5</v>
      </c>
      <c r="Q3828" t="s">
        <v>8317</v>
      </c>
      <c r="R3828" t="s">
        <v>8318</v>
      </c>
      <c r="S3828" s="10">
        <f t="shared" si="1364"/>
        <v>42101.423541666663</v>
      </c>
      <c r="T3828" s="10">
        <f t="shared" si="1365"/>
        <v>42131.423541666663</v>
      </c>
      <c r="U3828">
        <f t="shared" ref="U3828:U3829" si="1380">D3828*1.39</f>
        <v>833.99999999999989</v>
      </c>
      <c r="V3828">
        <f t="shared" ref="V3828:V3829" si="1381">E3828*1.39</f>
        <v>993.84999999999991</v>
      </c>
    </row>
    <row r="3829" spans="1:22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1362"/>
        <v>1.5266666666666666</v>
      </c>
      <c r="P3829">
        <f t="shared" si="1363"/>
        <v>70.461538461538467</v>
      </c>
      <c r="Q3829" t="s">
        <v>8317</v>
      </c>
      <c r="R3829" t="s">
        <v>8318</v>
      </c>
      <c r="S3829" s="10">
        <f t="shared" si="1364"/>
        <v>42034.928252314814</v>
      </c>
      <c r="T3829" s="10">
        <f t="shared" si="1365"/>
        <v>42090</v>
      </c>
      <c r="U3829">
        <f t="shared" si="1380"/>
        <v>4170</v>
      </c>
      <c r="V3829">
        <f t="shared" si="1381"/>
        <v>6366.2</v>
      </c>
    </row>
    <row r="3830" spans="1:22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1362"/>
        <v>1</v>
      </c>
      <c r="P3830">
        <f t="shared" si="1363"/>
        <v>178.57142857142858</v>
      </c>
      <c r="Q3830" t="s">
        <v>8317</v>
      </c>
      <c r="R3830" t="s">
        <v>8318</v>
      </c>
      <c r="S3830" s="10">
        <f t="shared" si="1364"/>
        <v>41944.527627314819</v>
      </c>
      <c r="T3830" s="10">
        <f t="shared" si="1365"/>
        <v>42004.569293981483</v>
      </c>
      <c r="U3830">
        <f t="shared" ref="U3830:U3834" si="1382">D3830</f>
        <v>5000</v>
      </c>
      <c r="V3830">
        <f t="shared" ref="V3830:V3834" si="1383">E3830</f>
        <v>5000</v>
      </c>
    </row>
    <row r="3831" spans="1:22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1362"/>
        <v>1.002</v>
      </c>
      <c r="P3831">
        <f t="shared" si="1363"/>
        <v>62.625</v>
      </c>
      <c r="Q3831" t="s">
        <v>8317</v>
      </c>
      <c r="R3831" t="s">
        <v>8318</v>
      </c>
      <c r="S3831" s="10">
        <f t="shared" si="1364"/>
        <v>42593.865405092598</v>
      </c>
      <c r="T3831" s="10">
        <f t="shared" si="1365"/>
        <v>42613.865405092598</v>
      </c>
      <c r="U3831">
        <f t="shared" si="1382"/>
        <v>500</v>
      </c>
      <c r="V3831">
        <f t="shared" si="1383"/>
        <v>501</v>
      </c>
    </row>
    <row r="3832" spans="1:22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1362"/>
        <v>2.25</v>
      </c>
      <c r="P3832">
        <f t="shared" si="1363"/>
        <v>75</v>
      </c>
      <c r="Q3832" t="s">
        <v>8317</v>
      </c>
      <c r="R3832" t="s">
        <v>8318</v>
      </c>
      <c r="S3832" s="10">
        <f t="shared" si="1364"/>
        <v>42503.740868055553</v>
      </c>
      <c r="T3832" s="10">
        <f t="shared" si="1365"/>
        <v>42517.740868055553</v>
      </c>
      <c r="U3832">
        <f t="shared" si="1382"/>
        <v>100</v>
      </c>
      <c r="V3832">
        <f t="shared" si="1383"/>
        <v>225</v>
      </c>
    </row>
    <row r="3833" spans="1:22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1362"/>
        <v>1.0602199999999999</v>
      </c>
      <c r="P3833">
        <f t="shared" si="1363"/>
        <v>58.901111111111113</v>
      </c>
      <c r="Q3833" t="s">
        <v>8317</v>
      </c>
      <c r="R3833" t="s">
        <v>8318</v>
      </c>
      <c r="S3833" s="10">
        <f t="shared" si="1364"/>
        <v>41927.848900462966</v>
      </c>
      <c r="T3833" s="10">
        <f t="shared" si="1365"/>
        <v>41948.890567129631</v>
      </c>
      <c r="U3833">
        <f t="shared" si="1382"/>
        <v>500</v>
      </c>
      <c r="V3833">
        <f t="shared" si="1383"/>
        <v>530.11</v>
      </c>
    </row>
    <row r="3834" spans="1:22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1362"/>
        <v>1.0466666666666666</v>
      </c>
      <c r="P3834">
        <f t="shared" si="1363"/>
        <v>139.55555555555554</v>
      </c>
      <c r="Q3834" t="s">
        <v>8317</v>
      </c>
      <c r="R3834" t="s">
        <v>8318</v>
      </c>
      <c r="S3834" s="10">
        <f t="shared" si="1364"/>
        <v>42375.114988425921</v>
      </c>
      <c r="T3834" s="10">
        <f t="shared" si="1365"/>
        <v>42420.114988425921</v>
      </c>
      <c r="U3834">
        <f t="shared" si="1382"/>
        <v>1200</v>
      </c>
      <c r="V3834">
        <f t="shared" si="1383"/>
        <v>1256</v>
      </c>
    </row>
    <row r="3835" spans="1:22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1362"/>
        <v>1.1666666666666667</v>
      </c>
      <c r="P3835">
        <f t="shared" si="1363"/>
        <v>70</v>
      </c>
      <c r="Q3835" t="s">
        <v>8317</v>
      </c>
      <c r="R3835" t="s">
        <v>8318</v>
      </c>
      <c r="S3835" s="10">
        <f t="shared" si="1364"/>
        <v>41963.872361111105</v>
      </c>
      <c r="T3835" s="10">
        <f t="shared" si="1365"/>
        <v>41974.797916666663</v>
      </c>
      <c r="U3835">
        <f>D3835*0.81</f>
        <v>972.00000000000011</v>
      </c>
      <c r="V3835">
        <f>E3835*0.81</f>
        <v>1134</v>
      </c>
    </row>
    <row r="3836" spans="1:22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1362"/>
        <v>1.0903333333333334</v>
      </c>
      <c r="P3836">
        <f t="shared" si="1363"/>
        <v>57.385964912280699</v>
      </c>
      <c r="Q3836" t="s">
        <v>8317</v>
      </c>
      <c r="R3836" t="s">
        <v>8318</v>
      </c>
      <c r="S3836" s="10">
        <f t="shared" si="1364"/>
        <v>42143.445219907408</v>
      </c>
      <c r="T3836" s="10">
        <f t="shared" si="1365"/>
        <v>42173.445219907408</v>
      </c>
      <c r="U3836">
        <f t="shared" ref="U3836:U3837" si="1384">D3836*1.39</f>
        <v>4170</v>
      </c>
      <c r="V3836">
        <f t="shared" ref="V3836:V3837" si="1385">E3836*1.39</f>
        <v>4546.6899999999996</v>
      </c>
    </row>
    <row r="3837" spans="1:22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1362"/>
        <v>1.6</v>
      </c>
      <c r="P3837">
        <f t="shared" si="1363"/>
        <v>40</v>
      </c>
      <c r="Q3837" t="s">
        <v>8317</v>
      </c>
      <c r="R3837" t="s">
        <v>8318</v>
      </c>
      <c r="S3837" s="10">
        <f t="shared" si="1364"/>
        <v>42460.94222222222</v>
      </c>
      <c r="T3837" s="10">
        <f t="shared" si="1365"/>
        <v>42481.94222222222</v>
      </c>
      <c r="U3837">
        <f t="shared" si="1384"/>
        <v>278</v>
      </c>
      <c r="V3837">
        <f t="shared" si="1385"/>
        <v>444.79999999999995</v>
      </c>
    </row>
    <row r="3838" spans="1:22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1362"/>
        <v>1.125</v>
      </c>
      <c r="P3838">
        <f t="shared" si="1363"/>
        <v>64.285714285714292</v>
      </c>
      <c r="Q3838" t="s">
        <v>8317</v>
      </c>
      <c r="R3838" t="s">
        <v>8318</v>
      </c>
      <c r="S3838" s="10">
        <f t="shared" si="1364"/>
        <v>42553.926527777774</v>
      </c>
      <c r="T3838" s="10">
        <f t="shared" si="1365"/>
        <v>42585.172916666663</v>
      </c>
      <c r="U3838">
        <f>D3838</f>
        <v>800</v>
      </c>
      <c r="V3838">
        <f>E3838</f>
        <v>900</v>
      </c>
    </row>
    <row r="3839" spans="1:22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1362"/>
        <v>1.0209999999999999</v>
      </c>
      <c r="P3839">
        <f t="shared" si="1363"/>
        <v>120.11764705882354</v>
      </c>
      <c r="Q3839" t="s">
        <v>8317</v>
      </c>
      <c r="R3839" t="s">
        <v>8318</v>
      </c>
      <c r="S3839" s="10">
        <f t="shared" si="1364"/>
        <v>42152.765717592592</v>
      </c>
      <c r="T3839" s="10">
        <f t="shared" si="1365"/>
        <v>42188.765717592592</v>
      </c>
      <c r="U3839">
        <f>D3839*1.39</f>
        <v>2780</v>
      </c>
      <c r="V3839">
        <f>E3839*1.39</f>
        <v>2838.3799999999997</v>
      </c>
    </row>
    <row r="3840" spans="1:22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1362"/>
        <v>1.00824</v>
      </c>
      <c r="P3840">
        <f t="shared" si="1363"/>
        <v>1008.24</v>
      </c>
      <c r="Q3840" t="s">
        <v>8317</v>
      </c>
      <c r="R3840" t="s">
        <v>8318</v>
      </c>
      <c r="S3840" s="10">
        <f t="shared" si="1364"/>
        <v>42116.710752314815</v>
      </c>
      <c r="T3840" s="10">
        <f t="shared" si="1365"/>
        <v>42146.710752314815</v>
      </c>
      <c r="U3840">
        <f>D3840*0.12</f>
        <v>12000</v>
      </c>
      <c r="V3840">
        <f>E3840*0.12</f>
        <v>12098.88</v>
      </c>
    </row>
    <row r="3841" spans="1:22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1362"/>
        <v>1.0125</v>
      </c>
      <c r="P3841">
        <f t="shared" si="1363"/>
        <v>63.28125</v>
      </c>
      <c r="Q3841" t="s">
        <v>8317</v>
      </c>
      <c r="R3841" t="s">
        <v>8318</v>
      </c>
      <c r="S3841" s="10">
        <f t="shared" si="1364"/>
        <v>42155.142638888887</v>
      </c>
      <c r="T3841" s="10">
        <f t="shared" si="1365"/>
        <v>42215.142638888887</v>
      </c>
      <c r="U3841">
        <f>D3841</f>
        <v>2000</v>
      </c>
      <c r="V3841">
        <f>E3841</f>
        <v>2025</v>
      </c>
    </row>
    <row r="3842" spans="1:22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1362"/>
        <v>65</v>
      </c>
      <c r="P3842">
        <f t="shared" si="1363"/>
        <v>21.666666666666668</v>
      </c>
      <c r="Q3842" t="s">
        <v>8317</v>
      </c>
      <c r="R3842" t="s">
        <v>8318</v>
      </c>
      <c r="S3842" s="10">
        <f t="shared" si="1364"/>
        <v>42432.701724537037</v>
      </c>
      <c r="T3842" s="10">
        <f t="shared" si="1365"/>
        <v>42457.660057870366</v>
      </c>
      <c r="U3842">
        <f>D3842*1.39</f>
        <v>1.39</v>
      </c>
      <c r="V3842">
        <f>E3842*1.39</f>
        <v>90.35</v>
      </c>
    </row>
    <row r="3843" spans="1:22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1386">SUM(E3843/D3843)</f>
        <v>8.72E-2</v>
      </c>
      <c r="P3843">
        <f t="shared" ref="P3843:P3906" si="1387">SUM(E3843/L3843)</f>
        <v>25.647058823529413</v>
      </c>
      <c r="Q3843" t="s">
        <v>8317</v>
      </c>
      <c r="R3843" t="s">
        <v>8318</v>
      </c>
      <c r="S3843" s="10">
        <f t="shared" ref="S3843:S3906" si="1388">(((J3843/60)/60)/24)+DATE(1970,1,1)</f>
        <v>41780.785729166666</v>
      </c>
      <c r="T3843" s="10">
        <f t="shared" ref="T3843:T3906" si="1389">(((I3843/60)/60)/24)+DATE(1970,1,1)</f>
        <v>41840.785729166666</v>
      </c>
      <c r="U3843">
        <f>D3843</f>
        <v>10000</v>
      </c>
      <c r="V3843">
        <f>E3843</f>
        <v>872</v>
      </c>
    </row>
    <row r="3844" spans="1:22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1386"/>
        <v>0.21940000000000001</v>
      </c>
      <c r="P3844">
        <f t="shared" si="1387"/>
        <v>47.695652173913047</v>
      </c>
      <c r="Q3844" t="s">
        <v>8317</v>
      </c>
      <c r="R3844" t="s">
        <v>8318</v>
      </c>
      <c r="S3844" s="10">
        <f t="shared" si="1388"/>
        <v>41740.493657407409</v>
      </c>
      <c r="T3844" s="10">
        <f t="shared" si="1389"/>
        <v>41770.493657407409</v>
      </c>
      <c r="U3844">
        <f>D3844*1.39</f>
        <v>6949.9999999999991</v>
      </c>
      <c r="V3844">
        <f>E3844*1.39</f>
        <v>1524.83</v>
      </c>
    </row>
    <row r="3845" spans="1:22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1386"/>
        <v>0.21299999999999999</v>
      </c>
      <c r="P3845">
        <f t="shared" si="1387"/>
        <v>56.05263157894737</v>
      </c>
      <c r="Q3845" t="s">
        <v>8317</v>
      </c>
      <c r="R3845" t="s">
        <v>8318</v>
      </c>
      <c r="S3845" s="10">
        <f t="shared" si="1388"/>
        <v>41766.072500000002</v>
      </c>
      <c r="T3845" s="10">
        <f t="shared" si="1389"/>
        <v>41791.072500000002</v>
      </c>
      <c r="U3845">
        <f t="shared" ref="U3845:U3850" si="1390">D3845</f>
        <v>5000</v>
      </c>
      <c r="V3845">
        <f t="shared" ref="V3845:V3850" si="1391">E3845</f>
        <v>1065</v>
      </c>
    </row>
    <row r="3846" spans="1:22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1386"/>
        <v>0.41489795918367345</v>
      </c>
      <c r="P3846">
        <f t="shared" si="1387"/>
        <v>81.319999999999993</v>
      </c>
      <c r="Q3846" t="s">
        <v>8317</v>
      </c>
      <c r="R3846" t="s">
        <v>8318</v>
      </c>
      <c r="S3846" s="10">
        <f t="shared" si="1388"/>
        <v>41766.617291666669</v>
      </c>
      <c r="T3846" s="10">
        <f t="shared" si="1389"/>
        <v>41793.290972222225</v>
      </c>
      <c r="U3846">
        <f t="shared" si="1390"/>
        <v>9800</v>
      </c>
      <c r="V3846">
        <f t="shared" si="1391"/>
        <v>4066</v>
      </c>
    </row>
    <row r="3847" spans="1:22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1386"/>
        <v>2.1049999999999999E-2</v>
      </c>
      <c r="P3847">
        <f t="shared" si="1387"/>
        <v>70.166666666666671</v>
      </c>
      <c r="Q3847" t="s">
        <v>8317</v>
      </c>
      <c r="R3847" t="s">
        <v>8318</v>
      </c>
      <c r="S3847" s="10">
        <f t="shared" si="1388"/>
        <v>42248.627013888887</v>
      </c>
      <c r="T3847" s="10">
        <f t="shared" si="1389"/>
        <v>42278.627013888887</v>
      </c>
      <c r="U3847">
        <f t="shared" si="1390"/>
        <v>40000</v>
      </c>
      <c r="V3847">
        <f t="shared" si="1391"/>
        <v>842</v>
      </c>
    </row>
    <row r="3848" spans="1:22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1386"/>
        <v>2.7E-2</v>
      </c>
      <c r="P3848">
        <f t="shared" si="1387"/>
        <v>23.625</v>
      </c>
      <c r="Q3848" t="s">
        <v>8317</v>
      </c>
      <c r="R3848" t="s">
        <v>8318</v>
      </c>
      <c r="S3848" s="10">
        <f t="shared" si="1388"/>
        <v>41885.221550925926</v>
      </c>
      <c r="T3848" s="10">
        <f t="shared" si="1389"/>
        <v>41916.290972222225</v>
      </c>
      <c r="U3848">
        <f t="shared" si="1390"/>
        <v>7000</v>
      </c>
      <c r="V3848">
        <f t="shared" si="1391"/>
        <v>189</v>
      </c>
    </row>
    <row r="3849" spans="1:22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1386"/>
        <v>0.16161904761904761</v>
      </c>
      <c r="P3849">
        <f t="shared" si="1387"/>
        <v>188.55555555555554</v>
      </c>
      <c r="Q3849" t="s">
        <v>8317</v>
      </c>
      <c r="R3849" t="s">
        <v>8318</v>
      </c>
      <c r="S3849" s="10">
        <f t="shared" si="1388"/>
        <v>42159.224432870367</v>
      </c>
      <c r="T3849" s="10">
        <f t="shared" si="1389"/>
        <v>42204.224432870367</v>
      </c>
      <c r="U3849">
        <f t="shared" si="1390"/>
        <v>10500</v>
      </c>
      <c r="V3849">
        <f t="shared" si="1391"/>
        <v>1697</v>
      </c>
    </row>
    <row r="3850" spans="1:22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1386"/>
        <v>0.16376923076923078</v>
      </c>
      <c r="P3850">
        <f t="shared" si="1387"/>
        <v>49.511627906976742</v>
      </c>
      <c r="Q3850" t="s">
        <v>8317</v>
      </c>
      <c r="R3850" t="s">
        <v>8318</v>
      </c>
      <c r="S3850" s="10">
        <f t="shared" si="1388"/>
        <v>42265.817002314812</v>
      </c>
      <c r="T3850" s="10">
        <f t="shared" si="1389"/>
        <v>42295.817002314812</v>
      </c>
      <c r="U3850">
        <f t="shared" si="1390"/>
        <v>13000</v>
      </c>
      <c r="V3850">
        <f t="shared" si="1391"/>
        <v>2129</v>
      </c>
    </row>
    <row r="3851" spans="1:22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1386"/>
        <v>7.0433333333333334E-2</v>
      </c>
      <c r="P3851">
        <f t="shared" si="1387"/>
        <v>75.464285714285708</v>
      </c>
      <c r="Q3851" t="s">
        <v>8317</v>
      </c>
      <c r="R3851" t="s">
        <v>8318</v>
      </c>
      <c r="S3851" s="10">
        <f t="shared" si="1388"/>
        <v>42136.767175925925</v>
      </c>
      <c r="T3851" s="10">
        <f t="shared" si="1389"/>
        <v>42166.767175925925</v>
      </c>
      <c r="U3851">
        <f>D3851*1.19</f>
        <v>35700</v>
      </c>
      <c r="V3851">
        <f>E3851*1.19</f>
        <v>2514.4699999999998</v>
      </c>
    </row>
    <row r="3852" spans="1:22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1386"/>
        <v>3.7999999999999999E-2</v>
      </c>
      <c r="P3852">
        <f t="shared" si="1387"/>
        <v>9.5</v>
      </c>
      <c r="Q3852" t="s">
        <v>8317</v>
      </c>
      <c r="R3852" t="s">
        <v>8318</v>
      </c>
      <c r="S3852" s="10">
        <f t="shared" si="1388"/>
        <v>41975.124340277776</v>
      </c>
      <c r="T3852" s="10">
        <f t="shared" si="1389"/>
        <v>42005.124340277776</v>
      </c>
      <c r="U3852">
        <f>D3852</f>
        <v>1000</v>
      </c>
      <c r="V3852">
        <f>E3852</f>
        <v>38</v>
      </c>
    </row>
    <row r="3853" spans="1:22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1386"/>
        <v>0.34079999999999999</v>
      </c>
      <c r="P3853">
        <f t="shared" si="1387"/>
        <v>35.5</v>
      </c>
      <c r="Q3853" t="s">
        <v>8317</v>
      </c>
      <c r="R3853" t="s">
        <v>8318</v>
      </c>
      <c r="S3853" s="10">
        <f t="shared" si="1388"/>
        <v>42172.439571759256</v>
      </c>
      <c r="T3853" s="10">
        <f t="shared" si="1389"/>
        <v>42202.439571759256</v>
      </c>
      <c r="U3853">
        <f>D3853*1.39</f>
        <v>3474.9999999999995</v>
      </c>
      <c r="V3853">
        <f>E3853*1.39</f>
        <v>1184.28</v>
      </c>
    </row>
    <row r="3854" spans="1:22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1386"/>
        <v>2E-3</v>
      </c>
      <c r="P3854">
        <f t="shared" si="1387"/>
        <v>10</v>
      </c>
      <c r="Q3854" t="s">
        <v>8317</v>
      </c>
      <c r="R3854" t="s">
        <v>8318</v>
      </c>
      <c r="S3854" s="10">
        <f t="shared" si="1388"/>
        <v>42065.190694444449</v>
      </c>
      <c r="T3854" s="10">
        <f t="shared" si="1389"/>
        <v>42090.149027777778</v>
      </c>
      <c r="U3854">
        <f t="shared" ref="U3854:U3859" si="1392">D3854</f>
        <v>10000</v>
      </c>
      <c r="V3854">
        <f t="shared" ref="V3854:V3859" si="1393">E3854</f>
        <v>20</v>
      </c>
    </row>
    <row r="3855" spans="1:22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1386"/>
        <v>2.5999999999999998E-4</v>
      </c>
      <c r="P3855">
        <f t="shared" si="1387"/>
        <v>13</v>
      </c>
      <c r="Q3855" t="s">
        <v>8317</v>
      </c>
      <c r="R3855" t="s">
        <v>8318</v>
      </c>
      <c r="S3855" s="10">
        <f t="shared" si="1388"/>
        <v>41848.84002314815</v>
      </c>
      <c r="T3855" s="10">
        <f t="shared" si="1389"/>
        <v>41883.84002314815</v>
      </c>
      <c r="U3855">
        <f t="shared" si="1392"/>
        <v>100000</v>
      </c>
      <c r="V3855">
        <f t="shared" si="1393"/>
        <v>26</v>
      </c>
    </row>
    <row r="3856" spans="1:22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1386"/>
        <v>0.16254545454545455</v>
      </c>
      <c r="P3856">
        <f t="shared" si="1387"/>
        <v>89.4</v>
      </c>
      <c r="Q3856" t="s">
        <v>8317</v>
      </c>
      <c r="R3856" t="s">
        <v>8318</v>
      </c>
      <c r="S3856" s="10">
        <f t="shared" si="1388"/>
        <v>42103.884930555556</v>
      </c>
      <c r="T3856" s="10">
        <f t="shared" si="1389"/>
        <v>42133.884930555556</v>
      </c>
      <c r="U3856">
        <f t="shared" si="1392"/>
        <v>11000</v>
      </c>
      <c r="V3856">
        <f t="shared" si="1393"/>
        <v>1788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1386"/>
        <v>2.5000000000000001E-2</v>
      </c>
      <c r="P3857">
        <f t="shared" si="1387"/>
        <v>25</v>
      </c>
      <c r="Q3857" t="s">
        <v>8317</v>
      </c>
      <c r="R3857" t="s">
        <v>8318</v>
      </c>
      <c r="S3857" s="10">
        <f t="shared" si="1388"/>
        <v>42059.970729166671</v>
      </c>
      <c r="T3857" s="10">
        <f t="shared" si="1389"/>
        <v>42089.929062499999</v>
      </c>
      <c r="U3857">
        <f t="shared" si="1392"/>
        <v>1000</v>
      </c>
      <c r="V3857">
        <f t="shared" si="1393"/>
        <v>25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1386"/>
        <v>2.0000000000000001E-4</v>
      </c>
      <c r="P3858">
        <f t="shared" si="1387"/>
        <v>1</v>
      </c>
      <c r="Q3858" t="s">
        <v>8317</v>
      </c>
      <c r="R3858" t="s">
        <v>8318</v>
      </c>
      <c r="S3858" s="10">
        <f t="shared" si="1388"/>
        <v>42041.743090277778</v>
      </c>
      <c r="T3858" s="10">
        <f t="shared" si="1389"/>
        <v>42071.701423611114</v>
      </c>
      <c r="U3858">
        <f t="shared" si="1392"/>
        <v>5000</v>
      </c>
      <c r="V3858">
        <f t="shared" si="1393"/>
        <v>1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1386"/>
        <v>5.1999999999999998E-2</v>
      </c>
      <c r="P3859">
        <f t="shared" si="1387"/>
        <v>65</v>
      </c>
      <c r="Q3859" t="s">
        <v>8317</v>
      </c>
      <c r="R3859" t="s">
        <v>8318</v>
      </c>
      <c r="S3859" s="10">
        <f t="shared" si="1388"/>
        <v>41829.73715277778</v>
      </c>
      <c r="T3859" s="10">
        <f t="shared" si="1389"/>
        <v>41852.716666666667</v>
      </c>
      <c r="U3859">
        <f t="shared" si="1392"/>
        <v>5000</v>
      </c>
      <c r="V3859">
        <f t="shared" si="1393"/>
        <v>260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1386"/>
        <v>0.02</v>
      </c>
      <c r="P3860">
        <f t="shared" si="1387"/>
        <v>10</v>
      </c>
      <c r="Q3860" t="s">
        <v>8317</v>
      </c>
      <c r="R3860" t="s">
        <v>8318</v>
      </c>
      <c r="S3860" s="10">
        <f t="shared" si="1388"/>
        <v>42128.431064814817</v>
      </c>
      <c r="T3860" s="10">
        <f t="shared" si="1389"/>
        <v>42146.875</v>
      </c>
      <c r="U3860">
        <f>D3860*1.39</f>
        <v>695</v>
      </c>
      <c r="V3860">
        <f>E3860*1.39</f>
        <v>13.899999999999999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1386"/>
        <v>4.0000000000000002E-4</v>
      </c>
      <c r="P3861">
        <f t="shared" si="1387"/>
        <v>1</v>
      </c>
      <c r="Q3861" t="s">
        <v>8317</v>
      </c>
      <c r="R3861" t="s">
        <v>8318</v>
      </c>
      <c r="S3861" s="10">
        <f t="shared" si="1388"/>
        <v>41789.893599537041</v>
      </c>
      <c r="T3861" s="10">
        <f t="shared" si="1389"/>
        <v>41815.875</v>
      </c>
      <c r="U3861">
        <f t="shared" ref="U3861:U3866" si="1394">D3861</f>
        <v>2500</v>
      </c>
      <c r="V3861">
        <f t="shared" ref="V3861:V3866" si="1395">E3861</f>
        <v>1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1386"/>
        <v>0.17666666666666667</v>
      </c>
      <c r="P3862">
        <f t="shared" si="1387"/>
        <v>81.538461538461533</v>
      </c>
      <c r="Q3862" t="s">
        <v>8317</v>
      </c>
      <c r="R3862" t="s">
        <v>8318</v>
      </c>
      <c r="S3862" s="10">
        <f t="shared" si="1388"/>
        <v>41833.660995370366</v>
      </c>
      <c r="T3862" s="10">
        <f t="shared" si="1389"/>
        <v>41863.660995370366</v>
      </c>
      <c r="U3862">
        <f t="shared" si="1394"/>
        <v>6000</v>
      </c>
      <c r="V3862">
        <f t="shared" si="1395"/>
        <v>1060</v>
      </c>
    </row>
    <row r="3863" spans="1:22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1386"/>
        <v>0.05</v>
      </c>
      <c r="P3863">
        <f t="shared" si="1387"/>
        <v>100</v>
      </c>
      <c r="Q3863" t="s">
        <v>8317</v>
      </c>
      <c r="R3863" t="s">
        <v>8318</v>
      </c>
      <c r="S3863" s="10">
        <f t="shared" si="1388"/>
        <v>41914.590011574073</v>
      </c>
      <c r="T3863" s="10">
        <f t="shared" si="1389"/>
        <v>41955.907638888893</v>
      </c>
      <c r="U3863">
        <f t="shared" si="1394"/>
        <v>2000</v>
      </c>
      <c r="V3863">
        <f t="shared" si="1395"/>
        <v>100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1386"/>
        <v>1.3333333333333334E-4</v>
      </c>
      <c r="P3864">
        <f t="shared" si="1387"/>
        <v>1</v>
      </c>
      <c r="Q3864" t="s">
        <v>8317</v>
      </c>
      <c r="R3864" t="s">
        <v>8318</v>
      </c>
      <c r="S3864" s="10">
        <f t="shared" si="1388"/>
        <v>42611.261064814811</v>
      </c>
      <c r="T3864" s="10">
        <f t="shared" si="1389"/>
        <v>42625.707638888889</v>
      </c>
      <c r="U3864">
        <f t="shared" si="1394"/>
        <v>7500</v>
      </c>
      <c r="V3864">
        <f t="shared" si="1395"/>
        <v>1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1386"/>
        <v>0</v>
      </c>
      <c r="P3865" t="e">
        <f t="shared" si="1387"/>
        <v>#DIV/0!</v>
      </c>
      <c r="Q3865" t="s">
        <v>8317</v>
      </c>
      <c r="R3865" t="s">
        <v>8318</v>
      </c>
      <c r="S3865" s="10">
        <f t="shared" si="1388"/>
        <v>42253.633159722223</v>
      </c>
      <c r="T3865" s="10">
        <f t="shared" si="1389"/>
        <v>42313.674826388888</v>
      </c>
      <c r="U3865">
        <f t="shared" si="1394"/>
        <v>6000</v>
      </c>
      <c r="V3865">
        <f t="shared" si="1395"/>
        <v>0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1386"/>
        <v>1.2E-2</v>
      </c>
      <c r="P3866">
        <f t="shared" si="1387"/>
        <v>20</v>
      </c>
      <c r="Q3866" t="s">
        <v>8317</v>
      </c>
      <c r="R3866" t="s">
        <v>8318</v>
      </c>
      <c r="S3866" s="10">
        <f t="shared" si="1388"/>
        <v>42295.891828703709</v>
      </c>
      <c r="T3866" s="10">
        <f t="shared" si="1389"/>
        <v>42325.933495370366</v>
      </c>
      <c r="U3866">
        <f t="shared" si="1394"/>
        <v>5000</v>
      </c>
      <c r="V3866">
        <f t="shared" si="1395"/>
        <v>60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1386"/>
        <v>0.26937422295897223</v>
      </c>
      <c r="P3867">
        <f t="shared" si="1387"/>
        <v>46.428571428571431</v>
      </c>
      <c r="Q3867" t="s">
        <v>8317</v>
      </c>
      <c r="R3867" t="s">
        <v>8318</v>
      </c>
      <c r="S3867" s="10">
        <f t="shared" si="1388"/>
        <v>41841.651597222226</v>
      </c>
      <c r="T3867" s="10">
        <f t="shared" si="1389"/>
        <v>41881.229166666664</v>
      </c>
      <c r="U3867">
        <f>D3867*0.81</f>
        <v>1954.5300000000002</v>
      </c>
      <c r="V3867">
        <f>E3867*0.81</f>
        <v>526.5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1386"/>
        <v>5.4999999999999997E-3</v>
      </c>
      <c r="P3868">
        <f t="shared" si="1387"/>
        <v>5.5</v>
      </c>
      <c r="Q3868" t="s">
        <v>8317</v>
      </c>
      <c r="R3868" t="s">
        <v>8318</v>
      </c>
      <c r="S3868" s="10">
        <f t="shared" si="1388"/>
        <v>42402.947002314817</v>
      </c>
      <c r="T3868" s="10">
        <f t="shared" si="1389"/>
        <v>42452.145138888889</v>
      </c>
      <c r="U3868">
        <f t="shared" ref="U3868:U3869" si="1396">D3868</f>
        <v>2000</v>
      </c>
      <c r="V3868">
        <f t="shared" ref="V3868:V3869" si="1397">E3868</f>
        <v>11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1386"/>
        <v>0.1255</v>
      </c>
      <c r="P3869">
        <f t="shared" si="1387"/>
        <v>50.2</v>
      </c>
      <c r="Q3869" t="s">
        <v>8317</v>
      </c>
      <c r="R3869" t="s">
        <v>8318</v>
      </c>
      <c r="S3869" s="10">
        <f t="shared" si="1388"/>
        <v>42509.814108796301</v>
      </c>
      <c r="T3869" s="10">
        <f t="shared" si="1389"/>
        <v>42539.814108796301</v>
      </c>
      <c r="U3869">
        <f t="shared" si="1396"/>
        <v>2000</v>
      </c>
      <c r="V3869">
        <f t="shared" si="1397"/>
        <v>251</v>
      </c>
    </row>
    <row r="3870" spans="1:22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1386"/>
        <v>2E-3</v>
      </c>
      <c r="P3870">
        <f t="shared" si="1387"/>
        <v>10</v>
      </c>
      <c r="Q3870" t="s">
        <v>8317</v>
      </c>
      <c r="R3870" t="s">
        <v>8359</v>
      </c>
      <c r="S3870" s="10">
        <f t="shared" si="1388"/>
        <v>41865.659780092588</v>
      </c>
      <c r="T3870" s="10">
        <f t="shared" si="1389"/>
        <v>41890.659780092588</v>
      </c>
      <c r="U3870">
        <f>D3870*1.39</f>
        <v>6949.9999999999991</v>
      </c>
      <c r="V3870">
        <f>E3870*1.39</f>
        <v>13.899999999999999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1386"/>
        <v>3.44748684310884E-2</v>
      </c>
      <c r="P3871">
        <f t="shared" si="1387"/>
        <v>30.133333333333333</v>
      </c>
      <c r="Q3871" t="s">
        <v>8317</v>
      </c>
      <c r="R3871" t="s">
        <v>8359</v>
      </c>
      <c r="S3871" s="10">
        <f t="shared" si="1388"/>
        <v>42047.724444444444</v>
      </c>
      <c r="T3871" s="10">
        <f t="shared" si="1389"/>
        <v>42077.132638888885</v>
      </c>
      <c r="U3871">
        <f t="shared" ref="U3871:U3875" si="1398">D3871</f>
        <v>13111</v>
      </c>
      <c r="V3871">
        <f t="shared" ref="V3871:V3875" si="1399">E3871</f>
        <v>452</v>
      </c>
    </row>
    <row r="3872" spans="1:22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1386"/>
        <v>0.15</v>
      </c>
      <c r="P3872">
        <f t="shared" si="1387"/>
        <v>150</v>
      </c>
      <c r="Q3872" t="s">
        <v>8317</v>
      </c>
      <c r="R3872" t="s">
        <v>8359</v>
      </c>
      <c r="S3872" s="10">
        <f t="shared" si="1388"/>
        <v>41793.17219907407</v>
      </c>
      <c r="T3872" s="10">
        <f t="shared" si="1389"/>
        <v>41823.17219907407</v>
      </c>
      <c r="U3872">
        <f t="shared" si="1398"/>
        <v>10000</v>
      </c>
      <c r="V3872">
        <f t="shared" si="1399"/>
        <v>1500</v>
      </c>
    </row>
    <row r="3873" spans="1:22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1386"/>
        <v>2.6666666666666668E-2</v>
      </c>
      <c r="P3873">
        <f t="shared" si="1387"/>
        <v>13.333333333333334</v>
      </c>
      <c r="Q3873" t="s">
        <v>8317</v>
      </c>
      <c r="R3873" t="s">
        <v>8359</v>
      </c>
      <c r="S3873" s="10">
        <f t="shared" si="1388"/>
        <v>42763.780671296292</v>
      </c>
      <c r="T3873" s="10">
        <f t="shared" si="1389"/>
        <v>42823.739004629635</v>
      </c>
      <c r="U3873">
        <f t="shared" si="1398"/>
        <v>1500</v>
      </c>
      <c r="V3873">
        <f t="shared" si="1399"/>
        <v>40</v>
      </c>
    </row>
    <row r="3874" spans="1:22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1386"/>
        <v>0</v>
      </c>
      <c r="P3874" t="e">
        <f t="shared" si="1387"/>
        <v>#DIV/0!</v>
      </c>
      <c r="Q3874" t="s">
        <v>8317</v>
      </c>
      <c r="R3874" t="s">
        <v>8359</v>
      </c>
      <c r="S3874" s="10">
        <f t="shared" si="1388"/>
        <v>42180.145787037036</v>
      </c>
      <c r="T3874" s="10">
        <f t="shared" si="1389"/>
        <v>42230.145787037036</v>
      </c>
      <c r="U3874">
        <f t="shared" si="1398"/>
        <v>15000</v>
      </c>
      <c r="V3874">
        <f t="shared" si="1399"/>
        <v>0</v>
      </c>
    </row>
    <row r="3875" spans="1:22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1386"/>
        <v>0</v>
      </c>
      <c r="P3875" t="e">
        <f t="shared" si="1387"/>
        <v>#DIV/0!</v>
      </c>
      <c r="Q3875" t="s">
        <v>8317</v>
      </c>
      <c r="R3875" t="s">
        <v>8359</v>
      </c>
      <c r="S3875" s="10">
        <f t="shared" si="1388"/>
        <v>42255.696006944447</v>
      </c>
      <c r="T3875" s="10">
        <f t="shared" si="1389"/>
        <v>42285.696006944447</v>
      </c>
      <c r="U3875">
        <f t="shared" si="1398"/>
        <v>5500</v>
      </c>
      <c r="V3875">
        <f t="shared" si="1399"/>
        <v>0</v>
      </c>
    </row>
    <row r="3876" spans="1:22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1386"/>
        <v>0</v>
      </c>
      <c r="P3876" t="e">
        <f t="shared" si="1387"/>
        <v>#DIV/0!</v>
      </c>
      <c r="Q3876" t="s">
        <v>8317</v>
      </c>
      <c r="R3876" t="s">
        <v>8359</v>
      </c>
      <c r="S3876" s="10">
        <f t="shared" si="1388"/>
        <v>42007.016458333332</v>
      </c>
      <c r="T3876" s="10">
        <f t="shared" si="1389"/>
        <v>42028.041666666672</v>
      </c>
      <c r="U3876">
        <f>D3876*0.7</f>
        <v>434</v>
      </c>
      <c r="V3876">
        <f>E3876*0.7</f>
        <v>0</v>
      </c>
    </row>
    <row r="3877" spans="1:22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1386"/>
        <v>0</v>
      </c>
      <c r="P3877" t="e">
        <f t="shared" si="1387"/>
        <v>#DIV/0!</v>
      </c>
      <c r="Q3877" t="s">
        <v>8317</v>
      </c>
      <c r="R3877" t="s">
        <v>8359</v>
      </c>
      <c r="S3877" s="10">
        <f t="shared" si="1388"/>
        <v>42615.346817129626</v>
      </c>
      <c r="T3877" s="10">
        <f t="shared" si="1389"/>
        <v>42616.416666666672</v>
      </c>
      <c r="U3877">
        <f>D3877*0.16</f>
        <v>4800</v>
      </c>
      <c r="V3877">
        <f>E3877*0.16</f>
        <v>0</v>
      </c>
    </row>
    <row r="3878" spans="1:22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1386"/>
        <v>0.52794871794871789</v>
      </c>
      <c r="P3878">
        <f t="shared" si="1387"/>
        <v>44.760869565217391</v>
      </c>
      <c r="Q3878" t="s">
        <v>8317</v>
      </c>
      <c r="R3878" t="s">
        <v>8359</v>
      </c>
      <c r="S3878" s="10">
        <f t="shared" si="1388"/>
        <v>42372.624166666668</v>
      </c>
      <c r="T3878" s="10">
        <f t="shared" si="1389"/>
        <v>42402.624166666668</v>
      </c>
      <c r="U3878">
        <f>D3878*1.39</f>
        <v>5421</v>
      </c>
      <c r="V3878">
        <f>E3878*1.39</f>
        <v>2862.0099999999998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1386"/>
        <v>4.9639999999999997E-2</v>
      </c>
      <c r="P3879">
        <f t="shared" si="1387"/>
        <v>88.642857142857139</v>
      </c>
      <c r="Q3879" t="s">
        <v>8317</v>
      </c>
      <c r="R3879" t="s">
        <v>8359</v>
      </c>
      <c r="S3879" s="10">
        <f t="shared" si="1388"/>
        <v>42682.67768518519</v>
      </c>
      <c r="T3879" s="10">
        <f t="shared" si="1389"/>
        <v>42712.67768518519</v>
      </c>
      <c r="U3879">
        <f t="shared" ref="U3879:U3880" si="1400">D3879</f>
        <v>25000</v>
      </c>
      <c r="V3879">
        <f t="shared" ref="V3879:V3880" si="1401">E3879</f>
        <v>1241</v>
      </c>
    </row>
    <row r="3880" spans="1:22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1386"/>
        <v>5.5555555555555556E-4</v>
      </c>
      <c r="P3880">
        <f t="shared" si="1387"/>
        <v>10</v>
      </c>
      <c r="Q3880" t="s">
        <v>8317</v>
      </c>
      <c r="R3880" t="s">
        <v>8359</v>
      </c>
      <c r="S3880" s="10">
        <f t="shared" si="1388"/>
        <v>42154.818819444445</v>
      </c>
      <c r="T3880" s="10">
        <f t="shared" si="1389"/>
        <v>42185.165972222225</v>
      </c>
      <c r="U3880">
        <f t="shared" si="1400"/>
        <v>18000</v>
      </c>
      <c r="V3880">
        <f t="shared" si="1401"/>
        <v>10</v>
      </c>
    </row>
    <row r="3881" spans="1:22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1386"/>
        <v>0</v>
      </c>
      <c r="P3881" t="e">
        <f t="shared" si="1387"/>
        <v>#DIV/0!</v>
      </c>
      <c r="Q3881" t="s">
        <v>8317</v>
      </c>
      <c r="R3881" t="s">
        <v>8359</v>
      </c>
      <c r="S3881" s="10">
        <f t="shared" si="1388"/>
        <v>41999.861064814817</v>
      </c>
      <c r="T3881" s="10">
        <f t="shared" si="1389"/>
        <v>42029.861064814817</v>
      </c>
      <c r="U3881">
        <f t="shared" ref="U3881:U3882" si="1402">D3881*1.39</f>
        <v>20850</v>
      </c>
      <c r="V3881">
        <f t="shared" ref="V3881:V3882" si="1403">E3881*1.39</f>
        <v>0</v>
      </c>
    </row>
    <row r="3882" spans="1:22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1386"/>
        <v>0.13066666666666665</v>
      </c>
      <c r="P3882">
        <f t="shared" si="1387"/>
        <v>57.647058823529413</v>
      </c>
      <c r="Q3882" t="s">
        <v>8317</v>
      </c>
      <c r="R3882" t="s">
        <v>8359</v>
      </c>
      <c r="S3882" s="10">
        <f t="shared" si="1388"/>
        <v>41815.815046296295</v>
      </c>
      <c r="T3882" s="10">
        <f t="shared" si="1389"/>
        <v>41850.958333333336</v>
      </c>
      <c r="U3882">
        <f t="shared" si="1402"/>
        <v>10425</v>
      </c>
      <c r="V3882">
        <f t="shared" si="1403"/>
        <v>1362.1999999999998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1386"/>
        <v>0.05</v>
      </c>
      <c r="P3883">
        <f t="shared" si="1387"/>
        <v>25</v>
      </c>
      <c r="Q3883" t="s">
        <v>8317</v>
      </c>
      <c r="R3883" t="s">
        <v>8359</v>
      </c>
      <c r="S3883" s="10">
        <f t="shared" si="1388"/>
        <v>42756.018506944441</v>
      </c>
      <c r="T3883" s="10">
        <f t="shared" si="1389"/>
        <v>42786.018506944441</v>
      </c>
      <c r="U3883">
        <f>D3883</f>
        <v>500</v>
      </c>
      <c r="V3883">
        <f>E3883</f>
        <v>25</v>
      </c>
    </row>
    <row r="3884" spans="1:22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1386"/>
        <v>0</v>
      </c>
      <c r="P3884" t="e">
        <f t="shared" si="1387"/>
        <v>#DIV/0!</v>
      </c>
      <c r="Q3884" t="s">
        <v>8317</v>
      </c>
      <c r="R3884" t="s">
        <v>8359</v>
      </c>
      <c r="S3884" s="10">
        <f t="shared" si="1388"/>
        <v>42373.983449074076</v>
      </c>
      <c r="T3884" s="10">
        <f t="shared" si="1389"/>
        <v>42400.960416666669</v>
      </c>
      <c r="U3884">
        <f>D3884*0.75</f>
        <v>22500</v>
      </c>
      <c r="V3884">
        <f>E3884*0.75</f>
        <v>0</v>
      </c>
    </row>
    <row r="3885" spans="1:22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1386"/>
        <v>0</v>
      </c>
      <c r="P3885" t="e">
        <f t="shared" si="1387"/>
        <v>#DIV/0!</v>
      </c>
      <c r="Q3885" t="s">
        <v>8317</v>
      </c>
      <c r="R3885" t="s">
        <v>8359</v>
      </c>
      <c r="S3885" s="10">
        <f t="shared" si="1388"/>
        <v>41854.602650462963</v>
      </c>
      <c r="T3885" s="10">
        <f t="shared" si="1389"/>
        <v>41884.602650462963</v>
      </c>
      <c r="U3885">
        <f>D3885*1.39</f>
        <v>20850</v>
      </c>
      <c r="V3885">
        <f>E3885*1.39</f>
        <v>0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1386"/>
        <v>0</v>
      </c>
      <c r="P3886" t="e">
        <f t="shared" si="1387"/>
        <v>#DIV/0!</v>
      </c>
      <c r="Q3886" t="s">
        <v>8317</v>
      </c>
      <c r="R3886" t="s">
        <v>8359</v>
      </c>
      <c r="S3886" s="10">
        <f t="shared" si="1388"/>
        <v>42065.791574074072</v>
      </c>
      <c r="T3886" s="10">
        <f t="shared" si="1389"/>
        <v>42090.749907407408</v>
      </c>
      <c r="U3886">
        <f t="shared" ref="U3886:U3887" si="1404">D3886</f>
        <v>10000</v>
      </c>
      <c r="V3886">
        <f t="shared" ref="V3886:V3887" si="1405">E3886</f>
        <v>0</v>
      </c>
    </row>
    <row r="3887" spans="1:22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1386"/>
        <v>0</v>
      </c>
      <c r="P3887" t="e">
        <f t="shared" si="1387"/>
        <v>#DIV/0!</v>
      </c>
      <c r="Q3887" t="s">
        <v>8317</v>
      </c>
      <c r="R3887" t="s">
        <v>8359</v>
      </c>
      <c r="S3887" s="10">
        <f t="shared" si="1388"/>
        <v>42469.951284722221</v>
      </c>
      <c r="T3887" s="10">
        <f t="shared" si="1389"/>
        <v>42499.951284722221</v>
      </c>
      <c r="U3887">
        <f t="shared" si="1404"/>
        <v>375000</v>
      </c>
      <c r="V3887">
        <f t="shared" si="1405"/>
        <v>0</v>
      </c>
    </row>
    <row r="3888" spans="1:22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1386"/>
        <v>0</v>
      </c>
      <c r="P3888" t="e">
        <f t="shared" si="1387"/>
        <v>#DIV/0!</v>
      </c>
      <c r="Q3888" t="s">
        <v>8317</v>
      </c>
      <c r="R3888" t="s">
        <v>8359</v>
      </c>
      <c r="S3888" s="10">
        <f t="shared" si="1388"/>
        <v>41954.228032407409</v>
      </c>
      <c r="T3888" s="10">
        <f t="shared" si="1389"/>
        <v>41984.228032407409</v>
      </c>
      <c r="U3888">
        <f>D3888*0.75</f>
        <v>7500</v>
      </c>
      <c r="V3888">
        <f>E3888*0.75</f>
        <v>0</v>
      </c>
    </row>
    <row r="3889" spans="1:22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1386"/>
        <v>1.7500000000000002E-2</v>
      </c>
      <c r="P3889">
        <f t="shared" si="1387"/>
        <v>17.5</v>
      </c>
      <c r="Q3889" t="s">
        <v>8317</v>
      </c>
      <c r="R3889" t="s">
        <v>8359</v>
      </c>
      <c r="S3889" s="10">
        <f t="shared" si="1388"/>
        <v>42079.857974537037</v>
      </c>
      <c r="T3889" s="10">
        <f t="shared" si="1389"/>
        <v>42125.916666666672</v>
      </c>
      <c r="U3889">
        <f>D3889</f>
        <v>2000</v>
      </c>
      <c r="V3889">
        <f>E3889</f>
        <v>35</v>
      </c>
    </row>
    <row r="3890" spans="1:22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1386"/>
        <v>0.27100000000000002</v>
      </c>
      <c r="P3890">
        <f t="shared" si="1387"/>
        <v>38.714285714285715</v>
      </c>
      <c r="Q3890" t="s">
        <v>8317</v>
      </c>
      <c r="R3890" t="s">
        <v>8318</v>
      </c>
      <c r="S3890" s="10">
        <f t="shared" si="1388"/>
        <v>42762.545810185184</v>
      </c>
      <c r="T3890" s="10">
        <f t="shared" si="1389"/>
        <v>42792.545810185184</v>
      </c>
      <c r="U3890">
        <f>D3890*1.39</f>
        <v>2780</v>
      </c>
      <c r="V3890">
        <f>E3890*1.39</f>
        <v>753.38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1386"/>
        <v>1.4749999999999999E-2</v>
      </c>
      <c r="P3891">
        <f t="shared" si="1387"/>
        <v>13.111111111111111</v>
      </c>
      <c r="Q3891" t="s">
        <v>8317</v>
      </c>
      <c r="R3891" t="s">
        <v>8318</v>
      </c>
      <c r="S3891" s="10">
        <f t="shared" si="1388"/>
        <v>41977.004976851851</v>
      </c>
      <c r="T3891" s="10">
        <f t="shared" si="1389"/>
        <v>42008.976388888885</v>
      </c>
      <c r="U3891">
        <f t="shared" ref="U3891:U3898" si="1406">D3891</f>
        <v>8000</v>
      </c>
      <c r="V3891">
        <f t="shared" ref="V3891:V3898" si="1407">E3891</f>
        <v>118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1386"/>
        <v>0.16826666666666668</v>
      </c>
      <c r="P3892">
        <f t="shared" si="1387"/>
        <v>315.5</v>
      </c>
      <c r="Q3892" t="s">
        <v>8317</v>
      </c>
      <c r="R3892" t="s">
        <v>8318</v>
      </c>
      <c r="S3892" s="10">
        <f t="shared" si="1388"/>
        <v>42171.758611111116</v>
      </c>
      <c r="T3892" s="10">
        <f t="shared" si="1389"/>
        <v>42231.758611111116</v>
      </c>
      <c r="U3892">
        <f t="shared" si="1406"/>
        <v>15000</v>
      </c>
      <c r="V3892">
        <f t="shared" si="1407"/>
        <v>2524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1386"/>
        <v>0.32500000000000001</v>
      </c>
      <c r="P3893">
        <f t="shared" si="1387"/>
        <v>37.142857142857146</v>
      </c>
      <c r="Q3893" t="s">
        <v>8317</v>
      </c>
      <c r="R3893" t="s">
        <v>8318</v>
      </c>
      <c r="S3893" s="10">
        <f t="shared" si="1388"/>
        <v>42056.1324537037</v>
      </c>
      <c r="T3893" s="10">
        <f t="shared" si="1389"/>
        <v>42086.207638888889</v>
      </c>
      <c r="U3893">
        <f t="shared" si="1406"/>
        <v>800</v>
      </c>
      <c r="V3893">
        <f t="shared" si="1407"/>
        <v>260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1386"/>
        <v>0</v>
      </c>
      <c r="P3894" t="e">
        <f t="shared" si="1387"/>
        <v>#DIV/0!</v>
      </c>
      <c r="Q3894" t="s">
        <v>8317</v>
      </c>
      <c r="R3894" t="s">
        <v>8318</v>
      </c>
      <c r="S3894" s="10">
        <f t="shared" si="1388"/>
        <v>41867.652280092596</v>
      </c>
      <c r="T3894" s="10">
        <f t="shared" si="1389"/>
        <v>41875.291666666664</v>
      </c>
      <c r="U3894">
        <f t="shared" si="1406"/>
        <v>1000</v>
      </c>
      <c r="V3894">
        <f t="shared" si="1407"/>
        <v>0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1386"/>
        <v>0.2155</v>
      </c>
      <c r="P3895">
        <f t="shared" si="1387"/>
        <v>128.27380952380952</v>
      </c>
      <c r="Q3895" t="s">
        <v>8317</v>
      </c>
      <c r="R3895" t="s">
        <v>8318</v>
      </c>
      <c r="S3895" s="10">
        <f t="shared" si="1388"/>
        <v>41779.657870370371</v>
      </c>
      <c r="T3895" s="10">
        <f t="shared" si="1389"/>
        <v>41821.25</v>
      </c>
      <c r="U3895">
        <f t="shared" si="1406"/>
        <v>50000</v>
      </c>
      <c r="V3895">
        <f t="shared" si="1407"/>
        <v>10775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1386"/>
        <v>3.4666666666666665E-2</v>
      </c>
      <c r="P3896">
        <f t="shared" si="1387"/>
        <v>47.272727272727273</v>
      </c>
      <c r="Q3896" t="s">
        <v>8317</v>
      </c>
      <c r="R3896" t="s">
        <v>8318</v>
      </c>
      <c r="S3896" s="10">
        <f t="shared" si="1388"/>
        <v>42679.958472222221</v>
      </c>
      <c r="T3896" s="10">
        <f t="shared" si="1389"/>
        <v>42710.207638888889</v>
      </c>
      <c r="U3896">
        <f t="shared" si="1406"/>
        <v>15000</v>
      </c>
      <c r="V3896">
        <f t="shared" si="1407"/>
        <v>520</v>
      </c>
    </row>
    <row r="3897" spans="1:22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1386"/>
        <v>0.05</v>
      </c>
      <c r="P3897">
        <f t="shared" si="1387"/>
        <v>50</v>
      </c>
      <c r="Q3897" t="s">
        <v>8317</v>
      </c>
      <c r="R3897" t="s">
        <v>8318</v>
      </c>
      <c r="S3897" s="10">
        <f t="shared" si="1388"/>
        <v>42032.250208333338</v>
      </c>
      <c r="T3897" s="10">
        <f t="shared" si="1389"/>
        <v>42063.250208333338</v>
      </c>
      <c r="U3897">
        <f t="shared" si="1406"/>
        <v>1000</v>
      </c>
      <c r="V3897">
        <f t="shared" si="1407"/>
        <v>50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1386"/>
        <v>0.10625</v>
      </c>
      <c r="P3898">
        <f t="shared" si="1387"/>
        <v>42.5</v>
      </c>
      <c r="Q3898" t="s">
        <v>8317</v>
      </c>
      <c r="R3898" t="s">
        <v>8318</v>
      </c>
      <c r="S3898" s="10">
        <f t="shared" si="1388"/>
        <v>41793.191875000004</v>
      </c>
      <c r="T3898" s="10">
        <f t="shared" si="1389"/>
        <v>41807.191875000004</v>
      </c>
      <c r="U3898">
        <f t="shared" si="1406"/>
        <v>1600</v>
      </c>
      <c r="V3898">
        <f t="shared" si="1407"/>
        <v>170</v>
      </c>
    </row>
    <row r="3899" spans="1:22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1386"/>
        <v>0.17599999999999999</v>
      </c>
      <c r="P3899">
        <f t="shared" si="1387"/>
        <v>44</v>
      </c>
      <c r="Q3899" t="s">
        <v>8317</v>
      </c>
      <c r="R3899" t="s">
        <v>8318</v>
      </c>
      <c r="S3899" s="10">
        <f t="shared" si="1388"/>
        <v>41982.87364583333</v>
      </c>
      <c r="T3899" s="10">
        <f t="shared" si="1389"/>
        <v>42012.87364583333</v>
      </c>
      <c r="U3899">
        <f>D3899*0.7</f>
        <v>1750</v>
      </c>
      <c r="V3899">
        <f>E3899*0.7</f>
        <v>308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1386"/>
        <v>0.3256</v>
      </c>
      <c r="P3900">
        <f t="shared" si="1387"/>
        <v>50.875</v>
      </c>
      <c r="Q3900" t="s">
        <v>8317</v>
      </c>
      <c r="R3900" t="s">
        <v>8318</v>
      </c>
      <c r="S3900" s="10">
        <f t="shared" si="1388"/>
        <v>42193.482291666667</v>
      </c>
      <c r="T3900" s="10">
        <f t="shared" si="1389"/>
        <v>42233.666666666672</v>
      </c>
      <c r="U3900">
        <f>D3900*1.39</f>
        <v>3474.9999999999995</v>
      </c>
      <c r="V3900">
        <f>E3900*1.39</f>
        <v>1131.4599999999998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1386"/>
        <v>1.2500000000000001E-2</v>
      </c>
      <c r="P3901">
        <f t="shared" si="1387"/>
        <v>62.5</v>
      </c>
      <c r="Q3901" t="s">
        <v>8317</v>
      </c>
      <c r="R3901" t="s">
        <v>8318</v>
      </c>
      <c r="S3901" s="10">
        <f t="shared" si="1388"/>
        <v>41843.775011574071</v>
      </c>
      <c r="T3901" s="10">
        <f t="shared" si="1389"/>
        <v>41863.775011574071</v>
      </c>
      <c r="U3901">
        <f t="shared" ref="U3901:U3903" si="1408">D3901</f>
        <v>10000</v>
      </c>
      <c r="V3901">
        <f t="shared" ref="V3901:V3903" si="1409">E3901</f>
        <v>125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1386"/>
        <v>5.3999999999999999E-2</v>
      </c>
      <c r="P3902">
        <f t="shared" si="1387"/>
        <v>27</v>
      </c>
      <c r="Q3902" t="s">
        <v>8317</v>
      </c>
      <c r="R3902" t="s">
        <v>8318</v>
      </c>
      <c r="S3902" s="10">
        <f t="shared" si="1388"/>
        <v>42136.092488425929</v>
      </c>
      <c r="T3902" s="10">
        <f t="shared" si="1389"/>
        <v>42166.092488425929</v>
      </c>
      <c r="U3902">
        <f t="shared" si="1408"/>
        <v>2500</v>
      </c>
      <c r="V3902">
        <f t="shared" si="1409"/>
        <v>135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1386"/>
        <v>8.3333333333333332E-3</v>
      </c>
      <c r="P3903">
        <f t="shared" si="1387"/>
        <v>25</v>
      </c>
      <c r="Q3903" t="s">
        <v>8317</v>
      </c>
      <c r="R3903" t="s">
        <v>8318</v>
      </c>
      <c r="S3903" s="10">
        <f t="shared" si="1388"/>
        <v>42317.826377314821</v>
      </c>
      <c r="T3903" s="10">
        <f t="shared" si="1389"/>
        <v>42357.826377314821</v>
      </c>
      <c r="U3903">
        <f t="shared" si="1408"/>
        <v>3000</v>
      </c>
      <c r="V3903">
        <f t="shared" si="1409"/>
        <v>25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1386"/>
        <v>0.48833333333333334</v>
      </c>
      <c r="P3904">
        <f t="shared" si="1387"/>
        <v>47.258064516129032</v>
      </c>
      <c r="Q3904" t="s">
        <v>8317</v>
      </c>
      <c r="R3904" t="s">
        <v>8318</v>
      </c>
      <c r="S3904" s="10">
        <f t="shared" si="1388"/>
        <v>42663.468078703707</v>
      </c>
      <c r="T3904" s="10">
        <f t="shared" si="1389"/>
        <v>42688.509745370371</v>
      </c>
      <c r="U3904">
        <f>D3904*1.39</f>
        <v>4170</v>
      </c>
      <c r="V3904">
        <f>E3904*1.39</f>
        <v>2036.35</v>
      </c>
    </row>
    <row r="3905" spans="1:22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1386"/>
        <v>0</v>
      </c>
      <c r="P3905" t="e">
        <f t="shared" si="1387"/>
        <v>#DIV/0!</v>
      </c>
      <c r="Q3905" t="s">
        <v>8317</v>
      </c>
      <c r="R3905" t="s">
        <v>8318</v>
      </c>
      <c r="S3905" s="10">
        <f t="shared" si="1388"/>
        <v>42186.01116898148</v>
      </c>
      <c r="T3905" s="10">
        <f t="shared" si="1389"/>
        <v>42230.818055555559</v>
      </c>
      <c r="U3905">
        <f t="shared" ref="U3905:U3906" si="1410">D3905</f>
        <v>1500</v>
      </c>
      <c r="V3905">
        <f t="shared" ref="V3905:V3906" si="1411">E3905</f>
        <v>0</v>
      </c>
    </row>
    <row r="3906" spans="1:22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1386"/>
        <v>2.9999999999999997E-4</v>
      </c>
      <c r="P3906">
        <f t="shared" si="1387"/>
        <v>1.5</v>
      </c>
      <c r="Q3906" t="s">
        <v>8317</v>
      </c>
      <c r="R3906" t="s">
        <v>8318</v>
      </c>
      <c r="S3906" s="10">
        <f t="shared" si="1388"/>
        <v>42095.229166666672</v>
      </c>
      <c r="T3906" s="10">
        <f t="shared" si="1389"/>
        <v>42109.211111111115</v>
      </c>
      <c r="U3906">
        <f t="shared" si="1410"/>
        <v>10000</v>
      </c>
      <c r="V3906">
        <f t="shared" si="1411"/>
        <v>3</v>
      </c>
    </row>
    <row r="3907" spans="1:22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1412">SUM(E3907/D3907)</f>
        <v>0.11533333333333333</v>
      </c>
      <c r="P3907">
        <f t="shared" ref="P3907:P3970" si="1413">SUM(E3907/L3907)</f>
        <v>24.714285714285715</v>
      </c>
      <c r="Q3907" t="s">
        <v>8317</v>
      </c>
      <c r="R3907" t="s">
        <v>8318</v>
      </c>
      <c r="S3907" s="10">
        <f t="shared" ref="S3907:S3970" si="1414">(((J3907/60)/60)/24)+DATE(1970,1,1)</f>
        <v>42124.623877314814</v>
      </c>
      <c r="T3907" s="10">
        <f t="shared" ref="T3907:T3970" si="1415">(((I3907/60)/60)/24)+DATE(1970,1,1)</f>
        <v>42166.958333333328</v>
      </c>
      <c r="U3907">
        <f t="shared" ref="U3907:U3908" si="1416">D3907*1.39</f>
        <v>2085</v>
      </c>
      <c r="V3907">
        <f t="shared" ref="V3907:V3908" si="1417">E3907*1.39</f>
        <v>240.46999999999997</v>
      </c>
    </row>
    <row r="3908" spans="1:22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1412"/>
        <v>0.67333333333333334</v>
      </c>
      <c r="P3908">
        <f t="shared" si="1413"/>
        <v>63.125</v>
      </c>
      <c r="Q3908" t="s">
        <v>8317</v>
      </c>
      <c r="R3908" t="s">
        <v>8318</v>
      </c>
      <c r="S3908" s="10">
        <f t="shared" si="1414"/>
        <v>42143.917743055557</v>
      </c>
      <c r="T3908" s="10">
        <f t="shared" si="1415"/>
        <v>42181.559027777781</v>
      </c>
      <c r="U3908">
        <f t="shared" si="1416"/>
        <v>2085</v>
      </c>
      <c r="V3908">
        <f t="shared" si="1417"/>
        <v>1403.8999999999999</v>
      </c>
    </row>
    <row r="3909" spans="1:22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1412"/>
        <v>0.153</v>
      </c>
      <c r="P3909">
        <f t="shared" si="1413"/>
        <v>38.25</v>
      </c>
      <c r="Q3909" t="s">
        <v>8317</v>
      </c>
      <c r="R3909" t="s">
        <v>8318</v>
      </c>
      <c r="S3909" s="10">
        <f t="shared" si="1414"/>
        <v>41906.819513888891</v>
      </c>
      <c r="T3909" s="10">
        <f t="shared" si="1415"/>
        <v>41938.838888888888</v>
      </c>
      <c r="U3909">
        <f t="shared" ref="U3909:U3915" si="1418">D3909</f>
        <v>1000</v>
      </c>
      <c r="V3909">
        <f t="shared" ref="V3909:V3915" si="1419">E3909</f>
        <v>153</v>
      </c>
    </row>
    <row r="3910" spans="1:22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1412"/>
        <v>8.666666666666667E-2</v>
      </c>
      <c r="P3910">
        <f t="shared" si="1413"/>
        <v>16.25</v>
      </c>
      <c r="Q3910" t="s">
        <v>8317</v>
      </c>
      <c r="R3910" t="s">
        <v>8318</v>
      </c>
      <c r="S3910" s="10">
        <f t="shared" si="1414"/>
        <v>41834.135370370372</v>
      </c>
      <c r="T3910" s="10">
        <f t="shared" si="1415"/>
        <v>41849.135370370372</v>
      </c>
      <c r="U3910">
        <f t="shared" si="1418"/>
        <v>750</v>
      </c>
      <c r="V3910">
        <f t="shared" si="1419"/>
        <v>65</v>
      </c>
    </row>
    <row r="3911" spans="1:22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1412"/>
        <v>2.2499999999999998E-3</v>
      </c>
      <c r="P3911">
        <f t="shared" si="1413"/>
        <v>33.75</v>
      </c>
      <c r="Q3911" t="s">
        <v>8317</v>
      </c>
      <c r="R3911" t="s">
        <v>8318</v>
      </c>
      <c r="S3911" s="10">
        <f t="shared" si="1414"/>
        <v>41863.359282407408</v>
      </c>
      <c r="T3911" s="10">
        <f t="shared" si="1415"/>
        <v>41893.359282407408</v>
      </c>
      <c r="U3911">
        <f t="shared" si="1418"/>
        <v>60000</v>
      </c>
      <c r="V3911">
        <f t="shared" si="1419"/>
        <v>135</v>
      </c>
    </row>
    <row r="3912" spans="1:22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1412"/>
        <v>3.0833333333333334E-2</v>
      </c>
      <c r="P3912">
        <f t="shared" si="1413"/>
        <v>61.666666666666664</v>
      </c>
      <c r="Q3912" t="s">
        <v>8317</v>
      </c>
      <c r="R3912" t="s">
        <v>8318</v>
      </c>
      <c r="S3912" s="10">
        <f t="shared" si="1414"/>
        <v>42224.756909722222</v>
      </c>
      <c r="T3912" s="10">
        <f t="shared" si="1415"/>
        <v>42254.756909722222</v>
      </c>
      <c r="U3912">
        <f t="shared" si="1418"/>
        <v>6000</v>
      </c>
      <c r="V3912">
        <f t="shared" si="1419"/>
        <v>185</v>
      </c>
    </row>
    <row r="3913" spans="1:22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1412"/>
        <v>0.37412499999999999</v>
      </c>
      <c r="P3913">
        <f t="shared" si="1413"/>
        <v>83.138888888888886</v>
      </c>
      <c r="Q3913" t="s">
        <v>8317</v>
      </c>
      <c r="R3913" t="s">
        <v>8318</v>
      </c>
      <c r="S3913" s="10">
        <f t="shared" si="1414"/>
        <v>41939.8122337963</v>
      </c>
      <c r="T3913" s="10">
        <f t="shared" si="1415"/>
        <v>41969.853900462964</v>
      </c>
      <c r="U3913">
        <f t="shared" si="1418"/>
        <v>8000</v>
      </c>
      <c r="V3913">
        <f t="shared" si="1419"/>
        <v>2993</v>
      </c>
    </row>
    <row r="3914" spans="1:22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1412"/>
        <v>6.666666666666667E-5</v>
      </c>
      <c r="P3914">
        <f t="shared" si="1413"/>
        <v>1</v>
      </c>
      <c r="Q3914" t="s">
        <v>8317</v>
      </c>
      <c r="R3914" t="s">
        <v>8318</v>
      </c>
      <c r="S3914" s="10">
        <f t="shared" si="1414"/>
        <v>42059.270023148143</v>
      </c>
      <c r="T3914" s="10">
        <f t="shared" si="1415"/>
        <v>42119.190972222219</v>
      </c>
      <c r="U3914">
        <f t="shared" si="1418"/>
        <v>15000</v>
      </c>
      <c r="V3914">
        <f t="shared" si="1419"/>
        <v>1</v>
      </c>
    </row>
    <row r="3915" spans="1:22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1412"/>
        <v>0.1</v>
      </c>
      <c r="P3915">
        <f t="shared" si="1413"/>
        <v>142.85714285714286</v>
      </c>
      <c r="Q3915" t="s">
        <v>8317</v>
      </c>
      <c r="R3915" t="s">
        <v>8318</v>
      </c>
      <c r="S3915" s="10">
        <f t="shared" si="1414"/>
        <v>42308.211215277777</v>
      </c>
      <c r="T3915" s="10">
        <f t="shared" si="1415"/>
        <v>42338.252881944441</v>
      </c>
      <c r="U3915">
        <f t="shared" si="1418"/>
        <v>10000</v>
      </c>
      <c r="V3915">
        <f t="shared" si="1419"/>
        <v>1000</v>
      </c>
    </row>
    <row r="3916" spans="1:22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1412"/>
        <v>0.36359999999999998</v>
      </c>
      <c r="P3916">
        <f t="shared" si="1413"/>
        <v>33.666666666666664</v>
      </c>
      <c r="Q3916" t="s">
        <v>8317</v>
      </c>
      <c r="R3916" t="s">
        <v>8318</v>
      </c>
      <c r="S3916" s="10">
        <f t="shared" si="1414"/>
        <v>42114.818935185183</v>
      </c>
      <c r="T3916" s="10">
        <f t="shared" si="1415"/>
        <v>42134.957638888889</v>
      </c>
      <c r="U3916">
        <f t="shared" ref="U3916:U3917" si="1420">D3916*1.39</f>
        <v>3474.9999999999995</v>
      </c>
      <c r="V3916">
        <f t="shared" ref="V3916:V3917" si="1421">E3916*1.39</f>
        <v>1263.51</v>
      </c>
    </row>
    <row r="3917" spans="1:22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1412"/>
        <v>3.3333333333333335E-3</v>
      </c>
      <c r="P3917">
        <f t="shared" si="1413"/>
        <v>5</v>
      </c>
      <c r="Q3917" t="s">
        <v>8317</v>
      </c>
      <c r="R3917" t="s">
        <v>8318</v>
      </c>
      <c r="S3917" s="10">
        <f t="shared" si="1414"/>
        <v>42492.98505787037</v>
      </c>
      <c r="T3917" s="10">
        <f t="shared" si="1415"/>
        <v>42522.98505787037</v>
      </c>
      <c r="U3917">
        <f t="shared" si="1420"/>
        <v>2085</v>
      </c>
      <c r="V3917">
        <f t="shared" si="1421"/>
        <v>6.9499999999999993</v>
      </c>
    </row>
    <row r="3918" spans="1:22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1412"/>
        <v>0</v>
      </c>
      <c r="P3918" t="e">
        <f t="shared" si="1413"/>
        <v>#DIV/0!</v>
      </c>
      <c r="Q3918" t="s">
        <v>8317</v>
      </c>
      <c r="R3918" t="s">
        <v>8318</v>
      </c>
      <c r="S3918" s="10">
        <f t="shared" si="1414"/>
        <v>42494.471666666665</v>
      </c>
      <c r="T3918" s="10">
        <f t="shared" si="1415"/>
        <v>42524.471666666665</v>
      </c>
      <c r="U3918">
        <f>D3918*0.16</f>
        <v>320</v>
      </c>
      <c r="V3918">
        <f>E3918*0.16</f>
        <v>0</v>
      </c>
    </row>
    <row r="3919" spans="1:22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1412"/>
        <v>2.8571428571428571E-3</v>
      </c>
      <c r="P3919">
        <f t="shared" si="1413"/>
        <v>10</v>
      </c>
      <c r="Q3919" t="s">
        <v>8317</v>
      </c>
      <c r="R3919" t="s">
        <v>8318</v>
      </c>
      <c r="S3919" s="10">
        <f t="shared" si="1414"/>
        <v>41863.527326388888</v>
      </c>
      <c r="T3919" s="10">
        <f t="shared" si="1415"/>
        <v>41893.527326388888</v>
      </c>
      <c r="U3919">
        <f t="shared" ref="U3919:U3923" si="1422">D3919*1.39</f>
        <v>4865</v>
      </c>
      <c r="V3919">
        <f t="shared" ref="V3919:V3923" si="1423">E3919*1.39</f>
        <v>13.899999999999999</v>
      </c>
    </row>
    <row r="3920" spans="1:22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1412"/>
        <v>2E-3</v>
      </c>
      <c r="P3920">
        <f t="shared" si="1413"/>
        <v>40</v>
      </c>
      <c r="Q3920" t="s">
        <v>8317</v>
      </c>
      <c r="R3920" t="s">
        <v>8318</v>
      </c>
      <c r="S3920" s="10">
        <f t="shared" si="1414"/>
        <v>41843.664618055554</v>
      </c>
      <c r="T3920" s="10">
        <f t="shared" si="1415"/>
        <v>41855.666666666664</v>
      </c>
      <c r="U3920">
        <f t="shared" si="1422"/>
        <v>83400</v>
      </c>
      <c r="V3920">
        <f t="shared" si="1423"/>
        <v>166.79999999999998</v>
      </c>
    </row>
    <row r="3921" spans="1:22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1412"/>
        <v>1.7999999999999999E-2</v>
      </c>
      <c r="P3921">
        <f t="shared" si="1413"/>
        <v>30</v>
      </c>
      <c r="Q3921" t="s">
        <v>8317</v>
      </c>
      <c r="R3921" t="s">
        <v>8318</v>
      </c>
      <c r="S3921" s="10">
        <f t="shared" si="1414"/>
        <v>42358.684872685189</v>
      </c>
      <c r="T3921" s="10">
        <f t="shared" si="1415"/>
        <v>42387</v>
      </c>
      <c r="U3921">
        <f t="shared" si="1422"/>
        <v>6949.9999999999991</v>
      </c>
      <c r="V3921">
        <f t="shared" si="1423"/>
        <v>125.1</v>
      </c>
    </row>
    <row r="3922" spans="1:22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1412"/>
        <v>5.3999999999999999E-2</v>
      </c>
      <c r="P3922">
        <f t="shared" si="1413"/>
        <v>45</v>
      </c>
      <c r="Q3922" t="s">
        <v>8317</v>
      </c>
      <c r="R3922" t="s">
        <v>8318</v>
      </c>
      <c r="S3922" s="10">
        <f t="shared" si="1414"/>
        <v>42657.38726851852</v>
      </c>
      <c r="T3922" s="10">
        <f t="shared" si="1415"/>
        <v>42687.428935185191</v>
      </c>
      <c r="U3922">
        <f t="shared" si="1422"/>
        <v>3474.9999999999995</v>
      </c>
      <c r="V3922">
        <f t="shared" si="1423"/>
        <v>187.64999999999998</v>
      </c>
    </row>
    <row r="3923" spans="1:22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1412"/>
        <v>0</v>
      </c>
      <c r="P3923" t="e">
        <f t="shared" si="1413"/>
        <v>#DIV/0!</v>
      </c>
      <c r="Q3923" t="s">
        <v>8317</v>
      </c>
      <c r="R3923" t="s">
        <v>8318</v>
      </c>
      <c r="S3923" s="10">
        <f t="shared" si="1414"/>
        <v>41926.542303240742</v>
      </c>
      <c r="T3923" s="10">
        <f t="shared" si="1415"/>
        <v>41938.75</v>
      </c>
      <c r="U3923">
        <f t="shared" si="1422"/>
        <v>4170</v>
      </c>
      <c r="V3923">
        <f t="shared" si="1423"/>
        <v>0</v>
      </c>
    </row>
    <row r="3924" spans="1:22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1412"/>
        <v>8.1333333333333327E-2</v>
      </c>
      <c r="P3924">
        <f t="shared" si="1413"/>
        <v>10.166666666666666</v>
      </c>
      <c r="Q3924" t="s">
        <v>8317</v>
      </c>
      <c r="R3924" t="s">
        <v>8318</v>
      </c>
      <c r="S3924" s="10">
        <f t="shared" si="1414"/>
        <v>42020.768634259264</v>
      </c>
      <c r="T3924" s="10">
        <f t="shared" si="1415"/>
        <v>42065.958333333328</v>
      </c>
      <c r="U3924">
        <f>D3924</f>
        <v>750</v>
      </c>
      <c r="V3924">
        <f>E3924</f>
        <v>61</v>
      </c>
    </row>
    <row r="3925" spans="1:22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1412"/>
        <v>0.12034782608695652</v>
      </c>
      <c r="P3925">
        <f t="shared" si="1413"/>
        <v>81.411764705882348</v>
      </c>
      <c r="Q3925" t="s">
        <v>8317</v>
      </c>
      <c r="R3925" t="s">
        <v>8318</v>
      </c>
      <c r="S3925" s="10">
        <f t="shared" si="1414"/>
        <v>42075.979988425926</v>
      </c>
      <c r="T3925" s="10">
        <f t="shared" si="1415"/>
        <v>42103.979988425926</v>
      </c>
      <c r="U3925">
        <f>D3925*1.39</f>
        <v>15984.999999999998</v>
      </c>
      <c r="V3925">
        <f>E3925*1.39</f>
        <v>1923.7599999999998</v>
      </c>
    </row>
    <row r="3926" spans="1:22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1412"/>
        <v>0.15266666666666667</v>
      </c>
      <c r="P3926">
        <f t="shared" si="1413"/>
        <v>57.25</v>
      </c>
      <c r="Q3926" t="s">
        <v>8317</v>
      </c>
      <c r="R3926" t="s">
        <v>8318</v>
      </c>
      <c r="S3926" s="10">
        <f t="shared" si="1414"/>
        <v>41786.959745370368</v>
      </c>
      <c r="T3926" s="10">
        <f t="shared" si="1415"/>
        <v>41816.959745370368</v>
      </c>
      <c r="U3926">
        <f t="shared" ref="U3926:U3927" si="1424">D3926</f>
        <v>15000</v>
      </c>
      <c r="V3926">
        <f t="shared" ref="V3926:V3927" si="1425">E3926</f>
        <v>2290</v>
      </c>
    </row>
    <row r="3927" spans="1:22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1412"/>
        <v>0.1</v>
      </c>
      <c r="P3927">
        <f t="shared" si="1413"/>
        <v>5</v>
      </c>
      <c r="Q3927" t="s">
        <v>8317</v>
      </c>
      <c r="R3927" t="s">
        <v>8318</v>
      </c>
      <c r="S3927" s="10">
        <f t="shared" si="1414"/>
        <v>41820.870821759258</v>
      </c>
      <c r="T3927" s="10">
        <f t="shared" si="1415"/>
        <v>41850.870821759258</v>
      </c>
      <c r="U3927">
        <f t="shared" si="1424"/>
        <v>150</v>
      </c>
      <c r="V3927">
        <f t="shared" si="1425"/>
        <v>15</v>
      </c>
    </row>
    <row r="3928" spans="1:22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1412"/>
        <v>3.0000000000000001E-3</v>
      </c>
      <c r="P3928">
        <f t="shared" si="1413"/>
        <v>15</v>
      </c>
      <c r="Q3928" t="s">
        <v>8317</v>
      </c>
      <c r="R3928" t="s">
        <v>8318</v>
      </c>
      <c r="S3928" s="10">
        <f t="shared" si="1414"/>
        <v>41970.085046296299</v>
      </c>
      <c r="T3928" s="10">
        <f t="shared" si="1415"/>
        <v>42000.085046296299</v>
      </c>
      <c r="U3928">
        <f>D3928*0.75</f>
        <v>3750</v>
      </c>
      <c r="V3928">
        <f>E3928*0.75</f>
        <v>11.25</v>
      </c>
    </row>
    <row r="3929" spans="1:22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1412"/>
        <v>0.01</v>
      </c>
      <c r="P3929">
        <f t="shared" si="1413"/>
        <v>12.5</v>
      </c>
      <c r="Q3929" t="s">
        <v>8317</v>
      </c>
      <c r="R3929" t="s">
        <v>8318</v>
      </c>
      <c r="S3929" s="10">
        <f t="shared" si="1414"/>
        <v>41830.267407407409</v>
      </c>
      <c r="T3929" s="10">
        <f t="shared" si="1415"/>
        <v>41860.267407407409</v>
      </c>
      <c r="U3929">
        <f>D3929*1.39</f>
        <v>3474.9999999999995</v>
      </c>
      <c r="V3929">
        <f>E3929*1.39</f>
        <v>34.75</v>
      </c>
    </row>
    <row r="3930" spans="1:22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1412"/>
        <v>0.13020000000000001</v>
      </c>
      <c r="P3930">
        <f t="shared" si="1413"/>
        <v>93</v>
      </c>
      <c r="Q3930" t="s">
        <v>8317</v>
      </c>
      <c r="R3930" t="s">
        <v>8318</v>
      </c>
      <c r="S3930" s="10">
        <f t="shared" si="1414"/>
        <v>42265.683182870373</v>
      </c>
      <c r="T3930" s="10">
        <f t="shared" si="1415"/>
        <v>42293.207638888889</v>
      </c>
      <c r="U3930">
        <f t="shared" ref="U3930:U3931" si="1426">D3930</f>
        <v>5000</v>
      </c>
      <c r="V3930">
        <f t="shared" ref="V3930:V3931" si="1427">E3930</f>
        <v>651</v>
      </c>
    </row>
    <row r="3931" spans="1:22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1412"/>
        <v>2.265E-2</v>
      </c>
      <c r="P3931">
        <f t="shared" si="1413"/>
        <v>32.357142857142854</v>
      </c>
      <c r="Q3931" t="s">
        <v>8317</v>
      </c>
      <c r="R3931" t="s">
        <v>8318</v>
      </c>
      <c r="S3931" s="10">
        <f t="shared" si="1414"/>
        <v>42601.827141203699</v>
      </c>
      <c r="T3931" s="10">
        <f t="shared" si="1415"/>
        <v>42631.827141203699</v>
      </c>
      <c r="U3931">
        <f t="shared" si="1426"/>
        <v>20000</v>
      </c>
      <c r="V3931">
        <f t="shared" si="1427"/>
        <v>453</v>
      </c>
    </row>
    <row r="3932" spans="1:22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1412"/>
        <v>0</v>
      </c>
      <c r="P3932" t="e">
        <f t="shared" si="1413"/>
        <v>#DIV/0!</v>
      </c>
      <c r="Q3932" t="s">
        <v>8317</v>
      </c>
      <c r="R3932" t="s">
        <v>8318</v>
      </c>
      <c r="S3932" s="10">
        <f t="shared" si="1414"/>
        <v>42433.338749999995</v>
      </c>
      <c r="T3932" s="10">
        <f t="shared" si="1415"/>
        <v>42461.25</v>
      </c>
      <c r="U3932">
        <f>D3932*0.75</f>
        <v>7500</v>
      </c>
      <c r="V3932">
        <f>E3932*0.75</f>
        <v>0</v>
      </c>
    </row>
    <row r="3933" spans="1:22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1412"/>
        <v>0</v>
      </c>
      <c r="P3933" t="e">
        <f t="shared" si="1413"/>
        <v>#DIV/0!</v>
      </c>
      <c r="Q3933" t="s">
        <v>8317</v>
      </c>
      <c r="R3933" t="s">
        <v>8318</v>
      </c>
      <c r="S3933" s="10">
        <f t="shared" si="1414"/>
        <v>42228.151701388888</v>
      </c>
      <c r="T3933" s="10">
        <f t="shared" si="1415"/>
        <v>42253.151701388888</v>
      </c>
      <c r="U3933">
        <f t="shared" ref="U3933:U3936" si="1428">D3933</f>
        <v>8000</v>
      </c>
      <c r="V3933">
        <f t="shared" ref="V3933:V3936" si="1429">E3933</f>
        <v>0</v>
      </c>
    </row>
    <row r="3934" spans="1:22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1412"/>
        <v>8.3333333333333331E-5</v>
      </c>
      <c r="P3934">
        <f t="shared" si="1413"/>
        <v>1</v>
      </c>
      <c r="Q3934" t="s">
        <v>8317</v>
      </c>
      <c r="R3934" t="s">
        <v>8318</v>
      </c>
      <c r="S3934" s="10">
        <f t="shared" si="1414"/>
        <v>42415.168564814812</v>
      </c>
      <c r="T3934" s="10">
        <f t="shared" si="1415"/>
        <v>42445.126898148148</v>
      </c>
      <c r="U3934">
        <f t="shared" si="1428"/>
        <v>12000</v>
      </c>
      <c r="V3934">
        <f t="shared" si="1429"/>
        <v>1</v>
      </c>
    </row>
    <row r="3935" spans="1:22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1412"/>
        <v>0.15742857142857142</v>
      </c>
      <c r="P3935">
        <f t="shared" si="1413"/>
        <v>91.833333333333329</v>
      </c>
      <c r="Q3935" t="s">
        <v>8317</v>
      </c>
      <c r="R3935" t="s">
        <v>8318</v>
      </c>
      <c r="S3935" s="10">
        <f t="shared" si="1414"/>
        <v>42538.968310185184</v>
      </c>
      <c r="T3935" s="10">
        <f t="shared" si="1415"/>
        <v>42568.029861111107</v>
      </c>
      <c r="U3935">
        <f t="shared" si="1428"/>
        <v>7000</v>
      </c>
      <c r="V3935">
        <f t="shared" si="1429"/>
        <v>1102</v>
      </c>
    </row>
    <row r="3936" spans="1:22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1412"/>
        <v>0.11</v>
      </c>
      <c r="P3936">
        <f t="shared" si="1413"/>
        <v>45.833333333333336</v>
      </c>
      <c r="Q3936" t="s">
        <v>8317</v>
      </c>
      <c r="R3936" t="s">
        <v>8318</v>
      </c>
      <c r="S3936" s="10">
        <f t="shared" si="1414"/>
        <v>42233.671747685185</v>
      </c>
      <c r="T3936" s="10">
        <f t="shared" si="1415"/>
        <v>42278.541666666672</v>
      </c>
      <c r="U3936">
        <f t="shared" si="1428"/>
        <v>5000</v>
      </c>
      <c r="V3936">
        <f t="shared" si="1429"/>
        <v>550</v>
      </c>
    </row>
    <row r="3937" spans="1:22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1412"/>
        <v>0.43833333333333335</v>
      </c>
      <c r="P3937">
        <f t="shared" si="1413"/>
        <v>57.173913043478258</v>
      </c>
      <c r="Q3937" t="s">
        <v>8317</v>
      </c>
      <c r="R3937" t="s">
        <v>8318</v>
      </c>
      <c r="S3937" s="10">
        <f t="shared" si="1414"/>
        <v>42221.656782407401</v>
      </c>
      <c r="T3937" s="10">
        <f t="shared" si="1415"/>
        <v>42281.656782407401</v>
      </c>
      <c r="U3937">
        <f>D3937*1.39</f>
        <v>4170</v>
      </c>
      <c r="V3937">
        <f>E3937*1.39</f>
        <v>1827.85</v>
      </c>
    </row>
    <row r="3938" spans="1:22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1412"/>
        <v>0</v>
      </c>
      <c r="P3938" t="e">
        <f t="shared" si="1413"/>
        <v>#DIV/0!</v>
      </c>
      <c r="Q3938" t="s">
        <v>8317</v>
      </c>
      <c r="R3938" t="s">
        <v>8318</v>
      </c>
      <c r="S3938" s="10">
        <f t="shared" si="1414"/>
        <v>42675.262962962966</v>
      </c>
      <c r="T3938" s="10">
        <f t="shared" si="1415"/>
        <v>42705.304629629631</v>
      </c>
      <c r="U3938">
        <f t="shared" ref="U3938:U3940" si="1430">D3938</f>
        <v>20000</v>
      </c>
      <c r="V3938">
        <f t="shared" ref="V3938:V3940" si="1431">E3938</f>
        <v>0</v>
      </c>
    </row>
    <row r="3939" spans="1:22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1412"/>
        <v>0.86135181975736563</v>
      </c>
      <c r="P3939">
        <f t="shared" si="1413"/>
        <v>248.5</v>
      </c>
      <c r="Q3939" t="s">
        <v>8317</v>
      </c>
      <c r="R3939" t="s">
        <v>8318</v>
      </c>
      <c r="S3939" s="10">
        <f t="shared" si="1414"/>
        <v>42534.631481481483</v>
      </c>
      <c r="T3939" s="10">
        <f t="shared" si="1415"/>
        <v>42562.631481481483</v>
      </c>
      <c r="U3939">
        <f t="shared" si="1430"/>
        <v>2885</v>
      </c>
      <c r="V3939">
        <f t="shared" si="1431"/>
        <v>2485</v>
      </c>
    </row>
    <row r="3940" spans="1:22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1412"/>
        <v>0.12196620583717357</v>
      </c>
      <c r="P3940">
        <f t="shared" si="1413"/>
        <v>79.400000000000006</v>
      </c>
      <c r="Q3940" t="s">
        <v>8317</v>
      </c>
      <c r="R3940" t="s">
        <v>8318</v>
      </c>
      <c r="S3940" s="10">
        <f t="shared" si="1414"/>
        <v>42151.905717592599</v>
      </c>
      <c r="T3940" s="10">
        <f t="shared" si="1415"/>
        <v>42182.905717592599</v>
      </c>
      <c r="U3940">
        <f t="shared" si="1430"/>
        <v>3255</v>
      </c>
      <c r="V3940">
        <f t="shared" si="1431"/>
        <v>397</v>
      </c>
    </row>
    <row r="3941" spans="1:22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1412"/>
        <v>1E-3</v>
      </c>
      <c r="P3941">
        <f t="shared" si="1413"/>
        <v>5</v>
      </c>
      <c r="Q3941" t="s">
        <v>8317</v>
      </c>
      <c r="R3941" t="s">
        <v>8318</v>
      </c>
      <c r="S3941" s="10">
        <f t="shared" si="1414"/>
        <v>41915.400219907409</v>
      </c>
      <c r="T3941" s="10">
        <f t="shared" si="1415"/>
        <v>41919.1875</v>
      </c>
      <c r="U3941">
        <f>D3941*0.75</f>
        <v>3750</v>
      </c>
      <c r="V3941">
        <f>E3941*0.75</f>
        <v>3.75</v>
      </c>
    </row>
    <row r="3942" spans="1:22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1412"/>
        <v>2.2000000000000001E-3</v>
      </c>
      <c r="P3942">
        <f t="shared" si="1413"/>
        <v>5.5</v>
      </c>
      <c r="Q3942" t="s">
        <v>8317</v>
      </c>
      <c r="R3942" t="s">
        <v>8318</v>
      </c>
      <c r="S3942" s="10">
        <f t="shared" si="1414"/>
        <v>41961.492488425924</v>
      </c>
      <c r="T3942" s="10">
        <f t="shared" si="1415"/>
        <v>42006.492488425924</v>
      </c>
      <c r="U3942">
        <f t="shared" ref="U3942:U3949" si="1432">D3942</f>
        <v>5000</v>
      </c>
      <c r="V3942">
        <f t="shared" ref="V3942:V3949" si="1433">E3942</f>
        <v>11</v>
      </c>
    </row>
    <row r="3943" spans="1:22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1412"/>
        <v>9.0909090909090905E-3</v>
      </c>
      <c r="P3943">
        <f t="shared" si="1413"/>
        <v>25</v>
      </c>
      <c r="Q3943" t="s">
        <v>8317</v>
      </c>
      <c r="R3943" t="s">
        <v>8318</v>
      </c>
      <c r="S3943" s="10">
        <f t="shared" si="1414"/>
        <v>41940.587233796294</v>
      </c>
      <c r="T3943" s="10">
        <f t="shared" si="1415"/>
        <v>41968.041666666672</v>
      </c>
      <c r="U3943">
        <f t="shared" si="1432"/>
        <v>5500</v>
      </c>
      <c r="V3943">
        <f t="shared" si="1433"/>
        <v>50</v>
      </c>
    </row>
    <row r="3944" spans="1:22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1412"/>
        <v>0</v>
      </c>
      <c r="P3944" t="e">
        <f t="shared" si="1413"/>
        <v>#DIV/0!</v>
      </c>
      <c r="Q3944" t="s">
        <v>8317</v>
      </c>
      <c r="R3944" t="s">
        <v>8318</v>
      </c>
      <c r="S3944" s="10">
        <f t="shared" si="1414"/>
        <v>42111.904097222221</v>
      </c>
      <c r="T3944" s="10">
        <f t="shared" si="1415"/>
        <v>42171.904097222221</v>
      </c>
      <c r="U3944">
        <f t="shared" si="1432"/>
        <v>1200</v>
      </c>
      <c r="V3944">
        <f t="shared" si="1433"/>
        <v>0</v>
      </c>
    </row>
    <row r="3945" spans="1:22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1412"/>
        <v>0.35639999999999999</v>
      </c>
      <c r="P3945">
        <f t="shared" si="1413"/>
        <v>137.07692307692307</v>
      </c>
      <c r="Q3945" t="s">
        <v>8317</v>
      </c>
      <c r="R3945" t="s">
        <v>8318</v>
      </c>
      <c r="S3945" s="10">
        <f t="shared" si="1414"/>
        <v>42279.778564814813</v>
      </c>
      <c r="T3945" s="10">
        <f t="shared" si="1415"/>
        <v>42310.701388888891</v>
      </c>
      <c r="U3945">
        <f t="shared" si="1432"/>
        <v>5000</v>
      </c>
      <c r="V3945">
        <f t="shared" si="1433"/>
        <v>1782</v>
      </c>
    </row>
    <row r="3946" spans="1:22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1412"/>
        <v>0</v>
      </c>
      <c r="P3946" t="e">
        <f t="shared" si="1413"/>
        <v>#DIV/0!</v>
      </c>
      <c r="Q3946" t="s">
        <v>8317</v>
      </c>
      <c r="R3946" t="s">
        <v>8318</v>
      </c>
      <c r="S3946" s="10">
        <f t="shared" si="1414"/>
        <v>42213.662905092591</v>
      </c>
      <c r="T3946" s="10">
        <f t="shared" si="1415"/>
        <v>42243.662905092591</v>
      </c>
      <c r="U3946">
        <f t="shared" si="1432"/>
        <v>5000</v>
      </c>
      <c r="V3946">
        <f t="shared" si="1433"/>
        <v>0</v>
      </c>
    </row>
    <row r="3947" spans="1:22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1412"/>
        <v>2.5000000000000001E-3</v>
      </c>
      <c r="P3947">
        <f t="shared" si="1413"/>
        <v>5</v>
      </c>
      <c r="Q3947" t="s">
        <v>8317</v>
      </c>
      <c r="R3947" t="s">
        <v>8318</v>
      </c>
      <c r="S3947" s="10">
        <f t="shared" si="1414"/>
        <v>42109.801712962959</v>
      </c>
      <c r="T3947" s="10">
        <f t="shared" si="1415"/>
        <v>42139.801712962959</v>
      </c>
      <c r="U3947">
        <f t="shared" si="1432"/>
        <v>2000</v>
      </c>
      <c r="V3947">
        <f t="shared" si="1433"/>
        <v>5</v>
      </c>
    </row>
    <row r="3948" spans="1:22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1412"/>
        <v>3.2500000000000001E-2</v>
      </c>
      <c r="P3948">
        <f t="shared" si="1413"/>
        <v>39</v>
      </c>
      <c r="Q3948" t="s">
        <v>8317</v>
      </c>
      <c r="R3948" t="s">
        <v>8318</v>
      </c>
      <c r="S3948" s="10">
        <f t="shared" si="1414"/>
        <v>42031.833587962959</v>
      </c>
      <c r="T3948" s="10">
        <f t="shared" si="1415"/>
        <v>42063.333333333328</v>
      </c>
      <c r="U3948">
        <f t="shared" si="1432"/>
        <v>6000</v>
      </c>
      <c r="V3948">
        <f t="shared" si="1433"/>
        <v>195</v>
      </c>
    </row>
    <row r="3949" spans="1:22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1412"/>
        <v>3.3666666666666664E-2</v>
      </c>
      <c r="P3949">
        <f t="shared" si="1413"/>
        <v>50.5</v>
      </c>
      <c r="Q3949" t="s">
        <v>8317</v>
      </c>
      <c r="R3949" t="s">
        <v>8318</v>
      </c>
      <c r="S3949" s="10">
        <f t="shared" si="1414"/>
        <v>42615.142870370371</v>
      </c>
      <c r="T3949" s="10">
        <f t="shared" si="1415"/>
        <v>42645.142870370371</v>
      </c>
      <c r="U3949">
        <f t="shared" si="1432"/>
        <v>3000</v>
      </c>
      <c r="V3949">
        <f t="shared" si="1433"/>
        <v>101</v>
      </c>
    </row>
    <row r="3950" spans="1:22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1412"/>
        <v>0</v>
      </c>
      <c r="P3950" t="e">
        <f t="shared" si="1413"/>
        <v>#DIV/0!</v>
      </c>
      <c r="Q3950" t="s">
        <v>8317</v>
      </c>
      <c r="R3950" t="s">
        <v>8318</v>
      </c>
      <c r="S3950" s="10">
        <f t="shared" si="1414"/>
        <v>41829.325497685182</v>
      </c>
      <c r="T3950" s="10">
        <f t="shared" si="1415"/>
        <v>41889.325497685182</v>
      </c>
      <c r="U3950">
        <f t="shared" ref="U3950:U3951" si="1434">D3950*0.75</f>
        <v>22500</v>
      </c>
      <c r="V3950">
        <f t="shared" ref="V3950:V3951" si="1435">E3950*0.75</f>
        <v>0</v>
      </c>
    </row>
    <row r="3951" spans="1:22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1412"/>
        <v>0.15770000000000001</v>
      </c>
      <c r="P3951">
        <f t="shared" si="1413"/>
        <v>49.28125</v>
      </c>
      <c r="Q3951" t="s">
        <v>8317</v>
      </c>
      <c r="R3951" t="s">
        <v>8318</v>
      </c>
      <c r="S3951" s="10">
        <f t="shared" si="1414"/>
        <v>42016.120613425926</v>
      </c>
      <c r="T3951" s="10">
        <f t="shared" si="1415"/>
        <v>42046.120613425926</v>
      </c>
      <c r="U3951">
        <f t="shared" si="1434"/>
        <v>7500</v>
      </c>
      <c r="V3951">
        <f t="shared" si="1435"/>
        <v>1182.75</v>
      </c>
    </row>
    <row r="3952" spans="1:22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1412"/>
        <v>6.2500000000000003E-3</v>
      </c>
      <c r="P3952">
        <f t="shared" si="1413"/>
        <v>25</v>
      </c>
      <c r="Q3952" t="s">
        <v>8317</v>
      </c>
      <c r="R3952" t="s">
        <v>8318</v>
      </c>
      <c r="S3952" s="10">
        <f t="shared" si="1414"/>
        <v>42439.702314814815</v>
      </c>
      <c r="T3952" s="10">
        <f t="shared" si="1415"/>
        <v>42468.774305555555</v>
      </c>
      <c r="U3952">
        <f>D3952</f>
        <v>4000</v>
      </c>
      <c r="V3952">
        <f>E3952</f>
        <v>25</v>
      </c>
    </row>
    <row r="3953" spans="1:22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1412"/>
        <v>5.0000000000000004E-6</v>
      </c>
      <c r="P3953">
        <f t="shared" si="1413"/>
        <v>1</v>
      </c>
      <c r="Q3953" t="s">
        <v>8317</v>
      </c>
      <c r="R3953" t="s">
        <v>8318</v>
      </c>
      <c r="S3953" s="10">
        <f t="shared" si="1414"/>
        <v>42433.825717592597</v>
      </c>
      <c r="T3953" s="10">
        <f t="shared" si="1415"/>
        <v>42493.784050925926</v>
      </c>
      <c r="U3953">
        <f>D3953*1.19</f>
        <v>238000</v>
      </c>
      <c r="V3953">
        <f>E3953*1.19</f>
        <v>1.19</v>
      </c>
    </row>
    <row r="3954" spans="1:22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1412"/>
        <v>9.6153846153846159E-4</v>
      </c>
      <c r="P3954">
        <f t="shared" si="1413"/>
        <v>25</v>
      </c>
      <c r="Q3954" t="s">
        <v>8317</v>
      </c>
      <c r="R3954" t="s">
        <v>8318</v>
      </c>
      <c r="S3954" s="10">
        <f t="shared" si="1414"/>
        <v>42243.790393518517</v>
      </c>
      <c r="T3954" s="10">
        <f t="shared" si="1415"/>
        <v>42303.790393518517</v>
      </c>
      <c r="U3954">
        <f t="shared" ref="U3954:U3955" si="1436">D3954</f>
        <v>26000</v>
      </c>
      <c r="V3954">
        <f t="shared" ref="V3954:V3955" si="1437">E3954</f>
        <v>25</v>
      </c>
    </row>
    <row r="3955" spans="1:22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1412"/>
        <v>0</v>
      </c>
      <c r="P3955" t="e">
        <f t="shared" si="1413"/>
        <v>#DIV/0!</v>
      </c>
      <c r="Q3955" t="s">
        <v>8317</v>
      </c>
      <c r="R3955" t="s">
        <v>8318</v>
      </c>
      <c r="S3955" s="10">
        <f t="shared" si="1414"/>
        <v>42550.048449074078</v>
      </c>
      <c r="T3955" s="10">
        <f t="shared" si="1415"/>
        <v>42580.978472222225</v>
      </c>
      <c r="U3955">
        <f t="shared" si="1436"/>
        <v>17600</v>
      </c>
      <c r="V3955">
        <f t="shared" si="1437"/>
        <v>0</v>
      </c>
    </row>
    <row r="3956" spans="1:22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1412"/>
        <v>0</v>
      </c>
      <c r="P3956" t="e">
        <f t="shared" si="1413"/>
        <v>#DIV/0!</v>
      </c>
      <c r="Q3956" t="s">
        <v>8317</v>
      </c>
      <c r="R3956" t="s">
        <v>8318</v>
      </c>
      <c r="S3956" s="10">
        <f t="shared" si="1414"/>
        <v>41774.651203703703</v>
      </c>
      <c r="T3956" s="10">
        <f t="shared" si="1415"/>
        <v>41834.651203703703</v>
      </c>
      <c r="U3956">
        <f>D3956*0.81</f>
        <v>20250</v>
      </c>
      <c r="V3956">
        <f>E3956*0.81</f>
        <v>0</v>
      </c>
    </row>
    <row r="3957" spans="1:22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1412"/>
        <v>0.24285714285714285</v>
      </c>
      <c r="P3957">
        <f t="shared" si="1413"/>
        <v>53.125</v>
      </c>
      <c r="Q3957" t="s">
        <v>8317</v>
      </c>
      <c r="R3957" t="s">
        <v>8318</v>
      </c>
      <c r="S3957" s="10">
        <f t="shared" si="1414"/>
        <v>42306.848854166667</v>
      </c>
      <c r="T3957" s="10">
        <f t="shared" si="1415"/>
        <v>42336.890520833331</v>
      </c>
      <c r="U3957">
        <f t="shared" ref="U3957:U3962" si="1438">D3957</f>
        <v>1750</v>
      </c>
      <c r="V3957">
        <f t="shared" ref="V3957:V3962" si="1439">E3957</f>
        <v>425</v>
      </c>
    </row>
    <row r="3958" spans="1:22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1412"/>
        <v>0</v>
      </c>
      <c r="P3958" t="e">
        <f t="shared" si="1413"/>
        <v>#DIV/0!</v>
      </c>
      <c r="Q3958" t="s">
        <v>8317</v>
      </c>
      <c r="R3958" t="s">
        <v>8318</v>
      </c>
      <c r="S3958" s="10">
        <f t="shared" si="1414"/>
        <v>42457.932025462964</v>
      </c>
      <c r="T3958" s="10">
        <f t="shared" si="1415"/>
        <v>42485.013888888891</v>
      </c>
      <c r="U3958">
        <f t="shared" si="1438"/>
        <v>5500</v>
      </c>
      <c r="V3958">
        <f t="shared" si="1439"/>
        <v>0</v>
      </c>
    </row>
    <row r="3959" spans="1:22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1412"/>
        <v>2.5000000000000001E-4</v>
      </c>
      <c r="P3959">
        <f t="shared" si="1413"/>
        <v>7</v>
      </c>
      <c r="Q3959" t="s">
        <v>8317</v>
      </c>
      <c r="R3959" t="s">
        <v>8318</v>
      </c>
      <c r="S3959" s="10">
        <f t="shared" si="1414"/>
        <v>42513.976319444439</v>
      </c>
      <c r="T3959" s="10">
        <f t="shared" si="1415"/>
        <v>42559.976319444439</v>
      </c>
      <c r="U3959">
        <f t="shared" si="1438"/>
        <v>28000</v>
      </c>
      <c r="V3959">
        <f t="shared" si="1439"/>
        <v>7</v>
      </c>
    </row>
    <row r="3960" spans="1:22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1412"/>
        <v>0.32050000000000001</v>
      </c>
      <c r="P3960">
        <f t="shared" si="1413"/>
        <v>40.0625</v>
      </c>
      <c r="Q3960" t="s">
        <v>8317</v>
      </c>
      <c r="R3960" t="s">
        <v>8318</v>
      </c>
      <c r="S3960" s="10">
        <f t="shared" si="1414"/>
        <v>41816.950370370374</v>
      </c>
      <c r="T3960" s="10">
        <f t="shared" si="1415"/>
        <v>41853.583333333336</v>
      </c>
      <c r="U3960">
        <f t="shared" si="1438"/>
        <v>2000</v>
      </c>
      <c r="V3960">
        <f t="shared" si="1439"/>
        <v>641</v>
      </c>
    </row>
    <row r="3961" spans="1:22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1412"/>
        <v>0.24333333333333335</v>
      </c>
      <c r="P3961">
        <f t="shared" si="1413"/>
        <v>24.333333333333332</v>
      </c>
      <c r="Q3961" t="s">
        <v>8317</v>
      </c>
      <c r="R3961" t="s">
        <v>8318</v>
      </c>
      <c r="S3961" s="10">
        <f t="shared" si="1414"/>
        <v>41880.788842592592</v>
      </c>
      <c r="T3961" s="10">
        <f t="shared" si="1415"/>
        <v>41910.788842592592</v>
      </c>
      <c r="U3961">
        <f t="shared" si="1438"/>
        <v>1200</v>
      </c>
      <c r="V3961">
        <f t="shared" si="1439"/>
        <v>292</v>
      </c>
    </row>
    <row r="3962" spans="1:22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1412"/>
        <v>1.4999999999999999E-2</v>
      </c>
      <c r="P3962">
        <f t="shared" si="1413"/>
        <v>11.25</v>
      </c>
      <c r="Q3962" t="s">
        <v>8317</v>
      </c>
      <c r="R3962" t="s">
        <v>8318</v>
      </c>
      <c r="S3962" s="10">
        <f t="shared" si="1414"/>
        <v>42342.845555555556</v>
      </c>
      <c r="T3962" s="10">
        <f t="shared" si="1415"/>
        <v>42372.845555555556</v>
      </c>
      <c r="U3962">
        <f t="shared" si="1438"/>
        <v>3000</v>
      </c>
      <c r="V3962">
        <f t="shared" si="1439"/>
        <v>45</v>
      </c>
    </row>
    <row r="3963" spans="1:22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1412"/>
        <v>4.1999999999999997E-3</v>
      </c>
      <c r="P3963">
        <f t="shared" si="1413"/>
        <v>10.5</v>
      </c>
      <c r="Q3963" t="s">
        <v>8317</v>
      </c>
      <c r="R3963" t="s">
        <v>8318</v>
      </c>
      <c r="S3963" s="10">
        <f t="shared" si="1414"/>
        <v>41745.891319444447</v>
      </c>
      <c r="T3963" s="10">
        <f t="shared" si="1415"/>
        <v>41767.891319444447</v>
      </c>
      <c r="U3963">
        <f t="shared" ref="U3963:U3964" si="1440">D3963*1.39</f>
        <v>6949.9999999999991</v>
      </c>
      <c r="V3963">
        <f t="shared" ref="V3963:V3964" si="1441">E3963*1.39</f>
        <v>29.189999999999998</v>
      </c>
    </row>
    <row r="3964" spans="1:22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1412"/>
        <v>3.214285714285714E-2</v>
      </c>
      <c r="P3964">
        <f t="shared" si="1413"/>
        <v>15</v>
      </c>
      <c r="Q3964" t="s">
        <v>8317</v>
      </c>
      <c r="R3964" t="s">
        <v>8318</v>
      </c>
      <c r="S3964" s="10">
        <f t="shared" si="1414"/>
        <v>42311.621458333335</v>
      </c>
      <c r="T3964" s="10">
        <f t="shared" si="1415"/>
        <v>42336.621458333335</v>
      </c>
      <c r="U3964">
        <f t="shared" si="1440"/>
        <v>1945.9999999999998</v>
      </c>
      <c r="V3964">
        <f t="shared" si="1441"/>
        <v>62.55</v>
      </c>
    </row>
    <row r="3965" spans="1:22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1412"/>
        <v>0</v>
      </c>
      <c r="P3965" t="e">
        <f t="shared" si="1413"/>
        <v>#DIV/0!</v>
      </c>
      <c r="Q3965" t="s">
        <v>8317</v>
      </c>
      <c r="R3965" t="s">
        <v>8318</v>
      </c>
      <c r="S3965" s="10">
        <f t="shared" si="1414"/>
        <v>42296.154131944444</v>
      </c>
      <c r="T3965" s="10">
        <f t="shared" si="1415"/>
        <v>42326.195798611108</v>
      </c>
      <c r="U3965">
        <f>D3965*0.81</f>
        <v>8100.0000000000009</v>
      </c>
      <c r="V3965">
        <f>E3965*0.81</f>
        <v>0</v>
      </c>
    </row>
    <row r="3966" spans="1:22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1412"/>
        <v>6.3E-2</v>
      </c>
      <c r="P3966">
        <f t="shared" si="1413"/>
        <v>42</v>
      </c>
      <c r="Q3966" t="s">
        <v>8317</v>
      </c>
      <c r="R3966" t="s">
        <v>8318</v>
      </c>
      <c r="S3966" s="10">
        <f t="shared" si="1414"/>
        <v>42053.722060185188</v>
      </c>
      <c r="T3966" s="10">
        <f t="shared" si="1415"/>
        <v>42113.680393518516</v>
      </c>
      <c r="U3966">
        <f t="shared" ref="U3966:U3975" si="1442">D3966</f>
        <v>2000</v>
      </c>
      <c r="V3966">
        <f t="shared" ref="V3966:V3975" si="1443">E3966</f>
        <v>126</v>
      </c>
    </row>
    <row r="3967" spans="1:22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1412"/>
        <v>0.14249999999999999</v>
      </c>
      <c r="P3967">
        <f t="shared" si="1413"/>
        <v>71.25</v>
      </c>
      <c r="Q3967" t="s">
        <v>8317</v>
      </c>
      <c r="R3967" t="s">
        <v>8318</v>
      </c>
      <c r="S3967" s="10">
        <f t="shared" si="1414"/>
        <v>42414.235879629632</v>
      </c>
      <c r="T3967" s="10">
        <f t="shared" si="1415"/>
        <v>42474.194212962961</v>
      </c>
      <c r="U3967">
        <f t="shared" si="1442"/>
        <v>2000</v>
      </c>
      <c r="V3967">
        <f t="shared" si="1443"/>
        <v>285</v>
      </c>
    </row>
    <row r="3968" spans="1:22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1412"/>
        <v>6.0000000000000001E-3</v>
      </c>
      <c r="P3968">
        <f t="shared" si="1413"/>
        <v>22.5</v>
      </c>
      <c r="Q3968" t="s">
        <v>8317</v>
      </c>
      <c r="R3968" t="s">
        <v>8318</v>
      </c>
      <c r="S3968" s="10">
        <f t="shared" si="1414"/>
        <v>41801.711550925924</v>
      </c>
      <c r="T3968" s="10">
        <f t="shared" si="1415"/>
        <v>41844.124305555553</v>
      </c>
      <c r="U3968">
        <f t="shared" si="1442"/>
        <v>7500</v>
      </c>
      <c r="V3968">
        <f t="shared" si="1443"/>
        <v>45</v>
      </c>
    </row>
    <row r="3969" spans="1:22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1412"/>
        <v>0.2411764705882353</v>
      </c>
      <c r="P3969">
        <f t="shared" si="1413"/>
        <v>41</v>
      </c>
      <c r="Q3969" t="s">
        <v>8317</v>
      </c>
      <c r="R3969" t="s">
        <v>8318</v>
      </c>
      <c r="S3969" s="10">
        <f t="shared" si="1414"/>
        <v>42770.290590277778</v>
      </c>
      <c r="T3969" s="10">
        <f t="shared" si="1415"/>
        <v>42800.290590277778</v>
      </c>
      <c r="U3969">
        <f t="shared" si="1442"/>
        <v>1700</v>
      </c>
      <c r="V3969">
        <f t="shared" si="1443"/>
        <v>410</v>
      </c>
    </row>
    <row r="3970" spans="1:22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1412"/>
        <v>0.10539999999999999</v>
      </c>
      <c r="P3970">
        <f t="shared" si="1413"/>
        <v>47.909090909090907</v>
      </c>
      <c r="Q3970" t="s">
        <v>8317</v>
      </c>
      <c r="R3970" t="s">
        <v>8318</v>
      </c>
      <c r="S3970" s="10">
        <f t="shared" si="1414"/>
        <v>42452.815659722226</v>
      </c>
      <c r="T3970" s="10">
        <f t="shared" si="1415"/>
        <v>42512.815659722226</v>
      </c>
      <c r="U3970">
        <f t="shared" si="1442"/>
        <v>5000</v>
      </c>
      <c r="V3970">
        <f t="shared" si="1443"/>
        <v>527</v>
      </c>
    </row>
    <row r="3971" spans="1:22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1444">SUM(E3971/D3971)</f>
        <v>7.4690265486725665E-2</v>
      </c>
      <c r="P3971">
        <f t="shared" ref="P3971:P4034" si="1445">SUM(E3971/L3971)</f>
        <v>35.166666666666664</v>
      </c>
      <c r="Q3971" t="s">
        <v>8317</v>
      </c>
      <c r="R3971" t="s">
        <v>8318</v>
      </c>
      <c r="S3971" s="10">
        <f t="shared" ref="S3971:S4034" si="1446">(((J3971/60)/60)/24)+DATE(1970,1,1)</f>
        <v>42601.854699074072</v>
      </c>
      <c r="T3971" s="10">
        <f t="shared" ref="T3971:T4034" si="1447">(((I3971/60)/60)/24)+DATE(1970,1,1)</f>
        <v>42611.163194444445</v>
      </c>
      <c r="U3971">
        <f t="shared" si="1442"/>
        <v>2825</v>
      </c>
      <c r="V3971">
        <f t="shared" si="1443"/>
        <v>211</v>
      </c>
    </row>
    <row r="3972" spans="1:22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1444"/>
        <v>7.3333333333333334E-4</v>
      </c>
      <c r="P3972">
        <f t="shared" si="1445"/>
        <v>5.5</v>
      </c>
      <c r="Q3972" t="s">
        <v>8317</v>
      </c>
      <c r="R3972" t="s">
        <v>8318</v>
      </c>
      <c r="S3972" s="10">
        <f t="shared" si="1446"/>
        <v>42447.863553240735</v>
      </c>
      <c r="T3972" s="10">
        <f t="shared" si="1447"/>
        <v>42477.863553240735</v>
      </c>
      <c r="U3972">
        <f t="shared" si="1442"/>
        <v>15000</v>
      </c>
      <c r="V3972">
        <f t="shared" si="1443"/>
        <v>11</v>
      </c>
    </row>
    <row r="3973" spans="1:22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1444"/>
        <v>9.7142857142857135E-3</v>
      </c>
      <c r="P3973">
        <f t="shared" si="1445"/>
        <v>22.666666666666668</v>
      </c>
      <c r="Q3973" t="s">
        <v>8317</v>
      </c>
      <c r="R3973" t="s">
        <v>8318</v>
      </c>
      <c r="S3973" s="10">
        <f t="shared" si="1446"/>
        <v>41811.536180555559</v>
      </c>
      <c r="T3973" s="10">
        <f t="shared" si="1447"/>
        <v>41841.536180555559</v>
      </c>
      <c r="U3973">
        <f t="shared" si="1442"/>
        <v>14000</v>
      </c>
      <c r="V3973">
        <f t="shared" si="1443"/>
        <v>136</v>
      </c>
    </row>
    <row r="3974" spans="1:22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1444"/>
        <v>0.21099999999999999</v>
      </c>
      <c r="P3974">
        <f t="shared" si="1445"/>
        <v>26.375</v>
      </c>
      <c r="Q3974" t="s">
        <v>8317</v>
      </c>
      <c r="R3974" t="s">
        <v>8318</v>
      </c>
      <c r="S3974" s="10">
        <f t="shared" si="1446"/>
        <v>41981.067523148144</v>
      </c>
      <c r="T3974" s="10">
        <f t="shared" si="1447"/>
        <v>42041.067523148144</v>
      </c>
      <c r="U3974">
        <f t="shared" si="1442"/>
        <v>1000</v>
      </c>
      <c r="V3974">
        <f t="shared" si="1443"/>
        <v>211</v>
      </c>
    </row>
    <row r="3975" spans="1:22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1444"/>
        <v>0.78100000000000003</v>
      </c>
      <c r="P3975">
        <f t="shared" si="1445"/>
        <v>105.54054054054055</v>
      </c>
      <c r="Q3975" t="s">
        <v>8317</v>
      </c>
      <c r="R3975" t="s">
        <v>8318</v>
      </c>
      <c r="S3975" s="10">
        <f t="shared" si="1446"/>
        <v>42469.68414351852</v>
      </c>
      <c r="T3975" s="10">
        <f t="shared" si="1447"/>
        <v>42499.166666666672</v>
      </c>
      <c r="U3975">
        <f t="shared" si="1442"/>
        <v>5000</v>
      </c>
      <c r="V3975">
        <f t="shared" si="1443"/>
        <v>3905</v>
      </c>
    </row>
    <row r="3976" spans="1:22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1444"/>
        <v>0.32</v>
      </c>
      <c r="P3976">
        <f t="shared" si="1445"/>
        <v>29.09090909090909</v>
      </c>
      <c r="Q3976" t="s">
        <v>8317</v>
      </c>
      <c r="R3976" t="s">
        <v>8318</v>
      </c>
      <c r="S3976" s="10">
        <f t="shared" si="1446"/>
        <v>42493.546851851846</v>
      </c>
      <c r="T3976" s="10">
        <f t="shared" si="1447"/>
        <v>42523.546851851846</v>
      </c>
      <c r="U3976">
        <f>D3976*1.39</f>
        <v>1390</v>
      </c>
      <c r="V3976">
        <f>E3976*1.39</f>
        <v>444.79999999999995</v>
      </c>
    </row>
    <row r="3977" spans="1:22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1444"/>
        <v>0</v>
      </c>
      <c r="P3977" t="e">
        <f t="shared" si="1445"/>
        <v>#DIV/0!</v>
      </c>
      <c r="Q3977" t="s">
        <v>8317</v>
      </c>
      <c r="R3977" t="s">
        <v>8318</v>
      </c>
      <c r="S3977" s="10">
        <f t="shared" si="1446"/>
        <v>42534.866875</v>
      </c>
      <c r="T3977" s="10">
        <f t="shared" si="1447"/>
        <v>42564.866875</v>
      </c>
      <c r="U3977">
        <f t="shared" ref="U3977:U3980" si="1448">D3977</f>
        <v>678</v>
      </c>
      <c r="V3977">
        <f t="shared" ref="V3977:V3980" si="1449">E3977</f>
        <v>0</v>
      </c>
    </row>
    <row r="3978" spans="1:22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1444"/>
        <v>0.47692307692307695</v>
      </c>
      <c r="P3978">
        <f t="shared" si="1445"/>
        <v>62</v>
      </c>
      <c r="Q3978" t="s">
        <v>8317</v>
      </c>
      <c r="R3978" t="s">
        <v>8318</v>
      </c>
      <c r="S3978" s="10">
        <f t="shared" si="1446"/>
        <v>41830.858344907407</v>
      </c>
      <c r="T3978" s="10">
        <f t="shared" si="1447"/>
        <v>41852.291666666664</v>
      </c>
      <c r="U3978">
        <f t="shared" si="1448"/>
        <v>1300</v>
      </c>
      <c r="V3978">
        <f t="shared" si="1449"/>
        <v>620</v>
      </c>
    </row>
    <row r="3979" spans="1:22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1444"/>
        <v>1.4500000000000001E-2</v>
      </c>
      <c r="P3979">
        <f t="shared" si="1445"/>
        <v>217.5</v>
      </c>
      <c r="Q3979" t="s">
        <v>8317</v>
      </c>
      <c r="R3979" t="s">
        <v>8318</v>
      </c>
      <c r="S3979" s="10">
        <f t="shared" si="1446"/>
        <v>42543.788564814815</v>
      </c>
      <c r="T3979" s="10">
        <f t="shared" si="1447"/>
        <v>42573.788564814815</v>
      </c>
      <c r="U3979">
        <f t="shared" si="1448"/>
        <v>90000</v>
      </c>
      <c r="V3979">
        <f t="shared" si="1449"/>
        <v>1305</v>
      </c>
    </row>
    <row r="3980" spans="1:22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1444"/>
        <v>0.107</v>
      </c>
      <c r="P3980">
        <f t="shared" si="1445"/>
        <v>26.75</v>
      </c>
      <c r="Q3980" t="s">
        <v>8317</v>
      </c>
      <c r="R3980" t="s">
        <v>8318</v>
      </c>
      <c r="S3980" s="10">
        <f t="shared" si="1446"/>
        <v>41975.642974537041</v>
      </c>
      <c r="T3980" s="10">
        <f t="shared" si="1447"/>
        <v>42035.642974537041</v>
      </c>
      <c r="U3980">
        <f t="shared" si="1448"/>
        <v>2000</v>
      </c>
      <c r="V3980">
        <f t="shared" si="1449"/>
        <v>214</v>
      </c>
    </row>
    <row r="3981" spans="1:22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1444"/>
        <v>1.8333333333333333E-2</v>
      </c>
      <c r="P3981">
        <f t="shared" si="1445"/>
        <v>18.333333333333332</v>
      </c>
      <c r="Q3981" t="s">
        <v>8317</v>
      </c>
      <c r="R3981" t="s">
        <v>8318</v>
      </c>
      <c r="S3981" s="10">
        <f t="shared" si="1446"/>
        <v>42069.903437500005</v>
      </c>
      <c r="T3981" s="10">
        <f t="shared" si="1447"/>
        <v>42092.833333333328</v>
      </c>
      <c r="U3981">
        <f>D3981*1.39</f>
        <v>8340</v>
      </c>
      <c r="V3981">
        <f>E3981*1.39</f>
        <v>152.89999999999998</v>
      </c>
    </row>
    <row r="3982" spans="1:22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1444"/>
        <v>0.18</v>
      </c>
      <c r="P3982">
        <f t="shared" si="1445"/>
        <v>64.285714285714292</v>
      </c>
      <c r="Q3982" t="s">
        <v>8317</v>
      </c>
      <c r="R3982" t="s">
        <v>8318</v>
      </c>
      <c r="S3982" s="10">
        <f t="shared" si="1446"/>
        <v>41795.598923611113</v>
      </c>
      <c r="T3982" s="10">
        <f t="shared" si="1447"/>
        <v>41825.598923611113</v>
      </c>
      <c r="U3982">
        <f t="shared" ref="U3982:U3983" si="1450">D3982</f>
        <v>2500</v>
      </c>
      <c r="V3982">
        <f t="shared" ref="V3982:V3983" si="1451">E3982</f>
        <v>450</v>
      </c>
    </row>
    <row r="3983" spans="1:22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1444"/>
        <v>4.0833333333333333E-2</v>
      </c>
      <c r="P3983">
        <f t="shared" si="1445"/>
        <v>175</v>
      </c>
      <c r="Q3983" t="s">
        <v>8317</v>
      </c>
      <c r="R3983" t="s">
        <v>8318</v>
      </c>
      <c r="S3983" s="10">
        <f t="shared" si="1446"/>
        <v>42508.179965277777</v>
      </c>
      <c r="T3983" s="10">
        <f t="shared" si="1447"/>
        <v>42568.179965277777</v>
      </c>
      <c r="U3983">
        <f t="shared" si="1450"/>
        <v>30000</v>
      </c>
      <c r="V3983">
        <f t="shared" si="1451"/>
        <v>1225</v>
      </c>
    </row>
    <row r="3984" spans="1:22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1444"/>
        <v>0.2</v>
      </c>
      <c r="P3984">
        <f t="shared" si="1445"/>
        <v>34</v>
      </c>
      <c r="Q3984" t="s">
        <v>8317</v>
      </c>
      <c r="R3984" t="s">
        <v>8318</v>
      </c>
      <c r="S3984" s="10">
        <f t="shared" si="1446"/>
        <v>42132.809953703705</v>
      </c>
      <c r="T3984" s="10">
        <f t="shared" si="1447"/>
        <v>42192.809953703705</v>
      </c>
      <c r="U3984">
        <f>D3984*1.39</f>
        <v>1181.5</v>
      </c>
      <c r="V3984">
        <f>E3984*1.39</f>
        <v>236.29999999999998</v>
      </c>
    </row>
    <row r="3985" spans="1:22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1444"/>
        <v>0.34802513464991025</v>
      </c>
      <c r="P3985">
        <f t="shared" si="1445"/>
        <v>84.282608695652172</v>
      </c>
      <c r="Q3985" t="s">
        <v>8317</v>
      </c>
      <c r="R3985" t="s">
        <v>8318</v>
      </c>
      <c r="S3985" s="10">
        <f t="shared" si="1446"/>
        <v>41747.86986111111</v>
      </c>
      <c r="T3985" s="10">
        <f t="shared" si="1447"/>
        <v>41779.290972222225</v>
      </c>
      <c r="U3985">
        <f>D3985</f>
        <v>11140</v>
      </c>
      <c r="V3985">
        <f>E3985</f>
        <v>3877</v>
      </c>
    </row>
    <row r="3986" spans="1:22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1444"/>
        <v>6.3333333333333339E-2</v>
      </c>
      <c r="P3986">
        <f t="shared" si="1445"/>
        <v>9.5</v>
      </c>
      <c r="Q3986" t="s">
        <v>8317</v>
      </c>
      <c r="R3986" t="s">
        <v>8318</v>
      </c>
      <c r="S3986" s="10">
        <f t="shared" si="1446"/>
        <v>41920.963472222218</v>
      </c>
      <c r="T3986" s="10">
        <f t="shared" si="1447"/>
        <v>41951</v>
      </c>
      <c r="U3986">
        <f>D3986*1.39</f>
        <v>2085</v>
      </c>
      <c r="V3986">
        <f>E3986*1.39</f>
        <v>132.04999999999998</v>
      </c>
    </row>
    <row r="3987" spans="1:22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1444"/>
        <v>0.32050000000000001</v>
      </c>
      <c r="P3987">
        <f t="shared" si="1445"/>
        <v>33.736842105263158</v>
      </c>
      <c r="Q3987" t="s">
        <v>8317</v>
      </c>
      <c r="R3987" t="s">
        <v>8318</v>
      </c>
      <c r="S3987" s="10">
        <f t="shared" si="1446"/>
        <v>42399.707407407404</v>
      </c>
      <c r="T3987" s="10">
        <f t="shared" si="1447"/>
        <v>42420.878472222219</v>
      </c>
      <c r="U3987">
        <f>D3987</f>
        <v>2000</v>
      </c>
      <c r="V3987">
        <f>E3987</f>
        <v>641</v>
      </c>
    </row>
    <row r="3988" spans="1:22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1444"/>
        <v>9.7600000000000006E-2</v>
      </c>
      <c r="P3988">
        <f t="shared" si="1445"/>
        <v>37.53846153846154</v>
      </c>
      <c r="Q3988" t="s">
        <v>8317</v>
      </c>
      <c r="R3988" t="s">
        <v>8318</v>
      </c>
      <c r="S3988" s="10">
        <f t="shared" si="1446"/>
        <v>42467.548541666663</v>
      </c>
      <c r="T3988" s="10">
        <f t="shared" si="1447"/>
        <v>42496.544444444444</v>
      </c>
      <c r="U3988">
        <f t="shared" ref="U3988:U3989" si="1452">D3988*1.39</f>
        <v>6949.9999999999991</v>
      </c>
      <c r="V3988">
        <f t="shared" ref="V3988:V3989" si="1453">E3988*1.39</f>
        <v>678.31999999999994</v>
      </c>
    </row>
    <row r="3989" spans="1:22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1444"/>
        <v>0.3775</v>
      </c>
      <c r="P3989">
        <f t="shared" si="1445"/>
        <v>11.615384615384615</v>
      </c>
      <c r="Q3989" t="s">
        <v>8317</v>
      </c>
      <c r="R3989" t="s">
        <v>8318</v>
      </c>
      <c r="S3989" s="10">
        <f t="shared" si="1446"/>
        <v>41765.92465277778</v>
      </c>
      <c r="T3989" s="10">
        <f t="shared" si="1447"/>
        <v>41775.92465277778</v>
      </c>
      <c r="U3989">
        <f t="shared" si="1452"/>
        <v>556</v>
      </c>
      <c r="V3989">
        <f t="shared" si="1453"/>
        <v>209.89</v>
      </c>
    </row>
    <row r="3990" spans="1:22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1444"/>
        <v>2.1333333333333333E-2</v>
      </c>
      <c r="P3990">
        <f t="shared" si="1445"/>
        <v>8</v>
      </c>
      <c r="Q3990" t="s">
        <v>8317</v>
      </c>
      <c r="R3990" t="s">
        <v>8318</v>
      </c>
      <c r="S3990" s="10">
        <f t="shared" si="1446"/>
        <v>42230.08116898148</v>
      </c>
      <c r="T3990" s="10">
        <f t="shared" si="1447"/>
        <v>42245.08116898148</v>
      </c>
      <c r="U3990">
        <f t="shared" ref="U3990:U3991" si="1454">D3990</f>
        <v>1500</v>
      </c>
      <c r="V3990">
        <f t="shared" ref="V3990:V3991" si="1455">E3990</f>
        <v>32</v>
      </c>
    </row>
    <row r="3991" spans="1:22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1444"/>
        <v>0</v>
      </c>
      <c r="P3991" t="e">
        <f t="shared" si="1445"/>
        <v>#DIV/0!</v>
      </c>
      <c r="Q3991" t="s">
        <v>8317</v>
      </c>
      <c r="R3991" t="s">
        <v>8318</v>
      </c>
      <c r="S3991" s="10">
        <f t="shared" si="1446"/>
        <v>42286.749780092592</v>
      </c>
      <c r="T3991" s="10">
        <f t="shared" si="1447"/>
        <v>42316.791446759264</v>
      </c>
      <c r="U3991">
        <f t="shared" si="1454"/>
        <v>3000</v>
      </c>
      <c r="V3991">
        <f t="shared" si="1455"/>
        <v>0</v>
      </c>
    </row>
    <row r="3992" spans="1:22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1444"/>
        <v>4.1818181818181817E-2</v>
      </c>
      <c r="P3992">
        <f t="shared" si="1445"/>
        <v>23</v>
      </c>
      <c r="Q3992" t="s">
        <v>8317</v>
      </c>
      <c r="R3992" t="s">
        <v>8318</v>
      </c>
      <c r="S3992" s="10">
        <f t="shared" si="1446"/>
        <v>42401.672372685185</v>
      </c>
      <c r="T3992" s="10">
        <f t="shared" si="1447"/>
        <v>42431.672372685185</v>
      </c>
      <c r="U3992">
        <f>D3992*1.39</f>
        <v>2293.5</v>
      </c>
      <c r="V3992">
        <f>E3992*1.39</f>
        <v>95.91</v>
      </c>
    </row>
    <row r="3993" spans="1:22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1444"/>
        <v>0.2</v>
      </c>
      <c r="P3993">
        <f t="shared" si="1445"/>
        <v>100</v>
      </c>
      <c r="Q3993" t="s">
        <v>8317</v>
      </c>
      <c r="R3993" t="s">
        <v>8318</v>
      </c>
      <c r="S3993" s="10">
        <f t="shared" si="1446"/>
        <v>42125.644467592589</v>
      </c>
      <c r="T3993" s="10">
        <f t="shared" si="1447"/>
        <v>42155.644467592589</v>
      </c>
      <c r="U3993">
        <f t="shared" ref="U3993:U3996" si="1456">D3993</f>
        <v>500</v>
      </c>
      <c r="V3993">
        <f t="shared" ref="V3993:V3996" si="1457">E3993</f>
        <v>100</v>
      </c>
    </row>
    <row r="3994" spans="1:22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1444"/>
        <v>5.4100000000000002E-2</v>
      </c>
      <c r="P3994">
        <f t="shared" si="1445"/>
        <v>60.111111111111114</v>
      </c>
      <c r="Q3994" t="s">
        <v>8317</v>
      </c>
      <c r="R3994" t="s">
        <v>8318</v>
      </c>
      <c r="S3994" s="10">
        <f t="shared" si="1446"/>
        <v>42289.94049768518</v>
      </c>
      <c r="T3994" s="10">
        <f t="shared" si="1447"/>
        <v>42349.982164351852</v>
      </c>
      <c r="U3994">
        <f t="shared" si="1456"/>
        <v>10000</v>
      </c>
      <c r="V3994">
        <f t="shared" si="1457"/>
        <v>541</v>
      </c>
    </row>
    <row r="3995" spans="1:22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1444"/>
        <v>6.0000000000000002E-5</v>
      </c>
      <c r="P3995">
        <f t="shared" si="1445"/>
        <v>3</v>
      </c>
      <c r="Q3995" t="s">
        <v>8317</v>
      </c>
      <c r="R3995" t="s">
        <v>8318</v>
      </c>
      <c r="S3995" s="10">
        <f t="shared" si="1446"/>
        <v>42107.864722222221</v>
      </c>
      <c r="T3995" s="10">
        <f t="shared" si="1447"/>
        <v>42137.864722222221</v>
      </c>
      <c r="U3995">
        <f t="shared" si="1456"/>
        <v>50000</v>
      </c>
      <c r="V3995">
        <f t="shared" si="1457"/>
        <v>3</v>
      </c>
    </row>
    <row r="3996" spans="1:22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1444"/>
        <v>2.5000000000000001E-3</v>
      </c>
      <c r="P3996">
        <f t="shared" si="1445"/>
        <v>5</v>
      </c>
      <c r="Q3996" t="s">
        <v>8317</v>
      </c>
      <c r="R3996" t="s">
        <v>8318</v>
      </c>
      <c r="S3996" s="10">
        <f t="shared" si="1446"/>
        <v>41809.389930555553</v>
      </c>
      <c r="T3996" s="10">
        <f t="shared" si="1447"/>
        <v>41839.389930555553</v>
      </c>
      <c r="U3996">
        <f t="shared" si="1456"/>
        <v>2000</v>
      </c>
      <c r="V3996">
        <f t="shared" si="1457"/>
        <v>5</v>
      </c>
    </row>
    <row r="3997" spans="1:22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1444"/>
        <v>0.35</v>
      </c>
      <c r="P3997">
        <f t="shared" si="1445"/>
        <v>17.5</v>
      </c>
      <c r="Q3997" t="s">
        <v>8317</v>
      </c>
      <c r="R3997" t="s">
        <v>8318</v>
      </c>
      <c r="S3997" s="10">
        <f t="shared" si="1446"/>
        <v>42019.683761574073</v>
      </c>
      <c r="T3997" s="10">
        <f t="shared" si="1447"/>
        <v>42049.477083333331</v>
      </c>
      <c r="U3997">
        <f>D3997*1.39</f>
        <v>278</v>
      </c>
      <c r="V3997">
        <f>E3997*1.39</f>
        <v>97.3</v>
      </c>
    </row>
    <row r="3998" spans="1:22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1444"/>
        <v>0.16566666666666666</v>
      </c>
      <c r="P3998">
        <f t="shared" si="1445"/>
        <v>29.235294117647058</v>
      </c>
      <c r="Q3998" t="s">
        <v>8317</v>
      </c>
      <c r="R3998" t="s">
        <v>8318</v>
      </c>
      <c r="S3998" s="10">
        <f t="shared" si="1446"/>
        <v>41950.26694444444</v>
      </c>
      <c r="T3998" s="10">
        <f t="shared" si="1447"/>
        <v>41963.669444444444</v>
      </c>
      <c r="U3998">
        <f>D3998</f>
        <v>3000</v>
      </c>
      <c r="V3998">
        <f>E3998</f>
        <v>497</v>
      </c>
    </row>
    <row r="3999" spans="1:22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1444"/>
        <v>0</v>
      </c>
      <c r="P3999" t="e">
        <f t="shared" si="1445"/>
        <v>#DIV/0!</v>
      </c>
      <c r="Q3999" t="s">
        <v>8317</v>
      </c>
      <c r="R3999" t="s">
        <v>8318</v>
      </c>
      <c r="S3999" s="10">
        <f t="shared" si="1446"/>
        <v>42069.391446759255</v>
      </c>
      <c r="T3999" s="10">
        <f t="shared" si="1447"/>
        <v>42099.349780092598</v>
      </c>
      <c r="U3999">
        <f>D3999*1.39</f>
        <v>4170</v>
      </c>
      <c r="V3999">
        <f>E3999*1.39</f>
        <v>0</v>
      </c>
    </row>
    <row r="4000" spans="1:22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1444"/>
        <v>0.57199999999999995</v>
      </c>
      <c r="P4000">
        <f t="shared" si="1445"/>
        <v>59.583333333333336</v>
      </c>
      <c r="Q4000" t="s">
        <v>8317</v>
      </c>
      <c r="R4000" t="s">
        <v>8318</v>
      </c>
      <c r="S4000" s="10">
        <f t="shared" si="1446"/>
        <v>42061.963263888887</v>
      </c>
      <c r="T4000" s="10">
        <f t="shared" si="1447"/>
        <v>42091.921597222223</v>
      </c>
      <c r="U4000">
        <f t="shared" ref="U4000:U4002" si="1458">D4000</f>
        <v>1250</v>
      </c>
      <c r="V4000">
        <f t="shared" ref="V4000:V4002" si="1459">E4000</f>
        <v>715</v>
      </c>
    </row>
    <row r="4001" spans="1:22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1444"/>
        <v>0.16514285714285715</v>
      </c>
      <c r="P4001">
        <f t="shared" si="1445"/>
        <v>82.571428571428569</v>
      </c>
      <c r="Q4001" t="s">
        <v>8317</v>
      </c>
      <c r="R4001" t="s">
        <v>8318</v>
      </c>
      <c r="S4001" s="10">
        <f t="shared" si="1446"/>
        <v>41842.828680555554</v>
      </c>
      <c r="T4001" s="10">
        <f t="shared" si="1447"/>
        <v>41882.827650462961</v>
      </c>
      <c r="U4001">
        <f t="shared" si="1458"/>
        <v>7000</v>
      </c>
      <c r="V4001">
        <f t="shared" si="1459"/>
        <v>1156</v>
      </c>
    </row>
    <row r="4002" spans="1:22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1444"/>
        <v>1.25E-3</v>
      </c>
      <c r="P4002">
        <f t="shared" si="1445"/>
        <v>10</v>
      </c>
      <c r="Q4002" t="s">
        <v>8317</v>
      </c>
      <c r="R4002" t="s">
        <v>8318</v>
      </c>
      <c r="S4002" s="10">
        <f t="shared" si="1446"/>
        <v>42437.64534722222</v>
      </c>
      <c r="T4002" s="10">
        <f t="shared" si="1447"/>
        <v>42497.603680555556</v>
      </c>
      <c r="U4002">
        <f t="shared" si="1458"/>
        <v>8000</v>
      </c>
      <c r="V4002">
        <f t="shared" si="1459"/>
        <v>10</v>
      </c>
    </row>
    <row r="4003" spans="1:22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1444"/>
        <v>0.3775</v>
      </c>
      <c r="P4003">
        <f t="shared" si="1445"/>
        <v>32.357142857142854</v>
      </c>
      <c r="Q4003" t="s">
        <v>8317</v>
      </c>
      <c r="R4003" t="s">
        <v>8318</v>
      </c>
      <c r="S4003" s="10">
        <f t="shared" si="1446"/>
        <v>42775.964212962965</v>
      </c>
      <c r="T4003" s="10">
        <f t="shared" si="1447"/>
        <v>42795.791666666672</v>
      </c>
      <c r="U4003">
        <f>D4003*1.39</f>
        <v>1667.9999999999998</v>
      </c>
      <c r="V4003">
        <f>E4003*1.39</f>
        <v>629.66999999999996</v>
      </c>
    </row>
    <row r="4004" spans="1:22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1444"/>
        <v>1.84E-2</v>
      </c>
      <c r="P4004">
        <f t="shared" si="1445"/>
        <v>5.75</v>
      </c>
      <c r="Q4004" t="s">
        <v>8317</v>
      </c>
      <c r="R4004" t="s">
        <v>8318</v>
      </c>
      <c r="S4004" s="10">
        <f t="shared" si="1446"/>
        <v>41879.043530092589</v>
      </c>
      <c r="T4004" s="10">
        <f t="shared" si="1447"/>
        <v>41909.043530092589</v>
      </c>
      <c r="U4004">
        <f t="shared" ref="U4004:U4009" si="1460">D4004</f>
        <v>1250</v>
      </c>
      <c r="V4004">
        <f t="shared" ref="V4004:V4009" si="1461">E4004</f>
        <v>23</v>
      </c>
    </row>
    <row r="4005" spans="1:22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1444"/>
        <v>0.10050000000000001</v>
      </c>
      <c r="P4005">
        <f t="shared" si="1445"/>
        <v>100.5</v>
      </c>
      <c r="Q4005" t="s">
        <v>8317</v>
      </c>
      <c r="R4005" t="s">
        <v>8318</v>
      </c>
      <c r="S4005" s="10">
        <f t="shared" si="1446"/>
        <v>42020.587349537032</v>
      </c>
      <c r="T4005" s="10">
        <f t="shared" si="1447"/>
        <v>42050.587349537032</v>
      </c>
      <c r="U4005">
        <f t="shared" si="1460"/>
        <v>2000</v>
      </c>
      <c r="V4005">
        <f t="shared" si="1461"/>
        <v>201</v>
      </c>
    </row>
    <row r="4006" spans="1:22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1444"/>
        <v>2E-3</v>
      </c>
      <c r="P4006">
        <f t="shared" si="1445"/>
        <v>1</v>
      </c>
      <c r="Q4006" t="s">
        <v>8317</v>
      </c>
      <c r="R4006" t="s">
        <v>8318</v>
      </c>
      <c r="S4006" s="10">
        <f t="shared" si="1446"/>
        <v>41890.16269675926</v>
      </c>
      <c r="T4006" s="10">
        <f t="shared" si="1447"/>
        <v>41920.16269675926</v>
      </c>
      <c r="U4006">
        <f t="shared" si="1460"/>
        <v>500</v>
      </c>
      <c r="V4006">
        <f t="shared" si="1461"/>
        <v>1</v>
      </c>
    </row>
    <row r="4007" spans="1:22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1444"/>
        <v>1.3333333333333334E-2</v>
      </c>
      <c r="P4007">
        <f t="shared" si="1445"/>
        <v>20</v>
      </c>
      <c r="Q4007" t="s">
        <v>8317</v>
      </c>
      <c r="R4007" t="s">
        <v>8318</v>
      </c>
      <c r="S4007" s="10">
        <f t="shared" si="1446"/>
        <v>41872.807696759257</v>
      </c>
      <c r="T4007" s="10">
        <f t="shared" si="1447"/>
        <v>41932.807696759257</v>
      </c>
      <c r="U4007">
        <f t="shared" si="1460"/>
        <v>3000</v>
      </c>
      <c r="V4007">
        <f t="shared" si="1461"/>
        <v>40</v>
      </c>
    </row>
    <row r="4008" spans="1:22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1444"/>
        <v>6.666666666666667E-5</v>
      </c>
      <c r="P4008">
        <f t="shared" si="1445"/>
        <v>2</v>
      </c>
      <c r="Q4008" t="s">
        <v>8317</v>
      </c>
      <c r="R4008" t="s">
        <v>8318</v>
      </c>
      <c r="S4008" s="10">
        <f t="shared" si="1446"/>
        <v>42391.772997685184</v>
      </c>
      <c r="T4008" s="10">
        <f t="shared" si="1447"/>
        <v>42416.772997685184</v>
      </c>
      <c r="U4008">
        <f t="shared" si="1460"/>
        <v>30000</v>
      </c>
      <c r="V4008">
        <f t="shared" si="1461"/>
        <v>2</v>
      </c>
    </row>
    <row r="4009" spans="1:22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1444"/>
        <v>2.5000000000000001E-3</v>
      </c>
      <c r="P4009">
        <f t="shared" si="1445"/>
        <v>5</v>
      </c>
      <c r="Q4009" t="s">
        <v>8317</v>
      </c>
      <c r="R4009" t="s">
        <v>8318</v>
      </c>
      <c r="S4009" s="10">
        <f t="shared" si="1446"/>
        <v>41848.772928240738</v>
      </c>
      <c r="T4009" s="10">
        <f t="shared" si="1447"/>
        <v>41877.686111111114</v>
      </c>
      <c r="U4009">
        <f t="shared" si="1460"/>
        <v>2000</v>
      </c>
      <c r="V4009">
        <f t="shared" si="1461"/>
        <v>5</v>
      </c>
    </row>
    <row r="4010" spans="1:22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1444"/>
        <v>0.06</v>
      </c>
      <c r="P4010">
        <f t="shared" si="1445"/>
        <v>15</v>
      </c>
      <c r="Q4010" t="s">
        <v>8317</v>
      </c>
      <c r="R4010" t="s">
        <v>8318</v>
      </c>
      <c r="S4010" s="10">
        <f t="shared" si="1446"/>
        <v>42177.964201388888</v>
      </c>
      <c r="T4010" s="10">
        <f t="shared" si="1447"/>
        <v>42207.964201388888</v>
      </c>
      <c r="U4010">
        <f t="shared" ref="U4010:U4011" si="1462">D4010*1.39</f>
        <v>1390</v>
      </c>
      <c r="V4010">
        <f t="shared" ref="V4010:V4011" si="1463">E4010*1.39</f>
        <v>83.399999999999991</v>
      </c>
    </row>
    <row r="4011" spans="1:22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1444"/>
        <v>3.8860103626943004E-2</v>
      </c>
      <c r="P4011">
        <f t="shared" si="1445"/>
        <v>25</v>
      </c>
      <c r="Q4011" t="s">
        <v>8317</v>
      </c>
      <c r="R4011" t="s">
        <v>8318</v>
      </c>
      <c r="S4011" s="10">
        <f t="shared" si="1446"/>
        <v>41851.700925925928</v>
      </c>
      <c r="T4011" s="10">
        <f t="shared" si="1447"/>
        <v>41891.700925925928</v>
      </c>
      <c r="U4011">
        <f t="shared" si="1462"/>
        <v>2682.7</v>
      </c>
      <c r="V4011">
        <f t="shared" si="1463"/>
        <v>104.24999999999999</v>
      </c>
    </row>
    <row r="4012" spans="1:22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1444"/>
        <v>0.24194444444444443</v>
      </c>
      <c r="P4012">
        <f t="shared" si="1445"/>
        <v>45.842105263157897</v>
      </c>
      <c r="Q4012" t="s">
        <v>8317</v>
      </c>
      <c r="R4012" t="s">
        <v>8318</v>
      </c>
      <c r="S4012" s="10">
        <f t="shared" si="1446"/>
        <v>41921.770439814813</v>
      </c>
      <c r="T4012" s="10">
        <f t="shared" si="1447"/>
        <v>41938.770439814813</v>
      </c>
      <c r="U4012">
        <f>D4012</f>
        <v>7200</v>
      </c>
      <c r="V4012">
        <f>E4012</f>
        <v>1742</v>
      </c>
    </row>
    <row r="4013" spans="1:22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1444"/>
        <v>7.5999999999999998E-2</v>
      </c>
      <c r="P4013">
        <f t="shared" si="1445"/>
        <v>4.75</v>
      </c>
      <c r="Q4013" t="s">
        <v>8317</v>
      </c>
      <c r="R4013" t="s">
        <v>8318</v>
      </c>
      <c r="S4013" s="10">
        <f t="shared" si="1446"/>
        <v>42002.54488425926</v>
      </c>
      <c r="T4013" s="10">
        <f t="shared" si="1447"/>
        <v>42032.54488425926</v>
      </c>
      <c r="U4013">
        <f t="shared" ref="U4013:U4014" si="1464">D4013*1.39</f>
        <v>347.5</v>
      </c>
      <c r="V4013">
        <f t="shared" ref="V4013:V4014" si="1465">E4013*1.39</f>
        <v>26.409999999999997</v>
      </c>
    </row>
    <row r="4014" spans="1:22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1444"/>
        <v>0</v>
      </c>
      <c r="P4014" t="e">
        <f t="shared" si="1445"/>
        <v>#DIV/0!</v>
      </c>
      <c r="Q4014" t="s">
        <v>8317</v>
      </c>
      <c r="R4014" t="s">
        <v>8318</v>
      </c>
      <c r="S4014" s="10">
        <f t="shared" si="1446"/>
        <v>42096.544548611113</v>
      </c>
      <c r="T4014" s="10">
        <f t="shared" si="1447"/>
        <v>42126.544548611113</v>
      </c>
      <c r="U4014">
        <f t="shared" si="1464"/>
        <v>799.25</v>
      </c>
      <c r="V4014">
        <f t="shared" si="1465"/>
        <v>0</v>
      </c>
    </row>
    <row r="4015" spans="1:22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1444"/>
        <v>1.2999999999999999E-2</v>
      </c>
      <c r="P4015">
        <f t="shared" si="1445"/>
        <v>13</v>
      </c>
      <c r="Q4015" t="s">
        <v>8317</v>
      </c>
      <c r="R4015" t="s">
        <v>8318</v>
      </c>
      <c r="S4015" s="10">
        <f t="shared" si="1446"/>
        <v>42021.301192129627</v>
      </c>
      <c r="T4015" s="10">
        <f t="shared" si="1447"/>
        <v>42051.301192129627</v>
      </c>
      <c r="U4015">
        <f t="shared" ref="U4015:U4017" si="1466">D4015</f>
        <v>2000</v>
      </c>
      <c r="V4015">
        <f t="shared" ref="V4015:V4017" si="1467">E4015</f>
        <v>26</v>
      </c>
    </row>
    <row r="4016" spans="1:22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1444"/>
        <v>0</v>
      </c>
      <c r="P4016" t="e">
        <f t="shared" si="1445"/>
        <v>#DIV/0!</v>
      </c>
      <c r="Q4016" t="s">
        <v>8317</v>
      </c>
      <c r="R4016" t="s">
        <v>8318</v>
      </c>
      <c r="S4016" s="10">
        <f t="shared" si="1446"/>
        <v>42419.246168981481</v>
      </c>
      <c r="T4016" s="10">
        <f t="shared" si="1447"/>
        <v>42434.246168981481</v>
      </c>
      <c r="U4016">
        <f t="shared" si="1466"/>
        <v>9000</v>
      </c>
      <c r="V4016">
        <f t="shared" si="1467"/>
        <v>0</v>
      </c>
    </row>
    <row r="4017" spans="1:22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1444"/>
        <v>1.4285714285714287E-4</v>
      </c>
      <c r="P4017">
        <f t="shared" si="1445"/>
        <v>1</v>
      </c>
      <c r="Q4017" t="s">
        <v>8317</v>
      </c>
      <c r="R4017" t="s">
        <v>8318</v>
      </c>
      <c r="S4017" s="10">
        <f t="shared" si="1446"/>
        <v>42174.780821759254</v>
      </c>
      <c r="T4017" s="10">
        <f t="shared" si="1447"/>
        <v>42204.780821759254</v>
      </c>
      <c r="U4017">
        <f t="shared" si="1466"/>
        <v>7000</v>
      </c>
      <c r="V4017">
        <f t="shared" si="1467"/>
        <v>1</v>
      </c>
    </row>
    <row r="4018" spans="1:22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1444"/>
        <v>0.14000000000000001</v>
      </c>
      <c r="P4018">
        <f t="shared" si="1445"/>
        <v>10</v>
      </c>
      <c r="Q4018" t="s">
        <v>8317</v>
      </c>
      <c r="R4018" t="s">
        <v>8318</v>
      </c>
      <c r="S4018" s="10">
        <f t="shared" si="1446"/>
        <v>41869.872685185182</v>
      </c>
      <c r="T4018" s="10">
        <f t="shared" si="1447"/>
        <v>41899.872685185182</v>
      </c>
      <c r="U4018">
        <f>D4018*1.39</f>
        <v>695</v>
      </c>
      <c r="V4018">
        <f>E4018*1.39</f>
        <v>97.3</v>
      </c>
    </row>
    <row r="4019" spans="1:22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1444"/>
        <v>1.0500000000000001E-2</v>
      </c>
      <c r="P4019">
        <f t="shared" si="1445"/>
        <v>52.5</v>
      </c>
      <c r="Q4019" t="s">
        <v>8317</v>
      </c>
      <c r="R4019" t="s">
        <v>8318</v>
      </c>
      <c r="S4019" s="10">
        <f t="shared" si="1446"/>
        <v>41856.672152777777</v>
      </c>
      <c r="T4019" s="10">
        <f t="shared" si="1447"/>
        <v>41886.672152777777</v>
      </c>
      <c r="U4019">
        <f>D4019</f>
        <v>10000</v>
      </c>
      <c r="V4019">
        <f>E4019</f>
        <v>105</v>
      </c>
    </row>
    <row r="4020" spans="1:22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1444"/>
        <v>8.666666666666667E-2</v>
      </c>
      <c r="P4020">
        <f t="shared" si="1445"/>
        <v>32.5</v>
      </c>
      <c r="Q4020" t="s">
        <v>8317</v>
      </c>
      <c r="R4020" t="s">
        <v>8318</v>
      </c>
      <c r="S4020" s="10">
        <f t="shared" si="1446"/>
        <v>42620.91097222222</v>
      </c>
      <c r="T4020" s="10">
        <f t="shared" si="1447"/>
        <v>42650.91097222222</v>
      </c>
      <c r="U4020">
        <f>D4020*1.39</f>
        <v>2085</v>
      </c>
      <c r="V4020">
        <f>E4020*1.39</f>
        <v>180.7</v>
      </c>
    </row>
    <row r="4021" spans="1:22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1444"/>
        <v>8.2857142857142851E-3</v>
      </c>
      <c r="P4021">
        <f t="shared" si="1445"/>
        <v>7.25</v>
      </c>
      <c r="Q4021" t="s">
        <v>8317</v>
      </c>
      <c r="R4021" t="s">
        <v>8318</v>
      </c>
      <c r="S4021" s="10">
        <f t="shared" si="1446"/>
        <v>42417.675879629634</v>
      </c>
      <c r="T4021" s="10">
        <f t="shared" si="1447"/>
        <v>42475.686111111107</v>
      </c>
      <c r="U4021">
        <f t="shared" ref="U4021:U4026" si="1468">D4021</f>
        <v>3500</v>
      </c>
      <c r="V4021">
        <f t="shared" ref="V4021:V4026" si="1469">E4021</f>
        <v>29</v>
      </c>
    </row>
    <row r="4022" spans="1:22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1444"/>
        <v>0.16666666666666666</v>
      </c>
      <c r="P4022">
        <f t="shared" si="1445"/>
        <v>33.333333333333336</v>
      </c>
      <c r="Q4022" t="s">
        <v>8317</v>
      </c>
      <c r="R4022" t="s">
        <v>8318</v>
      </c>
      <c r="S4022" s="10">
        <f t="shared" si="1446"/>
        <v>42057.190960648149</v>
      </c>
      <c r="T4022" s="10">
        <f t="shared" si="1447"/>
        <v>42087.149293981478</v>
      </c>
      <c r="U4022">
        <f t="shared" si="1468"/>
        <v>600</v>
      </c>
      <c r="V4022">
        <f t="shared" si="1469"/>
        <v>100</v>
      </c>
    </row>
    <row r="4023" spans="1:22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1444"/>
        <v>8.3333333333333332E-3</v>
      </c>
      <c r="P4023">
        <f t="shared" si="1445"/>
        <v>62.5</v>
      </c>
      <c r="Q4023" t="s">
        <v>8317</v>
      </c>
      <c r="R4023" t="s">
        <v>8318</v>
      </c>
      <c r="S4023" s="10">
        <f t="shared" si="1446"/>
        <v>41878.911550925928</v>
      </c>
      <c r="T4023" s="10">
        <f t="shared" si="1447"/>
        <v>41938.911550925928</v>
      </c>
      <c r="U4023">
        <f t="shared" si="1468"/>
        <v>15000</v>
      </c>
      <c r="V4023">
        <f t="shared" si="1469"/>
        <v>125</v>
      </c>
    </row>
    <row r="4024" spans="1:22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1444"/>
        <v>0.69561111111111107</v>
      </c>
      <c r="P4024">
        <f t="shared" si="1445"/>
        <v>63.558375634517766</v>
      </c>
      <c r="Q4024" t="s">
        <v>8317</v>
      </c>
      <c r="R4024" t="s">
        <v>8318</v>
      </c>
      <c r="S4024" s="10">
        <f t="shared" si="1446"/>
        <v>41990.584108796291</v>
      </c>
      <c r="T4024" s="10">
        <f t="shared" si="1447"/>
        <v>42036.120833333334</v>
      </c>
      <c r="U4024">
        <f t="shared" si="1468"/>
        <v>18000</v>
      </c>
      <c r="V4024">
        <f t="shared" si="1469"/>
        <v>12521</v>
      </c>
    </row>
    <row r="4025" spans="1:22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1444"/>
        <v>0</v>
      </c>
      <c r="P4025" t="e">
        <f t="shared" si="1445"/>
        <v>#DIV/0!</v>
      </c>
      <c r="Q4025" t="s">
        <v>8317</v>
      </c>
      <c r="R4025" t="s">
        <v>8318</v>
      </c>
      <c r="S4025" s="10">
        <f t="shared" si="1446"/>
        <v>42408.999571759254</v>
      </c>
      <c r="T4025" s="10">
        <f t="shared" si="1447"/>
        <v>42453.957905092597</v>
      </c>
      <c r="U4025">
        <f t="shared" si="1468"/>
        <v>7000</v>
      </c>
      <c r="V4025">
        <f t="shared" si="1469"/>
        <v>0</v>
      </c>
    </row>
    <row r="4026" spans="1:22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1444"/>
        <v>1.2500000000000001E-2</v>
      </c>
      <c r="P4026">
        <f t="shared" si="1445"/>
        <v>10</v>
      </c>
      <c r="Q4026" t="s">
        <v>8317</v>
      </c>
      <c r="R4026" t="s">
        <v>8318</v>
      </c>
      <c r="S4026" s="10">
        <f t="shared" si="1446"/>
        <v>42217.670104166667</v>
      </c>
      <c r="T4026" s="10">
        <f t="shared" si="1447"/>
        <v>42247.670104166667</v>
      </c>
      <c r="U4026">
        <f t="shared" si="1468"/>
        <v>800</v>
      </c>
      <c r="V4026">
        <f t="shared" si="1469"/>
        <v>10</v>
      </c>
    </row>
    <row r="4027" spans="1:22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1444"/>
        <v>0.05</v>
      </c>
      <c r="P4027">
        <f t="shared" si="1445"/>
        <v>62.5</v>
      </c>
      <c r="Q4027" t="s">
        <v>8317</v>
      </c>
      <c r="R4027" t="s">
        <v>8318</v>
      </c>
      <c r="S4027" s="10">
        <f t="shared" si="1446"/>
        <v>42151.237685185188</v>
      </c>
      <c r="T4027" s="10">
        <f t="shared" si="1447"/>
        <v>42211.237685185188</v>
      </c>
      <c r="U4027">
        <f>D4027*1.19</f>
        <v>5950</v>
      </c>
      <c r="V4027">
        <f>E4027*1.19</f>
        <v>297.5</v>
      </c>
    </row>
    <row r="4028" spans="1:22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1444"/>
        <v>0</v>
      </c>
      <c r="P4028" t="e">
        <f t="shared" si="1445"/>
        <v>#DIV/0!</v>
      </c>
      <c r="Q4028" t="s">
        <v>8317</v>
      </c>
      <c r="R4028" t="s">
        <v>8318</v>
      </c>
      <c r="S4028" s="10">
        <f t="shared" si="1446"/>
        <v>42282.655543981484</v>
      </c>
      <c r="T4028" s="10">
        <f t="shared" si="1447"/>
        <v>42342.697210648148</v>
      </c>
      <c r="U4028">
        <f t="shared" ref="U4028:U4034" si="1470">D4028</f>
        <v>4000</v>
      </c>
      <c r="V4028">
        <f t="shared" ref="V4028:V4034" si="1471">E4028</f>
        <v>0</v>
      </c>
    </row>
    <row r="4029" spans="1:22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1444"/>
        <v>7.166666666666667E-2</v>
      </c>
      <c r="P4029">
        <f t="shared" si="1445"/>
        <v>30.714285714285715</v>
      </c>
      <c r="Q4029" t="s">
        <v>8317</v>
      </c>
      <c r="R4029" t="s">
        <v>8318</v>
      </c>
      <c r="S4029" s="10">
        <f t="shared" si="1446"/>
        <v>42768.97084490741</v>
      </c>
      <c r="T4029" s="10">
        <f t="shared" si="1447"/>
        <v>42789.041666666672</v>
      </c>
      <c r="U4029">
        <f t="shared" si="1470"/>
        <v>3000</v>
      </c>
      <c r="V4029">
        <f t="shared" si="1471"/>
        <v>215</v>
      </c>
    </row>
    <row r="4030" spans="1:22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1444"/>
        <v>0.28050000000000003</v>
      </c>
      <c r="P4030">
        <f t="shared" si="1445"/>
        <v>51</v>
      </c>
      <c r="Q4030" t="s">
        <v>8317</v>
      </c>
      <c r="R4030" t="s">
        <v>8318</v>
      </c>
      <c r="S4030" s="10">
        <f t="shared" si="1446"/>
        <v>41765.938657407409</v>
      </c>
      <c r="T4030" s="10">
        <f t="shared" si="1447"/>
        <v>41795.938657407409</v>
      </c>
      <c r="U4030">
        <f t="shared" si="1470"/>
        <v>2000</v>
      </c>
      <c r="V4030">
        <f t="shared" si="1471"/>
        <v>561</v>
      </c>
    </row>
    <row r="4031" spans="1:22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1444"/>
        <v>0</v>
      </c>
      <c r="P4031" t="e">
        <f t="shared" si="1445"/>
        <v>#DIV/0!</v>
      </c>
      <c r="Q4031" t="s">
        <v>8317</v>
      </c>
      <c r="R4031" t="s">
        <v>8318</v>
      </c>
      <c r="S4031" s="10">
        <f t="shared" si="1446"/>
        <v>42322.025115740747</v>
      </c>
      <c r="T4031" s="10">
        <f t="shared" si="1447"/>
        <v>42352.025115740747</v>
      </c>
      <c r="U4031">
        <f t="shared" si="1470"/>
        <v>20000</v>
      </c>
      <c r="V4031">
        <f t="shared" si="1471"/>
        <v>0</v>
      </c>
    </row>
    <row r="4032" spans="1:22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1444"/>
        <v>0.16</v>
      </c>
      <c r="P4032">
        <f t="shared" si="1445"/>
        <v>66.666666666666671</v>
      </c>
      <c r="Q4032" t="s">
        <v>8317</v>
      </c>
      <c r="R4032" t="s">
        <v>8318</v>
      </c>
      <c r="S4032" s="10">
        <f t="shared" si="1446"/>
        <v>42374.655081018514</v>
      </c>
      <c r="T4032" s="10">
        <f t="shared" si="1447"/>
        <v>42403.784027777772</v>
      </c>
      <c r="U4032">
        <f t="shared" si="1470"/>
        <v>2500</v>
      </c>
      <c r="V4032">
        <f t="shared" si="1471"/>
        <v>400</v>
      </c>
    </row>
    <row r="4033" spans="1:22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1444"/>
        <v>0</v>
      </c>
      <c r="P4033" t="e">
        <f t="shared" si="1445"/>
        <v>#DIV/0!</v>
      </c>
      <c r="Q4033" t="s">
        <v>8317</v>
      </c>
      <c r="R4033" t="s">
        <v>8318</v>
      </c>
      <c r="S4033" s="10">
        <f t="shared" si="1446"/>
        <v>41941.585231481484</v>
      </c>
      <c r="T4033" s="10">
        <f t="shared" si="1447"/>
        <v>41991.626898148148</v>
      </c>
      <c r="U4033">
        <f t="shared" si="1470"/>
        <v>5000</v>
      </c>
      <c r="V4033">
        <f t="shared" si="1471"/>
        <v>0</v>
      </c>
    </row>
    <row r="4034" spans="1:22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1444"/>
        <v>6.8287037037037035E-2</v>
      </c>
      <c r="P4034">
        <f t="shared" si="1445"/>
        <v>59</v>
      </c>
      <c r="Q4034" t="s">
        <v>8317</v>
      </c>
      <c r="R4034" t="s">
        <v>8318</v>
      </c>
      <c r="S4034" s="10">
        <f t="shared" si="1446"/>
        <v>42293.809212962966</v>
      </c>
      <c r="T4034" s="10">
        <f t="shared" si="1447"/>
        <v>42353.85087962963</v>
      </c>
      <c r="U4034">
        <f t="shared" si="1470"/>
        <v>6048</v>
      </c>
      <c r="V4034">
        <f t="shared" si="1471"/>
        <v>413</v>
      </c>
    </row>
    <row r="4035" spans="1:22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1472">SUM(E4035/D4035)</f>
        <v>0.25698702928870293</v>
      </c>
      <c r="P4035">
        <f t="shared" ref="P4035:P4098" si="1473">SUM(E4035/L4035)</f>
        <v>65.340319148936175</v>
      </c>
      <c r="Q4035" t="s">
        <v>8317</v>
      </c>
      <c r="R4035" t="s">
        <v>8318</v>
      </c>
      <c r="S4035" s="10">
        <f t="shared" ref="S4035:S4098" si="1474">(((J4035/60)/60)/24)+DATE(1970,1,1)</f>
        <v>42614.268796296295</v>
      </c>
      <c r="T4035" s="10">
        <f t="shared" ref="T4035:T4098" si="1475">(((I4035/60)/60)/24)+DATE(1970,1,1)</f>
        <v>42645.375</v>
      </c>
      <c r="U4035">
        <f>D4035*1.39</f>
        <v>33221</v>
      </c>
      <c r="V4035">
        <f>E4035*1.39</f>
        <v>8537.3660999999993</v>
      </c>
    </row>
    <row r="4036" spans="1:22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1472"/>
        <v>1.4814814814814815E-2</v>
      </c>
      <c r="P4036">
        <f t="shared" si="1473"/>
        <v>100</v>
      </c>
      <c r="Q4036" t="s">
        <v>8317</v>
      </c>
      <c r="R4036" t="s">
        <v>8318</v>
      </c>
      <c r="S4036" s="10">
        <f t="shared" si="1474"/>
        <v>42067.947337962964</v>
      </c>
      <c r="T4036" s="10">
        <f t="shared" si="1475"/>
        <v>42097.905671296292</v>
      </c>
      <c r="U4036">
        <f t="shared" ref="U4036:U4042" si="1476">D4036</f>
        <v>13500</v>
      </c>
      <c r="V4036">
        <f t="shared" ref="V4036:V4042" si="1477">E4036</f>
        <v>200</v>
      </c>
    </row>
    <row r="4037" spans="1:22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1472"/>
        <v>0.36849999999999999</v>
      </c>
      <c r="P4037">
        <f t="shared" si="1473"/>
        <v>147.4</v>
      </c>
      <c r="Q4037" t="s">
        <v>8317</v>
      </c>
      <c r="R4037" t="s">
        <v>8318</v>
      </c>
      <c r="S4037" s="10">
        <f t="shared" si="1474"/>
        <v>41903.882951388885</v>
      </c>
      <c r="T4037" s="10">
        <f t="shared" si="1475"/>
        <v>41933.882951388885</v>
      </c>
      <c r="U4037">
        <f t="shared" si="1476"/>
        <v>10000</v>
      </c>
      <c r="V4037">
        <f t="shared" si="1477"/>
        <v>3685</v>
      </c>
    </row>
    <row r="4038" spans="1:22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1472"/>
        <v>0.47049999999999997</v>
      </c>
      <c r="P4038">
        <f t="shared" si="1473"/>
        <v>166.05882352941177</v>
      </c>
      <c r="Q4038" t="s">
        <v>8317</v>
      </c>
      <c r="R4038" t="s">
        <v>8318</v>
      </c>
      <c r="S4038" s="10">
        <f t="shared" si="1474"/>
        <v>41804.937083333331</v>
      </c>
      <c r="T4038" s="10">
        <f t="shared" si="1475"/>
        <v>41821.9375</v>
      </c>
      <c r="U4038">
        <f t="shared" si="1476"/>
        <v>6000</v>
      </c>
      <c r="V4038">
        <f t="shared" si="1477"/>
        <v>2823</v>
      </c>
    </row>
    <row r="4039" spans="1:22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1472"/>
        <v>0.11428571428571428</v>
      </c>
      <c r="P4039">
        <f t="shared" si="1473"/>
        <v>40</v>
      </c>
      <c r="Q4039" t="s">
        <v>8317</v>
      </c>
      <c r="R4039" t="s">
        <v>8318</v>
      </c>
      <c r="S4039" s="10">
        <f t="shared" si="1474"/>
        <v>42497.070775462969</v>
      </c>
      <c r="T4039" s="10">
        <f t="shared" si="1475"/>
        <v>42514.600694444445</v>
      </c>
      <c r="U4039">
        <f t="shared" si="1476"/>
        <v>700</v>
      </c>
      <c r="V4039">
        <f t="shared" si="1477"/>
        <v>80</v>
      </c>
    </row>
    <row r="4040" spans="1:22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1472"/>
        <v>0.12039999999999999</v>
      </c>
      <c r="P4040">
        <f t="shared" si="1473"/>
        <v>75.25</v>
      </c>
      <c r="Q4040" t="s">
        <v>8317</v>
      </c>
      <c r="R4040" t="s">
        <v>8318</v>
      </c>
      <c r="S4040" s="10">
        <f t="shared" si="1474"/>
        <v>41869.798726851855</v>
      </c>
      <c r="T4040" s="10">
        <f t="shared" si="1475"/>
        <v>41929.798726851855</v>
      </c>
      <c r="U4040">
        <f t="shared" si="1476"/>
        <v>2500</v>
      </c>
      <c r="V4040">
        <f t="shared" si="1477"/>
        <v>301</v>
      </c>
    </row>
    <row r="4041" spans="1:22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1472"/>
        <v>0.6</v>
      </c>
      <c r="P4041">
        <f t="shared" si="1473"/>
        <v>60</v>
      </c>
      <c r="Q4041" t="s">
        <v>8317</v>
      </c>
      <c r="R4041" t="s">
        <v>8318</v>
      </c>
      <c r="S4041" s="10">
        <f t="shared" si="1474"/>
        <v>42305.670914351853</v>
      </c>
      <c r="T4041" s="10">
        <f t="shared" si="1475"/>
        <v>42339.249305555553</v>
      </c>
      <c r="U4041">
        <f t="shared" si="1476"/>
        <v>500</v>
      </c>
      <c r="V4041">
        <f t="shared" si="1477"/>
        <v>300</v>
      </c>
    </row>
    <row r="4042" spans="1:22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1472"/>
        <v>0.3125</v>
      </c>
      <c r="P4042">
        <f t="shared" si="1473"/>
        <v>1250</v>
      </c>
      <c r="Q4042" t="s">
        <v>8317</v>
      </c>
      <c r="R4042" t="s">
        <v>8318</v>
      </c>
      <c r="S4042" s="10">
        <f t="shared" si="1474"/>
        <v>42144.231527777782</v>
      </c>
      <c r="T4042" s="10">
        <f t="shared" si="1475"/>
        <v>42203.125</v>
      </c>
      <c r="U4042">
        <f t="shared" si="1476"/>
        <v>8000</v>
      </c>
      <c r="V4042">
        <f t="shared" si="1477"/>
        <v>2500</v>
      </c>
    </row>
    <row r="4043" spans="1:22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1472"/>
        <v>4.1999999999999997E-3</v>
      </c>
      <c r="P4043">
        <f t="shared" si="1473"/>
        <v>10.5</v>
      </c>
      <c r="Q4043" t="s">
        <v>8317</v>
      </c>
      <c r="R4043" t="s">
        <v>8318</v>
      </c>
      <c r="S4043" s="10">
        <f t="shared" si="1474"/>
        <v>42559.474004629628</v>
      </c>
      <c r="T4043" s="10">
        <f t="shared" si="1475"/>
        <v>42619.474004629628</v>
      </c>
      <c r="U4043">
        <f>D4043*1.39</f>
        <v>6949.9999999999991</v>
      </c>
      <c r="V4043">
        <f>E4043*1.39</f>
        <v>29.189999999999998</v>
      </c>
    </row>
    <row r="4044" spans="1:22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1472"/>
        <v>2.0999999999999999E-3</v>
      </c>
      <c r="P4044">
        <f t="shared" si="1473"/>
        <v>7</v>
      </c>
      <c r="Q4044" t="s">
        <v>8317</v>
      </c>
      <c r="R4044" t="s">
        <v>8318</v>
      </c>
      <c r="S4044" s="10">
        <f t="shared" si="1474"/>
        <v>41995.084074074075</v>
      </c>
      <c r="T4044" s="10">
        <f t="shared" si="1475"/>
        <v>42024.802777777775</v>
      </c>
      <c r="U4044">
        <f>D4044</f>
        <v>10000</v>
      </c>
      <c r="V4044">
        <f>E4044</f>
        <v>21</v>
      </c>
    </row>
    <row r="4045" spans="1:22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1472"/>
        <v>0</v>
      </c>
      <c r="P4045" t="e">
        <f t="shared" si="1473"/>
        <v>#DIV/0!</v>
      </c>
      <c r="Q4045" t="s">
        <v>8317</v>
      </c>
      <c r="R4045" t="s">
        <v>8318</v>
      </c>
      <c r="S4045" s="10">
        <f t="shared" si="1474"/>
        <v>41948.957465277781</v>
      </c>
      <c r="T4045" s="10">
        <f t="shared" si="1475"/>
        <v>41963.957465277781</v>
      </c>
      <c r="U4045">
        <f>D4045*0.81</f>
        <v>243.00000000000003</v>
      </c>
      <c r="V4045">
        <f>E4045*0.81</f>
        <v>0</v>
      </c>
    </row>
    <row r="4046" spans="1:22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1472"/>
        <v>0.375</v>
      </c>
      <c r="P4046">
        <f t="shared" si="1473"/>
        <v>56.25</v>
      </c>
      <c r="Q4046" t="s">
        <v>8317</v>
      </c>
      <c r="R4046" t="s">
        <v>8318</v>
      </c>
      <c r="S4046" s="10">
        <f t="shared" si="1474"/>
        <v>42074.219699074078</v>
      </c>
      <c r="T4046" s="10">
        <f t="shared" si="1475"/>
        <v>42104.208333333328</v>
      </c>
      <c r="U4046">
        <f>D4046</f>
        <v>600</v>
      </c>
      <c r="V4046">
        <f>E4046</f>
        <v>225</v>
      </c>
    </row>
    <row r="4047" spans="1:22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1472"/>
        <v>2.0000000000000001E-4</v>
      </c>
      <c r="P4047">
        <f t="shared" si="1473"/>
        <v>1</v>
      </c>
      <c r="Q4047" t="s">
        <v>8317</v>
      </c>
      <c r="R4047" t="s">
        <v>8318</v>
      </c>
      <c r="S4047" s="10">
        <f t="shared" si="1474"/>
        <v>41842.201261574075</v>
      </c>
      <c r="T4047" s="10">
        <f t="shared" si="1475"/>
        <v>41872.201261574075</v>
      </c>
      <c r="U4047">
        <f>D4047*0.75</f>
        <v>3750</v>
      </c>
      <c r="V4047">
        <f>E4047*0.75</f>
        <v>0.75</v>
      </c>
    </row>
    <row r="4048" spans="1:22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1472"/>
        <v>8.2142857142857142E-2</v>
      </c>
      <c r="P4048">
        <f t="shared" si="1473"/>
        <v>38.333333333333336</v>
      </c>
      <c r="Q4048" t="s">
        <v>8317</v>
      </c>
      <c r="R4048" t="s">
        <v>8318</v>
      </c>
      <c r="S4048" s="10">
        <f t="shared" si="1474"/>
        <v>41904.650578703702</v>
      </c>
      <c r="T4048" s="10">
        <f t="shared" si="1475"/>
        <v>41934.650578703702</v>
      </c>
      <c r="U4048">
        <f t="shared" ref="U4048:U4049" si="1478">D4048</f>
        <v>5600</v>
      </c>
      <c r="V4048">
        <f t="shared" ref="V4048:V4049" si="1479">E4048</f>
        <v>460</v>
      </c>
    </row>
    <row r="4049" spans="1:22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1472"/>
        <v>2.1999999999999999E-2</v>
      </c>
      <c r="P4049">
        <f t="shared" si="1473"/>
        <v>27.5</v>
      </c>
      <c r="Q4049" t="s">
        <v>8317</v>
      </c>
      <c r="R4049" t="s">
        <v>8318</v>
      </c>
      <c r="S4049" s="10">
        <f t="shared" si="1474"/>
        <v>41991.022488425922</v>
      </c>
      <c r="T4049" s="10">
        <f t="shared" si="1475"/>
        <v>42015.041666666672</v>
      </c>
      <c r="U4049">
        <f t="shared" si="1478"/>
        <v>5000</v>
      </c>
      <c r="V4049">
        <f t="shared" si="1479"/>
        <v>110</v>
      </c>
    </row>
    <row r="4050" spans="1:22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1472"/>
        <v>0.17652941176470588</v>
      </c>
      <c r="P4050">
        <f t="shared" si="1473"/>
        <v>32.978021978021978</v>
      </c>
      <c r="Q4050" t="s">
        <v>8317</v>
      </c>
      <c r="R4050" t="s">
        <v>8318</v>
      </c>
      <c r="S4050" s="10">
        <f t="shared" si="1474"/>
        <v>42436.509108796294</v>
      </c>
      <c r="T4050" s="10">
        <f t="shared" si="1475"/>
        <v>42471.467442129629</v>
      </c>
      <c r="U4050">
        <f>D4050*1.39</f>
        <v>23630</v>
      </c>
      <c r="V4050">
        <f>E4050*1.39</f>
        <v>4171.3899999999994</v>
      </c>
    </row>
    <row r="4051" spans="1:22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1472"/>
        <v>8.0000000000000004E-4</v>
      </c>
      <c r="P4051">
        <f t="shared" si="1473"/>
        <v>16</v>
      </c>
      <c r="Q4051" t="s">
        <v>8317</v>
      </c>
      <c r="R4051" t="s">
        <v>8318</v>
      </c>
      <c r="S4051" s="10">
        <f t="shared" si="1474"/>
        <v>42169.958506944444</v>
      </c>
      <c r="T4051" s="10">
        <f t="shared" si="1475"/>
        <v>42199.958506944444</v>
      </c>
      <c r="U4051">
        <f t="shared" ref="U4051:U4054" si="1480">D4051</f>
        <v>20000</v>
      </c>
      <c r="V4051">
        <f t="shared" ref="V4051:V4054" si="1481">E4051</f>
        <v>16</v>
      </c>
    </row>
    <row r="4052" spans="1:22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1472"/>
        <v>6.6666666666666664E-4</v>
      </c>
      <c r="P4052">
        <f t="shared" si="1473"/>
        <v>1</v>
      </c>
      <c r="Q4052" t="s">
        <v>8317</v>
      </c>
      <c r="R4052" t="s">
        <v>8318</v>
      </c>
      <c r="S4052" s="10">
        <f t="shared" si="1474"/>
        <v>41905.636469907404</v>
      </c>
      <c r="T4052" s="10">
        <f t="shared" si="1475"/>
        <v>41935.636469907404</v>
      </c>
      <c r="U4052">
        <f t="shared" si="1480"/>
        <v>1500</v>
      </c>
      <c r="V4052">
        <f t="shared" si="1481"/>
        <v>1</v>
      </c>
    </row>
    <row r="4053" spans="1:22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1472"/>
        <v>0</v>
      </c>
      <c r="P4053" t="e">
        <f t="shared" si="1473"/>
        <v>#DIV/0!</v>
      </c>
      <c r="Q4053" t="s">
        <v>8317</v>
      </c>
      <c r="R4053" t="s">
        <v>8318</v>
      </c>
      <c r="S4053" s="10">
        <f t="shared" si="1474"/>
        <v>41761.810150462967</v>
      </c>
      <c r="T4053" s="10">
        <f t="shared" si="1475"/>
        <v>41768.286805555559</v>
      </c>
      <c r="U4053">
        <f t="shared" si="1480"/>
        <v>500</v>
      </c>
      <c r="V4053">
        <f t="shared" si="1481"/>
        <v>0</v>
      </c>
    </row>
    <row r="4054" spans="1:22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1472"/>
        <v>0.37533333333333335</v>
      </c>
      <c r="P4054">
        <f t="shared" si="1473"/>
        <v>86.615384615384613</v>
      </c>
      <c r="Q4054" t="s">
        <v>8317</v>
      </c>
      <c r="R4054" t="s">
        <v>8318</v>
      </c>
      <c r="S4054" s="10">
        <f t="shared" si="1474"/>
        <v>41865.878657407404</v>
      </c>
      <c r="T4054" s="10">
        <f t="shared" si="1475"/>
        <v>41925.878657407404</v>
      </c>
      <c r="U4054">
        <f t="shared" si="1480"/>
        <v>3000</v>
      </c>
      <c r="V4054">
        <f t="shared" si="1481"/>
        <v>1126</v>
      </c>
    </row>
    <row r="4055" spans="1:22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1472"/>
        <v>0.22</v>
      </c>
      <c r="P4055">
        <f t="shared" si="1473"/>
        <v>55</v>
      </c>
      <c r="Q4055" t="s">
        <v>8317</v>
      </c>
      <c r="R4055" t="s">
        <v>8318</v>
      </c>
      <c r="S4055" s="10">
        <f t="shared" si="1474"/>
        <v>41928.690138888887</v>
      </c>
      <c r="T4055" s="10">
        <f t="shared" si="1475"/>
        <v>41958.833333333328</v>
      </c>
      <c r="U4055">
        <f>D4055*1.39</f>
        <v>695</v>
      </c>
      <c r="V4055">
        <f>E4055*1.39</f>
        <v>152.89999999999998</v>
      </c>
    </row>
    <row r="4056" spans="1:22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1472"/>
        <v>0</v>
      </c>
      <c r="P4056" t="e">
        <f t="shared" si="1473"/>
        <v>#DIV/0!</v>
      </c>
      <c r="Q4056" t="s">
        <v>8317</v>
      </c>
      <c r="R4056" t="s">
        <v>8318</v>
      </c>
      <c r="S4056" s="10">
        <f t="shared" si="1474"/>
        <v>42613.841261574074</v>
      </c>
      <c r="T4056" s="10">
        <f t="shared" si="1475"/>
        <v>42644.166666666672</v>
      </c>
      <c r="U4056">
        <f>D4056</f>
        <v>8880</v>
      </c>
      <c r="V4056">
        <f>E4056</f>
        <v>0</v>
      </c>
    </row>
    <row r="4057" spans="1:22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1472"/>
        <v>0.1762</v>
      </c>
      <c r="P4057">
        <f t="shared" si="1473"/>
        <v>41.952380952380949</v>
      </c>
      <c r="Q4057" t="s">
        <v>8317</v>
      </c>
      <c r="R4057" t="s">
        <v>8318</v>
      </c>
      <c r="S4057" s="10">
        <f t="shared" si="1474"/>
        <v>41779.648506944446</v>
      </c>
      <c r="T4057" s="10">
        <f t="shared" si="1475"/>
        <v>41809.648506944446</v>
      </c>
      <c r="U4057">
        <f>D4057*1.39</f>
        <v>6949.9999999999991</v>
      </c>
      <c r="V4057">
        <f>E4057*1.39</f>
        <v>1224.5899999999999</v>
      </c>
    </row>
    <row r="4058" spans="1:22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1472"/>
        <v>0.53</v>
      </c>
      <c r="P4058">
        <f t="shared" si="1473"/>
        <v>88.333333333333329</v>
      </c>
      <c r="Q4058" t="s">
        <v>8317</v>
      </c>
      <c r="R4058" t="s">
        <v>8318</v>
      </c>
      <c r="S4058" s="10">
        <f t="shared" si="1474"/>
        <v>42534.933321759265</v>
      </c>
      <c r="T4058" s="10">
        <f t="shared" si="1475"/>
        <v>42554.832638888889</v>
      </c>
      <c r="U4058">
        <f>D4058</f>
        <v>1500</v>
      </c>
      <c r="V4058">
        <f>E4058</f>
        <v>795</v>
      </c>
    </row>
    <row r="4059" spans="1:22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1472"/>
        <v>0.22142857142857142</v>
      </c>
      <c r="P4059">
        <f t="shared" si="1473"/>
        <v>129.16666666666666</v>
      </c>
      <c r="Q4059" t="s">
        <v>8317</v>
      </c>
      <c r="R4059" t="s">
        <v>8318</v>
      </c>
      <c r="S4059" s="10">
        <f t="shared" si="1474"/>
        <v>42310.968518518523</v>
      </c>
      <c r="T4059" s="10">
        <f t="shared" si="1475"/>
        <v>42333.958333333328</v>
      </c>
      <c r="U4059">
        <f>D4059*1.39</f>
        <v>4865</v>
      </c>
      <c r="V4059">
        <f>E4059*1.39</f>
        <v>1077.25</v>
      </c>
    </row>
    <row r="4060" spans="1:22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1472"/>
        <v>2.5333333333333333E-2</v>
      </c>
      <c r="P4060">
        <f t="shared" si="1473"/>
        <v>23.75</v>
      </c>
      <c r="Q4060" t="s">
        <v>8317</v>
      </c>
      <c r="R4060" t="s">
        <v>8318</v>
      </c>
      <c r="S4060" s="10">
        <f t="shared" si="1474"/>
        <v>42446.060694444444</v>
      </c>
      <c r="T4060" s="10">
        <f t="shared" si="1475"/>
        <v>42461.165972222225</v>
      </c>
      <c r="U4060">
        <f>D4060</f>
        <v>3750</v>
      </c>
      <c r="V4060">
        <f>E4060</f>
        <v>95</v>
      </c>
    </row>
    <row r="4061" spans="1:22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1472"/>
        <v>2.5000000000000001E-2</v>
      </c>
      <c r="P4061">
        <f t="shared" si="1473"/>
        <v>35.714285714285715</v>
      </c>
      <c r="Q4061" t="s">
        <v>8317</v>
      </c>
      <c r="R4061" t="s">
        <v>8318</v>
      </c>
      <c r="S4061" s="10">
        <f t="shared" si="1474"/>
        <v>41866.640648148146</v>
      </c>
      <c r="T4061" s="10">
        <f t="shared" si="1475"/>
        <v>41898.125</v>
      </c>
      <c r="U4061">
        <f t="shared" ref="U4061:U4062" si="1482">D4061*0.81</f>
        <v>8100.0000000000009</v>
      </c>
      <c r="V4061">
        <f t="shared" ref="V4061:V4062" si="1483">E4061*0.81</f>
        <v>202.5</v>
      </c>
    </row>
    <row r="4062" spans="1:22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1472"/>
        <v>2.8500000000000001E-2</v>
      </c>
      <c r="P4062">
        <f t="shared" si="1473"/>
        <v>57</v>
      </c>
      <c r="Q4062" t="s">
        <v>8317</v>
      </c>
      <c r="R4062" t="s">
        <v>8318</v>
      </c>
      <c r="S4062" s="10">
        <f t="shared" si="1474"/>
        <v>41779.695092592592</v>
      </c>
      <c r="T4062" s="10">
        <f t="shared" si="1475"/>
        <v>41813.666666666664</v>
      </c>
      <c r="U4062">
        <f t="shared" si="1482"/>
        <v>8100.0000000000009</v>
      </c>
      <c r="V4062">
        <f t="shared" si="1483"/>
        <v>230.85000000000002</v>
      </c>
    </row>
    <row r="4063" spans="1:22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1472"/>
        <v>0</v>
      </c>
      <c r="P4063" t="e">
        <f t="shared" si="1473"/>
        <v>#DIV/0!</v>
      </c>
      <c r="Q4063" t="s">
        <v>8317</v>
      </c>
      <c r="R4063" t="s">
        <v>8318</v>
      </c>
      <c r="S4063" s="10">
        <f t="shared" si="1474"/>
        <v>42421.141469907408</v>
      </c>
      <c r="T4063" s="10">
        <f t="shared" si="1475"/>
        <v>42481.099803240737</v>
      </c>
      <c r="U4063">
        <f t="shared" ref="U4063:U4064" si="1484">D4063</f>
        <v>525</v>
      </c>
      <c r="V4063">
        <f t="shared" ref="V4063:V4064" si="1485">E4063</f>
        <v>0</v>
      </c>
    </row>
    <row r="4064" spans="1:22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1472"/>
        <v>2.4500000000000001E-2</v>
      </c>
      <c r="P4064">
        <f t="shared" si="1473"/>
        <v>163.33333333333334</v>
      </c>
      <c r="Q4064" t="s">
        <v>8317</v>
      </c>
      <c r="R4064" t="s">
        <v>8318</v>
      </c>
      <c r="S4064" s="10">
        <f t="shared" si="1474"/>
        <v>42523.739212962959</v>
      </c>
      <c r="T4064" s="10">
        <f t="shared" si="1475"/>
        <v>42553.739212962959</v>
      </c>
      <c r="U4064">
        <f t="shared" si="1484"/>
        <v>20000</v>
      </c>
      <c r="V4064">
        <f t="shared" si="1485"/>
        <v>490</v>
      </c>
    </row>
    <row r="4065" spans="1:22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1472"/>
        <v>1.4210526315789474E-2</v>
      </c>
      <c r="P4065">
        <f t="shared" si="1473"/>
        <v>15</v>
      </c>
      <c r="Q4065" t="s">
        <v>8317</v>
      </c>
      <c r="R4065" t="s">
        <v>8318</v>
      </c>
      <c r="S4065" s="10">
        <f t="shared" si="1474"/>
        <v>41787.681527777779</v>
      </c>
      <c r="T4065" s="10">
        <f t="shared" si="1475"/>
        <v>41817.681527777779</v>
      </c>
      <c r="U4065">
        <f>D4065*1.39</f>
        <v>13204.999999999998</v>
      </c>
      <c r="V4065">
        <f>E4065*1.39</f>
        <v>187.64999999999998</v>
      </c>
    </row>
    <row r="4066" spans="1:22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1472"/>
        <v>0.1925</v>
      </c>
      <c r="P4066">
        <f t="shared" si="1473"/>
        <v>64.166666666666671</v>
      </c>
      <c r="Q4066" t="s">
        <v>8317</v>
      </c>
      <c r="R4066" t="s">
        <v>8318</v>
      </c>
      <c r="S4066" s="10">
        <f t="shared" si="1474"/>
        <v>42093.588263888887</v>
      </c>
      <c r="T4066" s="10">
        <f t="shared" si="1475"/>
        <v>42123.588263888887</v>
      </c>
      <c r="U4066">
        <f>D4066*0.75</f>
        <v>1500</v>
      </c>
      <c r="V4066">
        <f>E4066*0.75</f>
        <v>288.75</v>
      </c>
    </row>
    <row r="4067" spans="1:22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1472"/>
        <v>6.7499999999999999E-3</v>
      </c>
      <c r="P4067">
        <f t="shared" si="1473"/>
        <v>6.75</v>
      </c>
      <c r="Q4067" t="s">
        <v>8317</v>
      </c>
      <c r="R4067" t="s">
        <v>8318</v>
      </c>
      <c r="S4067" s="10">
        <f t="shared" si="1474"/>
        <v>41833.951516203706</v>
      </c>
      <c r="T4067" s="10">
        <f t="shared" si="1475"/>
        <v>41863.951516203706</v>
      </c>
      <c r="U4067">
        <f t="shared" ref="U4067:U4070" si="1486">D4067</f>
        <v>4000</v>
      </c>
      <c r="V4067">
        <f t="shared" ref="V4067:V4070" si="1487">E4067</f>
        <v>27</v>
      </c>
    </row>
    <row r="4068" spans="1:22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1472"/>
        <v>1.6666666666666668E-3</v>
      </c>
      <c r="P4068">
        <f t="shared" si="1473"/>
        <v>25</v>
      </c>
      <c r="Q4068" t="s">
        <v>8317</v>
      </c>
      <c r="R4068" t="s">
        <v>8318</v>
      </c>
      <c r="S4068" s="10">
        <f t="shared" si="1474"/>
        <v>42479.039212962962</v>
      </c>
      <c r="T4068" s="10">
        <f t="shared" si="1475"/>
        <v>42509.039212962962</v>
      </c>
      <c r="U4068">
        <f t="shared" si="1486"/>
        <v>15000</v>
      </c>
      <c r="V4068">
        <f t="shared" si="1487"/>
        <v>25</v>
      </c>
    </row>
    <row r="4069" spans="1:22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1472"/>
        <v>0.60899999999999999</v>
      </c>
      <c r="P4069">
        <f t="shared" si="1473"/>
        <v>179.11764705882354</v>
      </c>
      <c r="Q4069" t="s">
        <v>8317</v>
      </c>
      <c r="R4069" t="s">
        <v>8318</v>
      </c>
      <c r="S4069" s="10">
        <f t="shared" si="1474"/>
        <v>42235.117476851854</v>
      </c>
      <c r="T4069" s="10">
        <f t="shared" si="1475"/>
        <v>42275.117476851854</v>
      </c>
      <c r="U4069">
        <f t="shared" si="1486"/>
        <v>5000</v>
      </c>
      <c r="V4069">
        <f t="shared" si="1487"/>
        <v>3045</v>
      </c>
    </row>
    <row r="4070" spans="1:22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1472"/>
        <v>0.01</v>
      </c>
      <c r="P4070">
        <f t="shared" si="1473"/>
        <v>34.950000000000003</v>
      </c>
      <c r="Q4070" t="s">
        <v>8317</v>
      </c>
      <c r="R4070" t="s">
        <v>8318</v>
      </c>
      <c r="S4070" s="10">
        <f t="shared" si="1474"/>
        <v>42718.963599537034</v>
      </c>
      <c r="T4070" s="10">
        <f t="shared" si="1475"/>
        <v>42748.961805555555</v>
      </c>
      <c r="U4070">
        <f t="shared" si="1486"/>
        <v>3495</v>
      </c>
      <c r="V4070">
        <f t="shared" si="1487"/>
        <v>34.950000000000003</v>
      </c>
    </row>
    <row r="4071" spans="1:22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1472"/>
        <v>0.34399999999999997</v>
      </c>
      <c r="P4071">
        <f t="shared" si="1473"/>
        <v>33.07692307692308</v>
      </c>
      <c r="Q4071" t="s">
        <v>8317</v>
      </c>
      <c r="R4071" t="s">
        <v>8318</v>
      </c>
      <c r="S4071" s="10">
        <f t="shared" si="1474"/>
        <v>42022.661527777775</v>
      </c>
      <c r="T4071" s="10">
        <f t="shared" si="1475"/>
        <v>42063.5</v>
      </c>
      <c r="U4071">
        <f>D4071*1.39</f>
        <v>1737.4999999999998</v>
      </c>
      <c r="V4071">
        <f>E4071*1.39</f>
        <v>597.69999999999993</v>
      </c>
    </row>
    <row r="4072" spans="1:22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1472"/>
        <v>0.16500000000000001</v>
      </c>
      <c r="P4072">
        <f t="shared" si="1473"/>
        <v>27.5</v>
      </c>
      <c r="Q4072" t="s">
        <v>8317</v>
      </c>
      <c r="R4072" t="s">
        <v>8318</v>
      </c>
      <c r="S4072" s="10">
        <f t="shared" si="1474"/>
        <v>42031.666898148149</v>
      </c>
      <c r="T4072" s="10">
        <f t="shared" si="1475"/>
        <v>42064.125</v>
      </c>
      <c r="U4072">
        <f>D4072</f>
        <v>1000</v>
      </c>
      <c r="V4072">
        <f>E4072</f>
        <v>165</v>
      </c>
    </row>
    <row r="4073" spans="1:22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1472"/>
        <v>0</v>
      </c>
      <c r="P4073" t="e">
        <f t="shared" si="1473"/>
        <v>#DIV/0!</v>
      </c>
      <c r="Q4073" t="s">
        <v>8317</v>
      </c>
      <c r="R4073" t="s">
        <v>8318</v>
      </c>
      <c r="S4073" s="10">
        <f t="shared" si="1474"/>
        <v>42700.804756944446</v>
      </c>
      <c r="T4073" s="10">
        <f t="shared" si="1475"/>
        <v>42730.804756944446</v>
      </c>
      <c r="U4073">
        <f>D4073*0.048</f>
        <v>960</v>
      </c>
      <c r="V4073">
        <f>E4073*0.048</f>
        <v>0</v>
      </c>
    </row>
    <row r="4074" spans="1:22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1472"/>
        <v>4.0000000000000001E-3</v>
      </c>
      <c r="P4074">
        <f t="shared" si="1473"/>
        <v>2</v>
      </c>
      <c r="Q4074" t="s">
        <v>8317</v>
      </c>
      <c r="R4074" t="s">
        <v>8318</v>
      </c>
      <c r="S4074" s="10">
        <f t="shared" si="1474"/>
        <v>41812.77443287037</v>
      </c>
      <c r="T4074" s="10">
        <f t="shared" si="1475"/>
        <v>41872.77443287037</v>
      </c>
      <c r="U4074">
        <f>D4074*1.39</f>
        <v>1390</v>
      </c>
      <c r="V4074">
        <f>E4074*1.39</f>
        <v>5.56</v>
      </c>
    </row>
    <row r="4075" spans="1:22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1472"/>
        <v>1.0571428571428572E-2</v>
      </c>
      <c r="P4075">
        <f t="shared" si="1473"/>
        <v>18.5</v>
      </c>
      <c r="Q4075" t="s">
        <v>8317</v>
      </c>
      <c r="R4075" t="s">
        <v>8318</v>
      </c>
      <c r="S4075" s="10">
        <f t="shared" si="1474"/>
        <v>42078.34520833334</v>
      </c>
      <c r="T4075" s="10">
        <f t="shared" si="1475"/>
        <v>42133.166666666672</v>
      </c>
      <c r="U4075">
        <f>D4075</f>
        <v>3500</v>
      </c>
      <c r="V4075">
        <f>E4075</f>
        <v>37</v>
      </c>
    </row>
    <row r="4076" spans="1:22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1472"/>
        <v>0.26727272727272727</v>
      </c>
      <c r="P4076">
        <f t="shared" si="1473"/>
        <v>35</v>
      </c>
      <c r="Q4076" t="s">
        <v>8317</v>
      </c>
      <c r="R4076" t="s">
        <v>8318</v>
      </c>
      <c r="S4076" s="10">
        <f t="shared" si="1474"/>
        <v>42283.552951388891</v>
      </c>
      <c r="T4076" s="10">
        <f t="shared" si="1475"/>
        <v>42313.594618055555</v>
      </c>
      <c r="U4076">
        <f t="shared" ref="U4076:U4077" si="1488">D4076*1.39</f>
        <v>3822.4999999999995</v>
      </c>
      <c r="V4076">
        <f t="shared" ref="V4076:V4077" si="1489">E4076*1.39</f>
        <v>1021.65</v>
      </c>
    </row>
    <row r="4077" spans="1:22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1472"/>
        <v>0.28799999999999998</v>
      </c>
      <c r="P4077">
        <f t="shared" si="1473"/>
        <v>44.307692307692307</v>
      </c>
      <c r="Q4077" t="s">
        <v>8317</v>
      </c>
      <c r="R4077" t="s">
        <v>8318</v>
      </c>
      <c r="S4077" s="10">
        <f t="shared" si="1474"/>
        <v>41779.045937499999</v>
      </c>
      <c r="T4077" s="10">
        <f t="shared" si="1475"/>
        <v>41820.727777777778</v>
      </c>
      <c r="U4077">
        <f t="shared" si="1488"/>
        <v>2780</v>
      </c>
      <c r="V4077">
        <f t="shared" si="1489"/>
        <v>800.64</v>
      </c>
    </row>
    <row r="4078" spans="1:22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1472"/>
        <v>0</v>
      </c>
      <c r="P4078" t="e">
        <f t="shared" si="1473"/>
        <v>#DIV/0!</v>
      </c>
      <c r="Q4078" t="s">
        <v>8317</v>
      </c>
      <c r="R4078" t="s">
        <v>8318</v>
      </c>
      <c r="S4078" s="10">
        <f t="shared" si="1474"/>
        <v>41905.795706018522</v>
      </c>
      <c r="T4078" s="10">
        <f t="shared" si="1475"/>
        <v>41933.82708333333</v>
      </c>
      <c r="U4078">
        <f t="shared" ref="U4078:U4079" si="1490">D4078</f>
        <v>700</v>
      </c>
      <c r="V4078">
        <f t="shared" ref="V4078:V4079" si="1491">E4078</f>
        <v>0</v>
      </c>
    </row>
    <row r="4079" spans="1:22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1472"/>
        <v>8.8999999999999996E-2</v>
      </c>
      <c r="P4079">
        <f t="shared" si="1473"/>
        <v>222.5</v>
      </c>
      <c r="Q4079" t="s">
        <v>8317</v>
      </c>
      <c r="R4079" t="s">
        <v>8318</v>
      </c>
      <c r="S4079" s="10">
        <f t="shared" si="1474"/>
        <v>42695.7105787037</v>
      </c>
      <c r="T4079" s="10">
        <f t="shared" si="1475"/>
        <v>42725.7105787037</v>
      </c>
      <c r="U4079">
        <f t="shared" si="1490"/>
        <v>15000</v>
      </c>
      <c r="V4079">
        <f t="shared" si="1491"/>
        <v>1335</v>
      </c>
    </row>
    <row r="4080" spans="1:22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1472"/>
        <v>0</v>
      </c>
      <c r="P4080" t="e">
        <f t="shared" si="1473"/>
        <v>#DIV/0!</v>
      </c>
      <c r="Q4080" t="s">
        <v>8317</v>
      </c>
      <c r="R4080" t="s">
        <v>8318</v>
      </c>
      <c r="S4080" s="10">
        <f t="shared" si="1474"/>
        <v>42732.787523148145</v>
      </c>
      <c r="T4080" s="10">
        <f t="shared" si="1475"/>
        <v>42762.787523148145</v>
      </c>
      <c r="U4080">
        <f>D4080*1.39</f>
        <v>347.5</v>
      </c>
      <c r="V4080">
        <f>E4080*1.39</f>
        <v>0</v>
      </c>
    </row>
    <row r="4081" spans="1:22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1472"/>
        <v>1.6666666666666668E-3</v>
      </c>
      <c r="P4081">
        <f t="shared" si="1473"/>
        <v>5</v>
      </c>
      <c r="Q4081" t="s">
        <v>8317</v>
      </c>
      <c r="R4081" t="s">
        <v>8318</v>
      </c>
      <c r="S4081" s="10">
        <f t="shared" si="1474"/>
        <v>42510.938900462963</v>
      </c>
      <c r="T4081" s="10">
        <f t="shared" si="1475"/>
        <v>42540.938900462963</v>
      </c>
      <c r="U4081">
        <f t="shared" ref="U4081:U4085" si="1492">D4081</f>
        <v>3000</v>
      </c>
      <c r="V4081">
        <f t="shared" ref="V4081:V4085" si="1493">E4081</f>
        <v>5</v>
      </c>
    </row>
    <row r="4082" spans="1:22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1472"/>
        <v>0</v>
      </c>
      <c r="P4082" t="e">
        <f t="shared" si="1473"/>
        <v>#DIV/0!</v>
      </c>
      <c r="Q4082" t="s">
        <v>8317</v>
      </c>
      <c r="R4082" t="s">
        <v>8318</v>
      </c>
      <c r="S4082" s="10">
        <f t="shared" si="1474"/>
        <v>42511.698101851856</v>
      </c>
      <c r="T4082" s="10">
        <f t="shared" si="1475"/>
        <v>42535.787500000006</v>
      </c>
      <c r="U4082">
        <f t="shared" si="1492"/>
        <v>3000</v>
      </c>
      <c r="V4082">
        <f t="shared" si="1493"/>
        <v>0</v>
      </c>
    </row>
    <row r="4083" spans="1:22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1472"/>
        <v>0.15737410071942445</v>
      </c>
      <c r="P4083">
        <f t="shared" si="1473"/>
        <v>29.166666666666668</v>
      </c>
      <c r="Q4083" t="s">
        <v>8317</v>
      </c>
      <c r="R4083" t="s">
        <v>8318</v>
      </c>
      <c r="S4083" s="10">
        <f t="shared" si="1474"/>
        <v>42041.581307870365</v>
      </c>
      <c r="T4083" s="10">
        <f t="shared" si="1475"/>
        <v>42071.539641203708</v>
      </c>
      <c r="U4083">
        <f t="shared" si="1492"/>
        <v>2224</v>
      </c>
      <c r="V4083">
        <f t="shared" si="1493"/>
        <v>350</v>
      </c>
    </row>
    <row r="4084" spans="1:22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1472"/>
        <v>0.02</v>
      </c>
      <c r="P4084">
        <f t="shared" si="1473"/>
        <v>1.5</v>
      </c>
      <c r="Q4084" t="s">
        <v>8317</v>
      </c>
      <c r="R4084" t="s">
        <v>8318</v>
      </c>
      <c r="S4084" s="10">
        <f t="shared" si="1474"/>
        <v>42307.189270833333</v>
      </c>
      <c r="T4084" s="10">
        <f t="shared" si="1475"/>
        <v>42322.958333333328</v>
      </c>
      <c r="U4084">
        <f t="shared" si="1492"/>
        <v>150</v>
      </c>
      <c r="V4084">
        <f t="shared" si="1493"/>
        <v>3</v>
      </c>
    </row>
    <row r="4085" spans="1:22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1472"/>
        <v>0.21685714285714286</v>
      </c>
      <c r="P4085">
        <f t="shared" si="1473"/>
        <v>126.5</v>
      </c>
      <c r="Q4085" t="s">
        <v>8317</v>
      </c>
      <c r="R4085" t="s">
        <v>8318</v>
      </c>
      <c r="S4085" s="10">
        <f t="shared" si="1474"/>
        <v>42353.761759259258</v>
      </c>
      <c r="T4085" s="10">
        <f t="shared" si="1475"/>
        <v>42383.761759259258</v>
      </c>
      <c r="U4085">
        <f t="shared" si="1492"/>
        <v>3500</v>
      </c>
      <c r="V4085">
        <f t="shared" si="1493"/>
        <v>759</v>
      </c>
    </row>
    <row r="4086" spans="1:22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1472"/>
        <v>3.3333333333333335E-3</v>
      </c>
      <c r="P4086">
        <f t="shared" si="1473"/>
        <v>10</v>
      </c>
      <c r="Q4086" t="s">
        <v>8317</v>
      </c>
      <c r="R4086" t="s">
        <v>8318</v>
      </c>
      <c r="S4086" s="10">
        <f t="shared" si="1474"/>
        <v>42622.436412037037</v>
      </c>
      <c r="T4086" s="10">
        <f t="shared" si="1475"/>
        <v>42652.436412037037</v>
      </c>
      <c r="U4086">
        <f>D4086*1.19</f>
        <v>3570</v>
      </c>
      <c r="V4086">
        <f>E4086*1.19</f>
        <v>11.899999999999999</v>
      </c>
    </row>
    <row r="4087" spans="1:22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1472"/>
        <v>2.8571428571428571E-3</v>
      </c>
      <c r="P4087">
        <f t="shared" si="1473"/>
        <v>10</v>
      </c>
      <c r="Q4087" t="s">
        <v>8317</v>
      </c>
      <c r="R4087" t="s">
        <v>8318</v>
      </c>
      <c r="S4087" s="10">
        <f t="shared" si="1474"/>
        <v>42058.603877314818</v>
      </c>
      <c r="T4087" s="10">
        <f t="shared" si="1475"/>
        <v>42087.165972222225</v>
      </c>
      <c r="U4087">
        <f t="shared" ref="U4087:U4089" si="1494">D4087</f>
        <v>3500</v>
      </c>
      <c r="V4087">
        <f t="shared" ref="V4087:V4089" si="1495">E4087</f>
        <v>10</v>
      </c>
    </row>
    <row r="4088" spans="1:22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1472"/>
        <v>4.7E-2</v>
      </c>
      <c r="P4088">
        <f t="shared" si="1473"/>
        <v>9.4</v>
      </c>
      <c r="Q4088" t="s">
        <v>8317</v>
      </c>
      <c r="R4088" t="s">
        <v>8318</v>
      </c>
      <c r="S4088" s="10">
        <f t="shared" si="1474"/>
        <v>42304.940960648149</v>
      </c>
      <c r="T4088" s="10">
        <f t="shared" si="1475"/>
        <v>42329.166666666672</v>
      </c>
      <c r="U4088">
        <f t="shared" si="1494"/>
        <v>1000</v>
      </c>
      <c r="V4088">
        <f t="shared" si="1495"/>
        <v>47</v>
      </c>
    </row>
    <row r="4089" spans="1:22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1472"/>
        <v>0</v>
      </c>
      <c r="P4089" t="e">
        <f t="shared" si="1473"/>
        <v>#DIV/0!</v>
      </c>
      <c r="Q4089" t="s">
        <v>8317</v>
      </c>
      <c r="R4089" t="s">
        <v>8318</v>
      </c>
      <c r="S4089" s="10">
        <f t="shared" si="1474"/>
        <v>42538.742893518516</v>
      </c>
      <c r="T4089" s="10">
        <f t="shared" si="1475"/>
        <v>42568.742893518516</v>
      </c>
      <c r="U4089">
        <f t="shared" si="1494"/>
        <v>9600</v>
      </c>
      <c r="V4089">
        <f t="shared" si="1495"/>
        <v>0</v>
      </c>
    </row>
    <row r="4090" spans="1:22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1472"/>
        <v>0.108</v>
      </c>
      <c r="P4090">
        <f t="shared" si="1473"/>
        <v>72</v>
      </c>
      <c r="Q4090" t="s">
        <v>8317</v>
      </c>
      <c r="R4090" t="s">
        <v>8318</v>
      </c>
      <c r="S4090" s="10">
        <f t="shared" si="1474"/>
        <v>41990.612546296295</v>
      </c>
      <c r="T4090" s="10">
        <f t="shared" si="1475"/>
        <v>42020.434722222228</v>
      </c>
      <c r="U4090">
        <f>D4090*1.39</f>
        <v>2780</v>
      </c>
      <c r="V4090">
        <f>E4090*1.39</f>
        <v>300.23999999999995</v>
      </c>
    </row>
    <row r="4091" spans="1:22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1472"/>
        <v>4.8000000000000001E-2</v>
      </c>
      <c r="P4091">
        <f t="shared" si="1473"/>
        <v>30</v>
      </c>
      <c r="Q4091" t="s">
        <v>8317</v>
      </c>
      <c r="R4091" t="s">
        <v>8318</v>
      </c>
      <c r="S4091" s="10">
        <f t="shared" si="1474"/>
        <v>42122.732499999998</v>
      </c>
      <c r="T4091" s="10">
        <f t="shared" si="1475"/>
        <v>42155.732638888891</v>
      </c>
      <c r="U4091">
        <f t="shared" ref="U4091:U4094" si="1496">D4091</f>
        <v>5000</v>
      </c>
      <c r="V4091">
        <f t="shared" ref="V4091:V4094" si="1497">E4091</f>
        <v>240</v>
      </c>
    </row>
    <row r="4092" spans="1:22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1472"/>
        <v>3.2000000000000001E-2</v>
      </c>
      <c r="P4092">
        <f t="shared" si="1473"/>
        <v>10.666666666666666</v>
      </c>
      <c r="Q4092" t="s">
        <v>8317</v>
      </c>
      <c r="R4092" t="s">
        <v>8318</v>
      </c>
      <c r="S4092" s="10">
        <f t="shared" si="1474"/>
        <v>42209.67288194444</v>
      </c>
      <c r="T4092" s="10">
        <f t="shared" si="1475"/>
        <v>42223.625</v>
      </c>
      <c r="U4092">
        <f t="shared" si="1496"/>
        <v>1000</v>
      </c>
      <c r="V4092">
        <f t="shared" si="1497"/>
        <v>32</v>
      </c>
    </row>
    <row r="4093" spans="1:22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1472"/>
        <v>0.1275</v>
      </c>
      <c r="P4093">
        <f t="shared" si="1473"/>
        <v>25.5</v>
      </c>
      <c r="Q4093" t="s">
        <v>8317</v>
      </c>
      <c r="R4093" t="s">
        <v>8318</v>
      </c>
      <c r="S4093" s="10">
        <f t="shared" si="1474"/>
        <v>41990.506377314814</v>
      </c>
      <c r="T4093" s="10">
        <f t="shared" si="1475"/>
        <v>42020.506377314814</v>
      </c>
      <c r="U4093">
        <f t="shared" si="1496"/>
        <v>1600</v>
      </c>
      <c r="V4093">
        <f t="shared" si="1497"/>
        <v>204</v>
      </c>
    </row>
    <row r="4094" spans="1:22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1472"/>
        <v>1.8181818181818181E-4</v>
      </c>
      <c r="P4094">
        <f t="shared" si="1473"/>
        <v>20</v>
      </c>
      <c r="Q4094" t="s">
        <v>8317</v>
      </c>
      <c r="R4094" t="s">
        <v>8318</v>
      </c>
      <c r="S4094" s="10">
        <f t="shared" si="1474"/>
        <v>42039.194988425923</v>
      </c>
      <c r="T4094" s="10">
        <f t="shared" si="1475"/>
        <v>42099.153321759266</v>
      </c>
      <c r="U4094">
        <f t="shared" si="1496"/>
        <v>110000</v>
      </c>
      <c r="V4094">
        <f t="shared" si="1497"/>
        <v>20</v>
      </c>
    </row>
    <row r="4095" spans="1:22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1472"/>
        <v>2.4E-2</v>
      </c>
      <c r="P4095">
        <f t="shared" si="1473"/>
        <v>15</v>
      </c>
      <c r="Q4095" t="s">
        <v>8317</v>
      </c>
      <c r="R4095" t="s">
        <v>8318</v>
      </c>
      <c r="S4095" s="10">
        <f t="shared" si="1474"/>
        <v>42178.815891203703</v>
      </c>
      <c r="T4095" s="10">
        <f t="shared" si="1475"/>
        <v>42238.815891203703</v>
      </c>
      <c r="U4095">
        <f>D4095*1.39</f>
        <v>3474.9999999999995</v>
      </c>
      <c r="V4095">
        <f>E4095*1.39</f>
        <v>83.399999999999991</v>
      </c>
    </row>
    <row r="4096" spans="1:22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1472"/>
        <v>0.36499999999999999</v>
      </c>
      <c r="P4096">
        <f t="shared" si="1473"/>
        <v>91.25</v>
      </c>
      <c r="Q4096" t="s">
        <v>8317</v>
      </c>
      <c r="R4096" t="s">
        <v>8318</v>
      </c>
      <c r="S4096" s="10">
        <f t="shared" si="1474"/>
        <v>41890.086805555555</v>
      </c>
      <c r="T4096" s="10">
        <f t="shared" si="1475"/>
        <v>41934.207638888889</v>
      </c>
      <c r="U4096">
        <f>D4096</f>
        <v>2000</v>
      </c>
      <c r="V4096">
        <f>E4096</f>
        <v>730</v>
      </c>
    </row>
    <row r="4097" spans="1:22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1472"/>
        <v>2.6666666666666668E-2</v>
      </c>
      <c r="P4097">
        <f t="shared" si="1473"/>
        <v>800</v>
      </c>
      <c r="Q4097" t="s">
        <v>8317</v>
      </c>
      <c r="R4097" t="s">
        <v>8318</v>
      </c>
      <c r="S4097" s="10">
        <f t="shared" si="1474"/>
        <v>42693.031828703708</v>
      </c>
      <c r="T4097" s="10">
        <f t="shared" si="1475"/>
        <v>42723.031828703708</v>
      </c>
      <c r="U4097">
        <f>D4097*0.048</f>
        <v>1440</v>
      </c>
      <c r="V4097">
        <f>E4097*0.048</f>
        <v>38.4</v>
      </c>
    </row>
    <row r="4098" spans="1:22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1472"/>
        <v>0.11428571428571428</v>
      </c>
      <c r="P4098">
        <f t="shared" si="1473"/>
        <v>80</v>
      </c>
      <c r="Q4098" t="s">
        <v>8317</v>
      </c>
      <c r="R4098" t="s">
        <v>8318</v>
      </c>
      <c r="S4098" s="10">
        <f t="shared" si="1474"/>
        <v>42750.530312499999</v>
      </c>
      <c r="T4098" s="10">
        <f t="shared" si="1475"/>
        <v>42794.368749999994</v>
      </c>
      <c r="U4098">
        <f t="shared" ref="U4098:U4099" si="1498">D4098*1.39</f>
        <v>4865</v>
      </c>
      <c r="V4098">
        <f t="shared" ref="V4098:V4099" si="1499">E4098*1.39</f>
        <v>556</v>
      </c>
    </row>
    <row r="4099" spans="1:22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1500">SUM(E4099/D4099)</f>
        <v>0</v>
      </c>
      <c r="P4099" t="e">
        <f t="shared" ref="P4099:P4115" si="1501">SUM(E4099/L4099)</f>
        <v>#DIV/0!</v>
      </c>
      <c r="Q4099" t="s">
        <v>8317</v>
      </c>
      <c r="R4099" t="s">
        <v>8318</v>
      </c>
      <c r="S4099" s="10">
        <f t="shared" ref="S4099:S4115" si="1502">(((J4099/60)/60)/24)+DATE(1970,1,1)</f>
        <v>42344.824502314819</v>
      </c>
      <c r="T4099" s="10">
        <f t="shared" ref="T4099:T4115" si="1503">(((I4099/60)/60)/24)+DATE(1970,1,1)</f>
        <v>42400.996527777781</v>
      </c>
      <c r="U4099">
        <f t="shared" si="1498"/>
        <v>13899.999999999998</v>
      </c>
      <c r="V4099">
        <f t="shared" si="1499"/>
        <v>0</v>
      </c>
    </row>
    <row r="4100" spans="1:22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1500"/>
        <v>0</v>
      </c>
      <c r="P4100" t="e">
        <f t="shared" si="1501"/>
        <v>#DIV/0!</v>
      </c>
      <c r="Q4100" t="s">
        <v>8317</v>
      </c>
      <c r="R4100" t="s">
        <v>8318</v>
      </c>
      <c r="S4100" s="10">
        <f t="shared" si="1502"/>
        <v>42495.722187499996</v>
      </c>
      <c r="T4100" s="10">
        <f t="shared" si="1503"/>
        <v>42525.722187499996</v>
      </c>
      <c r="U4100">
        <f t="shared" ref="U4100:U4105" si="1504">D4100</f>
        <v>75000</v>
      </c>
      <c r="V4100">
        <f t="shared" ref="V4100:V4105" si="1505">E4100</f>
        <v>0</v>
      </c>
    </row>
    <row r="4101" spans="1:22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1500"/>
        <v>1.1111111111111112E-2</v>
      </c>
      <c r="P4101">
        <f t="shared" si="1501"/>
        <v>50</v>
      </c>
      <c r="Q4101" t="s">
        <v>8317</v>
      </c>
      <c r="R4101" t="s">
        <v>8318</v>
      </c>
      <c r="S4101" s="10">
        <f t="shared" si="1502"/>
        <v>42570.850381944445</v>
      </c>
      <c r="T4101" s="10">
        <f t="shared" si="1503"/>
        <v>42615.850381944445</v>
      </c>
      <c r="U4101">
        <f t="shared" si="1504"/>
        <v>4500</v>
      </c>
      <c r="V4101">
        <f t="shared" si="1505"/>
        <v>50</v>
      </c>
    </row>
    <row r="4102" spans="1:22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1500"/>
        <v>0</v>
      </c>
      <c r="P4102" t="e">
        <f t="shared" si="1501"/>
        <v>#DIV/0!</v>
      </c>
      <c r="Q4102" t="s">
        <v>8317</v>
      </c>
      <c r="R4102" t="s">
        <v>8318</v>
      </c>
      <c r="S4102" s="10">
        <f t="shared" si="1502"/>
        <v>41927.124884259261</v>
      </c>
      <c r="T4102" s="10">
        <f t="shared" si="1503"/>
        <v>41937.124884259261</v>
      </c>
      <c r="U4102">
        <f t="shared" si="1504"/>
        <v>270</v>
      </c>
      <c r="V4102">
        <f t="shared" si="1505"/>
        <v>0</v>
      </c>
    </row>
    <row r="4103" spans="1:22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1500"/>
        <v>0</v>
      </c>
      <c r="P4103" t="e">
        <f t="shared" si="1501"/>
        <v>#DIV/0!</v>
      </c>
      <c r="Q4103" t="s">
        <v>8317</v>
      </c>
      <c r="R4103" t="s">
        <v>8318</v>
      </c>
      <c r="S4103" s="10">
        <f t="shared" si="1502"/>
        <v>42730.903726851851</v>
      </c>
      <c r="T4103" s="10">
        <f t="shared" si="1503"/>
        <v>42760.903726851851</v>
      </c>
      <c r="U4103">
        <f t="shared" si="1504"/>
        <v>600</v>
      </c>
      <c r="V4103">
        <f t="shared" si="1505"/>
        <v>0</v>
      </c>
    </row>
    <row r="4104" spans="1:22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1500"/>
        <v>0.27400000000000002</v>
      </c>
      <c r="P4104">
        <f t="shared" si="1501"/>
        <v>22.833333333333332</v>
      </c>
      <c r="Q4104" t="s">
        <v>8317</v>
      </c>
      <c r="R4104" t="s">
        <v>8318</v>
      </c>
      <c r="S4104" s="10">
        <f t="shared" si="1502"/>
        <v>42475.848067129627</v>
      </c>
      <c r="T4104" s="10">
        <f t="shared" si="1503"/>
        <v>42505.848067129627</v>
      </c>
      <c r="U4104">
        <f t="shared" si="1504"/>
        <v>500</v>
      </c>
      <c r="V4104">
        <f t="shared" si="1505"/>
        <v>137</v>
      </c>
    </row>
    <row r="4105" spans="1:22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1500"/>
        <v>0.1</v>
      </c>
      <c r="P4105">
        <f t="shared" si="1501"/>
        <v>16.666666666666668</v>
      </c>
      <c r="Q4105" t="s">
        <v>8317</v>
      </c>
      <c r="R4105" t="s">
        <v>8318</v>
      </c>
      <c r="S4105" s="10">
        <f t="shared" si="1502"/>
        <v>42188.83293981482</v>
      </c>
      <c r="T4105" s="10">
        <f t="shared" si="1503"/>
        <v>42242.772222222222</v>
      </c>
      <c r="U4105">
        <f t="shared" si="1504"/>
        <v>1000</v>
      </c>
      <c r="V4105">
        <f t="shared" si="1505"/>
        <v>100</v>
      </c>
    </row>
    <row r="4106" spans="1:22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1500"/>
        <v>0.21366666666666667</v>
      </c>
      <c r="P4106">
        <f t="shared" si="1501"/>
        <v>45.785714285714285</v>
      </c>
      <c r="Q4106" t="s">
        <v>8317</v>
      </c>
      <c r="R4106" t="s">
        <v>8318</v>
      </c>
      <c r="S4106" s="10">
        <f t="shared" si="1502"/>
        <v>42640.278171296297</v>
      </c>
      <c r="T4106" s="10">
        <f t="shared" si="1503"/>
        <v>42670.278171296297</v>
      </c>
      <c r="U4106">
        <f>D4106*0.75</f>
        <v>2250</v>
      </c>
      <c r="V4106">
        <f>E4106*0.75</f>
        <v>480.75</v>
      </c>
    </row>
    <row r="4107" spans="1:22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1500"/>
        <v>6.9696969696969702E-2</v>
      </c>
      <c r="P4107">
        <f t="shared" si="1501"/>
        <v>383.33333333333331</v>
      </c>
      <c r="Q4107" t="s">
        <v>8317</v>
      </c>
      <c r="R4107" t="s">
        <v>8318</v>
      </c>
      <c r="S4107" s="10">
        <f t="shared" si="1502"/>
        <v>42697.010520833333</v>
      </c>
      <c r="T4107" s="10">
        <f t="shared" si="1503"/>
        <v>42730.010520833333</v>
      </c>
      <c r="U4107">
        <f>D4107*0.048</f>
        <v>1584</v>
      </c>
      <c r="V4107">
        <f>E4107*0.048</f>
        <v>110.4</v>
      </c>
    </row>
    <row r="4108" spans="1:22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1500"/>
        <v>0.70599999999999996</v>
      </c>
      <c r="P4108">
        <f t="shared" si="1501"/>
        <v>106.96969696969697</v>
      </c>
      <c r="Q4108" t="s">
        <v>8317</v>
      </c>
      <c r="R4108" t="s">
        <v>8318</v>
      </c>
      <c r="S4108" s="10">
        <f t="shared" si="1502"/>
        <v>42053.049375000002</v>
      </c>
      <c r="T4108" s="10">
        <f t="shared" si="1503"/>
        <v>42096.041666666672</v>
      </c>
      <c r="U4108">
        <f t="shared" ref="U4108:U4110" si="1506">D4108</f>
        <v>5000</v>
      </c>
      <c r="V4108">
        <f t="shared" ref="V4108:V4110" si="1507">E4108</f>
        <v>3530</v>
      </c>
    </row>
    <row r="4109" spans="1:22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1500"/>
        <v>2.0500000000000001E-2</v>
      </c>
      <c r="P4109">
        <f t="shared" si="1501"/>
        <v>10.25</v>
      </c>
      <c r="Q4109" t="s">
        <v>8317</v>
      </c>
      <c r="R4109" t="s">
        <v>8318</v>
      </c>
      <c r="S4109" s="10">
        <f t="shared" si="1502"/>
        <v>41883.916678240741</v>
      </c>
      <c r="T4109" s="10">
        <f t="shared" si="1503"/>
        <v>41906.916678240741</v>
      </c>
      <c r="U4109">
        <f t="shared" si="1506"/>
        <v>2000</v>
      </c>
      <c r="V4109">
        <f t="shared" si="1507"/>
        <v>41</v>
      </c>
    </row>
    <row r="4110" spans="1:22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1500"/>
        <v>1.9666666666666666E-2</v>
      </c>
      <c r="P4110">
        <f t="shared" si="1501"/>
        <v>59</v>
      </c>
      <c r="Q4110" t="s">
        <v>8317</v>
      </c>
      <c r="R4110" t="s">
        <v>8318</v>
      </c>
      <c r="S4110" s="10">
        <f t="shared" si="1502"/>
        <v>42767.031678240746</v>
      </c>
      <c r="T4110" s="10">
        <f t="shared" si="1503"/>
        <v>42797.208333333328</v>
      </c>
      <c r="U4110">
        <f t="shared" si="1506"/>
        <v>3000</v>
      </c>
      <c r="V4110">
        <f t="shared" si="1507"/>
        <v>59</v>
      </c>
    </row>
    <row r="4111" spans="1:22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1500"/>
        <v>0</v>
      </c>
      <c r="P4111" t="e">
        <f t="shared" si="1501"/>
        <v>#DIV/0!</v>
      </c>
      <c r="Q4111" t="s">
        <v>8317</v>
      </c>
      <c r="R4111" t="s">
        <v>8318</v>
      </c>
      <c r="S4111" s="10">
        <f t="shared" si="1502"/>
        <v>42307.539398148147</v>
      </c>
      <c r="T4111" s="10">
        <f t="shared" si="1503"/>
        <v>42337.581064814818</v>
      </c>
      <c r="U4111">
        <f t="shared" ref="U4111:U4112" si="1508">D4111*1.39</f>
        <v>695</v>
      </c>
      <c r="V4111">
        <f t="shared" ref="V4111:V4112" si="1509">E4111*1.39</f>
        <v>0</v>
      </c>
    </row>
    <row r="4112" spans="1:22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1500"/>
        <v>0.28666666666666668</v>
      </c>
      <c r="P4112">
        <f t="shared" si="1501"/>
        <v>14.333333333333334</v>
      </c>
      <c r="Q4112" t="s">
        <v>8317</v>
      </c>
      <c r="R4112" t="s">
        <v>8318</v>
      </c>
      <c r="S4112" s="10">
        <f t="shared" si="1502"/>
        <v>42512.626747685179</v>
      </c>
      <c r="T4112" s="10">
        <f t="shared" si="1503"/>
        <v>42572.626747685179</v>
      </c>
      <c r="U4112">
        <f t="shared" si="1508"/>
        <v>416.99999999999994</v>
      </c>
      <c r="V4112">
        <f t="shared" si="1509"/>
        <v>119.53999999999999</v>
      </c>
    </row>
    <row r="4113" spans="1:22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1500"/>
        <v>3.1333333333333331E-2</v>
      </c>
      <c r="P4113">
        <f t="shared" si="1501"/>
        <v>15.666666666666666</v>
      </c>
      <c r="Q4113" t="s">
        <v>8317</v>
      </c>
      <c r="R4113" t="s">
        <v>8318</v>
      </c>
      <c r="S4113" s="10">
        <f t="shared" si="1502"/>
        <v>42029.135879629626</v>
      </c>
      <c r="T4113" s="10">
        <f t="shared" si="1503"/>
        <v>42059.135879629626</v>
      </c>
      <c r="U4113">
        <f>D4113</f>
        <v>3000</v>
      </c>
      <c r="V4113">
        <f>E4113</f>
        <v>94</v>
      </c>
    </row>
    <row r="4114" spans="1:22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1500"/>
        <v>4.0000000000000002E-4</v>
      </c>
      <c r="P4114">
        <f t="shared" si="1501"/>
        <v>1</v>
      </c>
      <c r="Q4114" t="s">
        <v>8317</v>
      </c>
      <c r="R4114" t="s">
        <v>8318</v>
      </c>
      <c r="S4114" s="10">
        <f t="shared" si="1502"/>
        <v>42400.946597222224</v>
      </c>
      <c r="T4114" s="10">
        <f t="shared" si="1503"/>
        <v>42428</v>
      </c>
      <c r="U4114">
        <f>D4114*1.19</f>
        <v>2975</v>
      </c>
      <c r="V4114">
        <f>E4114*1.19</f>
        <v>1.19</v>
      </c>
    </row>
    <row r="4115" spans="1:22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1500"/>
        <v>2E-3</v>
      </c>
      <c r="P4115">
        <f t="shared" si="1501"/>
        <v>1</v>
      </c>
      <c r="Q4115" t="s">
        <v>8317</v>
      </c>
      <c r="R4115" t="s">
        <v>8318</v>
      </c>
      <c r="S4115" s="10">
        <f t="shared" si="1502"/>
        <v>42358.573182870372</v>
      </c>
      <c r="T4115" s="10">
        <f t="shared" si="1503"/>
        <v>42377.273611111115</v>
      </c>
      <c r="U4115">
        <f>D4115</f>
        <v>1500</v>
      </c>
      <c r="V4115">
        <f>E4115</f>
        <v>3</v>
      </c>
    </row>
  </sheetData>
  <autoFilter ref="A1:V4115" xr:uid="{00000000-0001-0000-0000-000000000000}"/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80AEC-AAE2-4B06-9422-60BFF4396F9B}">
  <sheetPr codeName="Sheet6"/>
  <dimension ref="A1:F14"/>
  <sheetViews>
    <sheetView workbookViewId="0">
      <selection sqref="A1:B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4" t="s">
        <v>8223</v>
      </c>
      <c r="B1" s="14" t="s">
        <v>8362</v>
      </c>
    </row>
    <row r="3" spans="1:6" x14ac:dyDescent="0.25">
      <c r="A3" s="7" t="s">
        <v>8363</v>
      </c>
      <c r="B3" s="7" t="s">
        <v>8364</v>
      </c>
    </row>
    <row r="4" spans="1:6" x14ac:dyDescent="0.25">
      <c r="A4" s="7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5">
      <c r="A5" s="8" t="s">
        <v>8310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25">
      <c r="A6" s="8" t="s">
        <v>8336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25">
      <c r="A7" s="8" t="s">
        <v>8333</v>
      </c>
      <c r="B7" s="9">
        <v>80</v>
      </c>
      <c r="C7" s="9"/>
      <c r="D7" s="9">
        <v>140</v>
      </c>
      <c r="E7" s="9"/>
      <c r="F7" s="9">
        <v>220</v>
      </c>
    </row>
    <row r="8" spans="1:6" x14ac:dyDescent="0.25">
      <c r="A8" s="8" t="s">
        <v>8331</v>
      </c>
      <c r="B8" s="9"/>
      <c r="C8" s="9"/>
      <c r="D8" s="9"/>
      <c r="E8" s="9">
        <v>24</v>
      </c>
      <c r="F8" s="9">
        <v>24</v>
      </c>
    </row>
    <row r="9" spans="1:6" x14ac:dyDescent="0.25">
      <c r="A9" s="8" t="s">
        <v>8325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25">
      <c r="A10" s="8" t="s">
        <v>8338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25">
      <c r="A11" s="8" t="s">
        <v>8322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25">
      <c r="A12" s="8" t="s">
        <v>8319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25">
      <c r="A13" s="8" t="s">
        <v>8317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25">
      <c r="A14" s="8" t="s">
        <v>8361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F54E5-B97B-471B-9266-95A1249969C8}">
  <sheetPr codeName="Sheet7"/>
  <dimension ref="A1:F47"/>
  <sheetViews>
    <sheetView workbookViewId="0">
      <selection activeCell="D2" sqref="D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4" t="s">
        <v>8223</v>
      </c>
      <c r="B1" s="14" t="s">
        <v>8362</v>
      </c>
    </row>
    <row r="2" spans="1:6" x14ac:dyDescent="0.25">
      <c r="A2" s="14" t="s">
        <v>8308</v>
      </c>
      <c r="B2" s="14" t="s">
        <v>8362</v>
      </c>
    </row>
    <row r="4" spans="1:6" x14ac:dyDescent="0.25">
      <c r="A4" s="7" t="s">
        <v>8363</v>
      </c>
      <c r="B4" s="7" t="s">
        <v>8364</v>
      </c>
    </row>
    <row r="5" spans="1:6" x14ac:dyDescent="0.25">
      <c r="A5" s="7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5">
      <c r="A6" s="8" t="s">
        <v>8316</v>
      </c>
      <c r="B6" s="9"/>
      <c r="C6" s="9"/>
      <c r="D6" s="9">
        <v>100</v>
      </c>
      <c r="E6" s="9"/>
      <c r="F6" s="9">
        <v>100</v>
      </c>
    </row>
    <row r="7" spans="1:6" x14ac:dyDescent="0.25">
      <c r="A7" s="8" t="s">
        <v>8344</v>
      </c>
      <c r="B7" s="9"/>
      <c r="C7" s="9"/>
      <c r="D7" s="9"/>
      <c r="E7" s="9">
        <v>20</v>
      </c>
      <c r="F7" s="9">
        <v>20</v>
      </c>
    </row>
    <row r="8" spans="1:6" x14ac:dyDescent="0.25">
      <c r="A8" s="8" t="s">
        <v>8332</v>
      </c>
      <c r="B8" s="9"/>
      <c r="C8" s="9"/>
      <c r="D8" s="9"/>
      <c r="E8" s="9">
        <v>24</v>
      </c>
      <c r="F8" s="9">
        <v>24</v>
      </c>
    </row>
    <row r="9" spans="1:6" x14ac:dyDescent="0.25">
      <c r="A9" s="8" t="s">
        <v>8358</v>
      </c>
      <c r="B9" s="9"/>
      <c r="C9" s="9"/>
      <c r="D9" s="9">
        <v>40</v>
      </c>
      <c r="E9" s="9"/>
      <c r="F9" s="9">
        <v>40</v>
      </c>
    </row>
    <row r="10" spans="1:6" x14ac:dyDescent="0.25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8314</v>
      </c>
      <c r="B12" s="9"/>
      <c r="C12" s="9"/>
      <c r="D12" s="9">
        <v>80</v>
      </c>
      <c r="E12" s="9"/>
      <c r="F12" s="9">
        <v>80</v>
      </c>
    </row>
    <row r="13" spans="1:6" x14ac:dyDescent="0.25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8347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25">
      <c r="A15" s="8" t="s">
        <v>8324</v>
      </c>
      <c r="B15" s="9"/>
      <c r="C15" s="9"/>
      <c r="D15" s="9">
        <v>40</v>
      </c>
      <c r="E15" s="9"/>
      <c r="F15" s="9">
        <v>40</v>
      </c>
    </row>
    <row r="16" spans="1:6" x14ac:dyDescent="0.25">
      <c r="A16" s="8" t="s">
        <v>8337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25">
      <c r="A17" s="8" t="s">
        <v>8348</v>
      </c>
      <c r="B17" s="9"/>
      <c r="C17" s="9"/>
      <c r="D17" s="9">
        <v>20</v>
      </c>
      <c r="E17" s="9"/>
      <c r="F17" s="9">
        <v>20</v>
      </c>
    </row>
    <row r="18" spans="1:6" x14ac:dyDescent="0.25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8329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25">
      <c r="A20" s="8" t="s">
        <v>8328</v>
      </c>
      <c r="B20" s="9"/>
      <c r="C20" s="9"/>
      <c r="D20" s="9">
        <v>60</v>
      </c>
      <c r="E20" s="9"/>
      <c r="F20" s="9">
        <v>60</v>
      </c>
    </row>
    <row r="21" spans="1:6" x14ac:dyDescent="0.25">
      <c r="A21" s="8" t="s">
        <v>8356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25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8335</v>
      </c>
      <c r="B23" s="9"/>
      <c r="C23" s="9"/>
      <c r="D23" s="9">
        <v>40</v>
      </c>
      <c r="E23" s="9"/>
      <c r="F23" s="9">
        <v>40</v>
      </c>
    </row>
    <row r="24" spans="1:6" x14ac:dyDescent="0.25">
      <c r="A24" s="8" t="s">
        <v>8359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25">
      <c r="A25" s="8" t="s">
        <v>8343</v>
      </c>
      <c r="B25" s="9"/>
      <c r="C25" s="9"/>
      <c r="D25" s="9">
        <v>20</v>
      </c>
      <c r="E25" s="9"/>
      <c r="F25" s="9">
        <v>20</v>
      </c>
    </row>
    <row r="26" spans="1:6" x14ac:dyDescent="0.25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8350</v>
      </c>
      <c r="B27" s="9"/>
      <c r="C27" s="9"/>
      <c r="D27" s="9">
        <v>20</v>
      </c>
      <c r="E27" s="9"/>
      <c r="F27" s="9">
        <v>20</v>
      </c>
    </row>
    <row r="28" spans="1:6" x14ac:dyDescent="0.25">
      <c r="A28" s="8" t="s">
        <v>8339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25">
      <c r="A29" s="8" t="s">
        <v>8345</v>
      </c>
      <c r="B29" s="9"/>
      <c r="C29" s="9"/>
      <c r="D29" s="9">
        <v>20</v>
      </c>
      <c r="E29" s="9"/>
      <c r="F29" s="9">
        <v>20</v>
      </c>
    </row>
    <row r="30" spans="1:6" x14ac:dyDescent="0.25">
      <c r="A30" s="8" t="s">
        <v>8318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25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8353</v>
      </c>
      <c r="B33" s="9"/>
      <c r="C33" s="9"/>
      <c r="D33" s="9">
        <v>20</v>
      </c>
      <c r="E33" s="9"/>
      <c r="F33" s="9">
        <v>20</v>
      </c>
    </row>
    <row r="34" spans="1:6" x14ac:dyDescent="0.25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8313</v>
      </c>
      <c r="B35" s="9"/>
      <c r="C35" s="9"/>
      <c r="D35" s="9"/>
      <c r="E35" s="9">
        <v>40</v>
      </c>
      <c r="F35" s="9">
        <v>40</v>
      </c>
    </row>
    <row r="36" spans="1:6" x14ac:dyDescent="0.25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8352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25">
      <c r="A38" s="8" t="s">
        <v>8355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25">
      <c r="A39" s="8" t="s">
        <v>8357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25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8341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25">
      <c r="A43" s="8" t="s">
        <v>8334</v>
      </c>
      <c r="B43" s="9"/>
      <c r="C43" s="9"/>
      <c r="D43" s="9">
        <v>100</v>
      </c>
      <c r="E43" s="9"/>
      <c r="F43" s="9">
        <v>100</v>
      </c>
    </row>
    <row r="44" spans="1:6" x14ac:dyDescent="0.25">
      <c r="A44" s="8" t="s">
        <v>8321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25">
      <c r="A45" s="8" t="s">
        <v>8320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25">
      <c r="A46" s="8" t="s">
        <v>8340</v>
      </c>
      <c r="B46" s="9"/>
      <c r="C46" s="9"/>
      <c r="D46" s="9"/>
      <c r="E46" s="9">
        <v>20</v>
      </c>
      <c r="F46" s="9">
        <v>20</v>
      </c>
    </row>
    <row r="47" spans="1:6" x14ac:dyDescent="0.25">
      <c r="A47" s="8" t="s">
        <v>8361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EFB0B-57A6-4185-BE7C-3DD33B936F29}">
  <sheetPr codeName="Sheet8"/>
  <dimension ref="A1:E18"/>
  <sheetViews>
    <sheetView workbookViewId="0">
      <selection activeCell="G10" sqref="G1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8308</v>
      </c>
      <c r="B1" t="s">
        <v>8362</v>
      </c>
    </row>
    <row r="2" spans="1:5" x14ac:dyDescent="0.25">
      <c r="A2" s="7" t="s">
        <v>8379</v>
      </c>
      <c r="B2" t="s">
        <v>8362</v>
      </c>
    </row>
    <row r="4" spans="1:5" x14ac:dyDescent="0.25">
      <c r="A4" s="7" t="s">
        <v>8363</v>
      </c>
      <c r="B4" s="7" t="s">
        <v>8364</v>
      </c>
    </row>
    <row r="5" spans="1:5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8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8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8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8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8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8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8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8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8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8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8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8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8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25A60-7490-4C36-8139-D687376342A2}">
  <sheetPr codeName="Sheet9"/>
  <dimension ref="A1:H13"/>
  <sheetViews>
    <sheetView topLeftCell="A13" workbookViewId="0">
      <selection activeCell="B2" sqref="B2"/>
    </sheetView>
  </sheetViews>
  <sheetFormatPr defaultRowHeight="15" x14ac:dyDescent="0.25"/>
  <cols>
    <col min="1" max="1" width="19.28515625" customWidth="1"/>
    <col min="2" max="9" width="24.7109375" customWidth="1"/>
  </cols>
  <sheetData>
    <row r="1" spans="1:8" x14ac:dyDescent="0.25">
      <c r="A1" t="s">
        <v>8391</v>
      </c>
      <c r="B1" t="s">
        <v>8392</v>
      </c>
      <c r="C1" t="s">
        <v>8393</v>
      </c>
      <c r="D1" t="s">
        <v>8394</v>
      </c>
      <c r="E1" t="s">
        <v>8395</v>
      </c>
      <c r="F1" t="s">
        <v>8396</v>
      </c>
      <c r="G1" t="s">
        <v>8397</v>
      </c>
      <c r="H1" t="s">
        <v>8398</v>
      </c>
    </row>
    <row r="2" spans="1:8" x14ac:dyDescent="0.25">
      <c r="A2" t="s">
        <v>8380</v>
      </c>
      <c r="B2">
        <f>ROUND(COUNTIFS(DATA!$F$2:$F$4115,"successful",DATA!$D$2:$D$4115,"&lt;1000"),1)</f>
        <v>322</v>
      </c>
      <c r="C2">
        <f>ROUND(COUNTIFS(DATA!$F$2:$F$4115,"failed",DATA!$D$2:$D$4115,"&lt;1000"),1)</f>
        <v>113</v>
      </c>
      <c r="D2">
        <f>ROUND(COUNTIFS(DATA!$F$2:$F$4115,"Canceled",DATA!$D$2:$D$4115,"&lt;1000"),1)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5">
      <c r="A3" t="s">
        <v>8381</v>
      </c>
      <c r="B3">
        <f>ROUND(COUNTIFS(DATA!$F$2:$F$4115,"successful",DATA!$D$2:$D$4115,"&gt;=1000",DATA!$D$2:$D$4115,"&lt;5000"),1)</f>
        <v>932</v>
      </c>
      <c r="C3">
        <f>ROUND(COUNTIFS(DATA!$F$2:$F$4115,"failed",DATA!$D$2:$D$4115,"&gt;=1000",DATA!$D$2:$D$4115,"&lt;5000"),1)</f>
        <v>420</v>
      </c>
      <c r="D3">
        <f>ROUND(COUNTIFS(DATA!$F$2:$F$4115,"canceled",DATA!$D$2:$D$4115,"&gt;=1000",DATA!$D$2:$D$4115,"&lt;5000"),1)</f>
        <v>60</v>
      </c>
      <c r="E3">
        <f t="shared" ref="E3:E12" si="0">SUM(B3:D3)</f>
        <v>1412</v>
      </c>
      <c r="F3" s="6">
        <f t="shared" ref="F3:F12" si="1">B3/E3</f>
        <v>0.66005665722379603</v>
      </c>
      <c r="G3" s="6">
        <f t="shared" ref="G3:G12" si="2">C3/E3</f>
        <v>0.29745042492917845</v>
      </c>
      <c r="H3" s="6">
        <f t="shared" ref="H3:H12" si="3">D3/E3</f>
        <v>4.2492917847025496E-2</v>
      </c>
    </row>
    <row r="4" spans="1:8" x14ac:dyDescent="0.25">
      <c r="A4" t="s">
        <v>8382</v>
      </c>
      <c r="B4">
        <f>ROUND(COUNTIFS(DATA!$F$2:$F$4115,"successful",DATA!$D$2:$D$4115,"&gt;=5000",DATA!$D$2:$D$4115,"&lt;10000"),1)</f>
        <v>381</v>
      </c>
      <c r="C4">
        <f>ROUND(COUNTIFS(DATA!$F$2:$F$4115,"failed",DATA!$D$2:$D$4115,"&gt;=5000",DATA!$D$2:$D$4115,"&lt;10000"),1)</f>
        <v>283</v>
      </c>
      <c r="D4">
        <f>ROUND(COUNTIFS(DATA!$F$2:$F$4115,"canceled",DATA!$D$2:$D$4115,"&gt;=5000",DATA!$D$2:$D$4115,"&lt;10000"),1)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5">
      <c r="A5" t="s">
        <v>8383</v>
      </c>
      <c r="B5">
        <f>ROUND(COUNTIFS(DATA!$F$2:$F$4115,"successful",DATA!$D$2:$D$4115,"&gt;=10000",DATA!$D$2:$D$4115,"&lt;15000"),1)</f>
        <v>168</v>
      </c>
      <c r="C5">
        <f>ROUND(COUNTIFS(DATA!$F$2:$F$4115,"failed",DATA!$D$2:$D$4115,"&gt;=10000",DATA!$D$2:$D$4115,"&lt;15000"),1)</f>
        <v>144</v>
      </c>
      <c r="D5">
        <f>ROUND(COUNTIFS(DATA!$F$2:$F$4115,"canceled",DATA!$D$2:$D$4115,"&gt;=10000",DATA!$D$2:$D$4115,"&lt;15000"),1)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5">
      <c r="A6" t="s">
        <v>8384</v>
      </c>
      <c r="B6">
        <f>ROUND(COUNTIFS(DATA!$F$2:$F$4115,"successful",DATA!$D$2:$D$4115,"&gt;=15000",DATA!$D$2:$D$4115,"&lt;20000"),1)</f>
        <v>94</v>
      </c>
      <c r="C6">
        <f>ROUND(COUNTIFS(DATA!$F$2:$F$4115,"failed",DATA!$D$2:$D$4115,"&gt;=15000",DATA!$D$2:$D$4115,"&lt;20000"),1)</f>
        <v>90</v>
      </c>
      <c r="D6">
        <f>ROUND(COUNTIFS(DATA!$F$2:$F$4115,"canceled",DATA!$D$2:$D$4115,"&gt;=15000",DATA!$D$2:$D$4115,"&lt;20000"),1)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5">
      <c r="A7" t="s">
        <v>8385</v>
      </c>
      <c r="B7">
        <f>ROUND(COUNTIFS(DATA!$F$2:$F$4115,"successful",DATA!$D$2:$D$4115,"&gt;=20000",DATA!$D$2:$D$4115,"&lt;25000"),1)</f>
        <v>62</v>
      </c>
      <c r="C7">
        <f>ROUND(COUNTIFS(DATA!$F$2:$F$4115,"failed",DATA!$D$2:$D$4115,"&gt;=20000",DATA!$D$2:$D$4115,"&lt;25000"),1)</f>
        <v>72</v>
      </c>
      <c r="D7">
        <f>ROUND(COUNTIFS(DATA!$F$2:$F$4115,"canceledl",DATA!$D$2:$D$4115,"&gt;=20000",DATA!$D$2:$D$4115,"&lt;25000"),1)</f>
        <v>0</v>
      </c>
      <c r="E7">
        <f t="shared" si="0"/>
        <v>134</v>
      </c>
      <c r="F7" s="6">
        <f t="shared" si="1"/>
        <v>0.46268656716417911</v>
      </c>
      <c r="G7" s="6">
        <f t="shared" si="2"/>
        <v>0.53731343283582089</v>
      </c>
      <c r="H7" s="6">
        <f t="shared" si="3"/>
        <v>0</v>
      </c>
    </row>
    <row r="8" spans="1:8" x14ac:dyDescent="0.25">
      <c r="A8" t="s">
        <v>8386</v>
      </c>
      <c r="B8">
        <f>ROUND(COUNTIFS(DATA!$F$2:$F$4115,"successful",DATA!$D$2:$D$4115,"&gt;=25000",DATA!$D$2:$D$4115,"&lt;30000"),1)</f>
        <v>55</v>
      </c>
      <c r="C8">
        <f>ROUND(COUNTIFS(DATA!$F$2:$F$4115,"failed",DATA!$D$2:$D$4115,"&gt;=25000",DATA!$D$2:$D$4115,"&lt;30000"),1)</f>
        <v>64</v>
      </c>
      <c r="D8">
        <f>ROUND(COUNTIFS(DATA!$F$2:$F$4115,"canceled",DATA!$D$2:$D$4115,"&gt;=25000",DATA!$D$2:$D$4115,"&lt;30000"),1)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5">
      <c r="A9" t="s">
        <v>8387</v>
      </c>
      <c r="B9">
        <f>ROUND(COUNTIFS(DATA!$F$2:$F$4115,"successful",DATA!$D$2:$D$4115,"&gt;=30000",DATA!$D$2:$D$4115,"&lt;35000"),1)</f>
        <v>32</v>
      </c>
      <c r="C9">
        <f>ROUND(COUNTIFS(DATA!$F$2:$F$4115,"failed",DATA!$D$2:$D$4115,"&gt;=30000",DATA!$D$2:$D$4115,"&lt;35000"),1)</f>
        <v>37</v>
      </c>
      <c r="D9">
        <f>ROUND(COUNTIFS(DATA!$F$2:$F$4115,"canceled",DATA!$D$2:$D$4115,"&gt;=30000",DATA!$D$2:$D$4115,"&lt;35000"),1)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5">
      <c r="A10" t="s">
        <v>8388</v>
      </c>
      <c r="B10">
        <f>ROUND(COUNTIFS(DATA!$F$2:$F$4115,"successful",DATA!$D$2:$D$4115,"&gt;=35000",DATA!$D$2:$D$4115,"&lt;40000"),1)</f>
        <v>26</v>
      </c>
      <c r="C10">
        <f>ROUND(COUNTIFS(DATA!$F$2:$F$4115,"failed",DATA!$D$2:$D$4115,"&gt;=35000",DATA!$D$2:$D$4115,"&lt;40000"),1)</f>
        <v>22</v>
      </c>
      <c r="D10">
        <f>ROUND(COUNTIFS(DATA!$F$2:$F$4115,"canceled",DATA!$D$2:$D$4115,"&gt;=35000",DATA!$D$2:$D$4115,"&lt;40000"),1)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5">
      <c r="A11" t="s">
        <v>8389</v>
      </c>
      <c r="B11">
        <f>ROUND(COUNTIFS(DATA!$F$2:$F$4115,"successful",DATA!$D$2:$D$4115,"&gt;=40000",DATA!$D$2:$D$4115,"&lt;45000"),1)</f>
        <v>21</v>
      </c>
      <c r="C11">
        <f>ROUND(COUNTIFS(DATA!$F$2:$F$4115,"failed",DATA!$D$2:$D$4115,"&gt;=40000",DATA!$D$2:$D$4115,"&lt;45000"),1)</f>
        <v>16</v>
      </c>
      <c r="D11">
        <f>ROUND(COUNTIFS(DATA!$F$2:$F$4115,"canceled",DATA!$D$2:$D$4115,"&gt;=40000",DATA!$D$2:$D$4115,"&lt;45000"),1)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5">
      <c r="A12" t="s">
        <v>8390</v>
      </c>
      <c r="B12">
        <f>ROUND(COUNTIFS(DATA!$F$2:$F$4115,"successful",DATA!$D$2:$D$4115,"&gt;=45000",DATA!$D$2:$D$4115,"&lt;50000"),1)</f>
        <v>6</v>
      </c>
      <c r="C12">
        <f>ROUND(COUNTIFS(DATA!$F$2:$F$4115,"failed",DATA!$D$2:$D$4115,"&gt;=45000",DATA!$D$2:$D$4115,"&lt;50000"),1)</f>
        <v>11</v>
      </c>
      <c r="D12">
        <f>ROUND(COUNTIFS(DATA!$F$2:$F$4115,"canceled",DATA!$D$2:$D$4115,"&gt;=45000",DATA!$D$2:$D$4115,"&lt;50000"),1)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5">
      <c r="A13" t="s">
        <v>8426</v>
      </c>
      <c r="B13">
        <f>ROUND(COUNTIFS(DATA!$F$2:$F$4115,"successful",DATA!$D$2:$D$4115,"&gt;=50000"),1)</f>
        <v>86</v>
      </c>
      <c r="C13">
        <f>ROUND(COUNTIFS(DATA!$F$2:$F$4115,"failed",DATA!$D$2:$D$4115,"&gt;=50000"),1)</f>
        <v>258</v>
      </c>
      <c r="D13">
        <f>ROUND(COUNTIFS(DATA!$F$2:$F$4115,"canceled",DATA!$D$2:$D$4115,"&gt;=50000"),1)</f>
        <v>100</v>
      </c>
      <c r="E13">
        <f t="shared" ref="E13" si="4">SUM(B13:D13)</f>
        <v>444</v>
      </c>
      <c r="F13" s="6">
        <f t="shared" ref="F13" si="5">B13/E13</f>
        <v>0.19369369369369369</v>
      </c>
      <c r="G13" s="6">
        <f t="shared" ref="G13" si="6">C13/E13</f>
        <v>0.58108108108108103</v>
      </c>
      <c r="H13" s="6">
        <f t="shared" ref="H13" si="7">D13/E13</f>
        <v>0.22522522522522523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A1CD0-EDEB-48CD-96C7-3091B312B787}">
  <sheetPr codeName="Sheet10"/>
  <dimension ref="A1:R2186"/>
  <sheetViews>
    <sheetView zoomScale="120" zoomScaleNormal="120" workbookViewId="0">
      <selection activeCell="M19" sqref="M19"/>
    </sheetView>
  </sheetViews>
  <sheetFormatPr defaultRowHeight="15" x14ac:dyDescent="0.25"/>
  <cols>
    <col min="1" max="1" width="12.85546875" customWidth="1"/>
    <col min="2" max="2" width="18.85546875" customWidth="1"/>
    <col min="4" max="4" width="14.28515625" customWidth="1"/>
    <col min="8" max="8" width="15.140625" customWidth="1"/>
    <col min="9" max="9" width="20.28515625" customWidth="1"/>
    <col min="11" max="11" width="11.7109375" customWidth="1"/>
  </cols>
  <sheetData>
    <row r="1" spans="1:18" x14ac:dyDescent="0.25">
      <c r="A1" s="5" t="s">
        <v>8409</v>
      </c>
      <c r="B1" s="5" t="s">
        <v>8262</v>
      </c>
      <c r="C1" s="5" t="s">
        <v>8437</v>
      </c>
      <c r="D1" s="21" t="s">
        <v>8420</v>
      </c>
      <c r="E1" s="22"/>
      <c r="H1" s="5" t="s">
        <v>8409</v>
      </c>
      <c r="I1" s="5" t="s">
        <v>8262</v>
      </c>
      <c r="J1" s="5" t="s">
        <v>8437</v>
      </c>
      <c r="K1" s="21" t="s">
        <v>8419</v>
      </c>
      <c r="L1" s="22"/>
    </row>
    <row r="2" spans="1:18" x14ac:dyDescent="0.25">
      <c r="A2" t="s">
        <v>8219</v>
      </c>
      <c r="B2">
        <v>1</v>
      </c>
      <c r="C2">
        <f t="shared" ref="C2:C65" si="0">STANDARDIZE(B2,$E$2,$E$14)</f>
        <v>-0.22909555321053027</v>
      </c>
      <c r="D2" t="s">
        <v>8410</v>
      </c>
      <c r="E2">
        <f>AVERAGE(B2:B2186)</f>
        <v>194.42517162471395</v>
      </c>
      <c r="H2" t="s">
        <v>8221</v>
      </c>
      <c r="I2">
        <v>0</v>
      </c>
      <c r="J2">
        <f>STANDARDIZE(I2,$L$2,$L$14)</f>
        <v>-0.28830859714434109</v>
      </c>
      <c r="K2" t="s">
        <v>8410</v>
      </c>
      <c r="L2">
        <f>AVERAGE(I2:I1531)</f>
        <v>17.709803921568628</v>
      </c>
      <c r="N2" t="s">
        <v>8431</v>
      </c>
      <c r="O2" t="s">
        <v>8432</v>
      </c>
      <c r="R2" t="s">
        <v>8435</v>
      </c>
    </row>
    <row r="3" spans="1:18" x14ac:dyDescent="0.25">
      <c r="A3" t="s">
        <v>8219</v>
      </c>
      <c r="B3">
        <v>1</v>
      </c>
      <c r="C3">
        <f t="shared" si="0"/>
        <v>-0.22909555321053027</v>
      </c>
      <c r="D3" t="s">
        <v>8411</v>
      </c>
      <c r="E3">
        <f>MEDIAN(B2:B2186)</f>
        <v>62</v>
      </c>
      <c r="H3" t="s">
        <v>8221</v>
      </c>
      <c r="I3">
        <v>0</v>
      </c>
      <c r="J3">
        <f t="shared" ref="J3:J66" si="1">STANDARDIZE(I3,$L$2,$L$14)</f>
        <v>-0.28830859714434109</v>
      </c>
      <c r="K3" t="s">
        <v>8411</v>
      </c>
      <c r="L3">
        <f>MEDIAN(I2:I2186)</f>
        <v>4</v>
      </c>
      <c r="R3" t="s">
        <v>8436</v>
      </c>
    </row>
    <row r="4" spans="1:18" x14ac:dyDescent="0.25">
      <c r="A4" t="s">
        <v>8219</v>
      </c>
      <c r="B4">
        <v>1</v>
      </c>
      <c r="C4">
        <f t="shared" si="0"/>
        <v>-0.22909555321053027</v>
      </c>
      <c r="D4" t="s">
        <v>8424</v>
      </c>
      <c r="E4" cm="1">
        <f t="array" ref="E4">_xlfn.MODE.MULT(B2:B2186)</f>
        <v>27</v>
      </c>
      <c r="H4" t="s">
        <v>8221</v>
      </c>
      <c r="I4">
        <v>0</v>
      </c>
      <c r="J4">
        <f t="shared" si="1"/>
        <v>-0.28830859714434109</v>
      </c>
      <c r="K4" t="s">
        <v>8424</v>
      </c>
      <c r="L4" cm="1">
        <f t="array" ref="L4">_xlfn.MODE.MULT(I2:I1531)</f>
        <v>0</v>
      </c>
    </row>
    <row r="5" spans="1:18" x14ac:dyDescent="0.25">
      <c r="A5" t="s">
        <v>8219</v>
      </c>
      <c r="B5">
        <v>2</v>
      </c>
      <c r="C5">
        <f t="shared" si="0"/>
        <v>-0.22791113883836661</v>
      </c>
      <c r="D5" t="s">
        <v>8412</v>
      </c>
      <c r="E5">
        <f>MIN(B2:B2186)</f>
        <v>1</v>
      </c>
      <c r="H5" t="s">
        <v>8221</v>
      </c>
      <c r="I5">
        <v>0</v>
      </c>
      <c r="J5">
        <f t="shared" si="1"/>
        <v>-0.28830859714434109</v>
      </c>
      <c r="K5" t="s">
        <v>8412</v>
      </c>
      <c r="L5">
        <f>MIN(I2:I2186)</f>
        <v>0</v>
      </c>
      <c r="O5" t="s">
        <v>8433</v>
      </c>
    </row>
    <row r="6" spans="1:18" x14ac:dyDescent="0.25">
      <c r="A6" t="s">
        <v>8219</v>
      </c>
      <c r="B6">
        <v>3</v>
      </c>
      <c r="C6">
        <f t="shared" si="0"/>
        <v>-0.22672672446620298</v>
      </c>
      <c r="D6" t="s">
        <v>8413</v>
      </c>
      <c r="E6">
        <f>MAX(B2:B2186)</f>
        <v>26457</v>
      </c>
      <c r="H6" t="s">
        <v>8221</v>
      </c>
      <c r="I6">
        <v>0</v>
      </c>
      <c r="J6">
        <f t="shared" si="1"/>
        <v>-0.28830859714434109</v>
      </c>
      <c r="K6" t="s">
        <v>8413</v>
      </c>
      <c r="L6">
        <f>MAX(I2:I2186)</f>
        <v>1293</v>
      </c>
      <c r="O6" t="s">
        <v>8434</v>
      </c>
    </row>
    <row r="7" spans="1:18" x14ac:dyDescent="0.25">
      <c r="A7" t="s">
        <v>8219</v>
      </c>
      <c r="B7">
        <v>3</v>
      </c>
      <c r="C7">
        <f t="shared" si="0"/>
        <v>-0.22672672446620298</v>
      </c>
      <c r="D7" t="s">
        <v>8414</v>
      </c>
      <c r="E7">
        <f>QUARTILE((B2:B2186),1)</f>
        <v>29</v>
      </c>
      <c r="H7" t="s">
        <v>8221</v>
      </c>
      <c r="I7">
        <v>0</v>
      </c>
      <c r="J7">
        <f t="shared" si="1"/>
        <v>-0.28830859714434109</v>
      </c>
      <c r="K7" t="s">
        <v>8414</v>
      </c>
      <c r="L7">
        <f>QUARTILE((I2:I2186),1)</f>
        <v>1</v>
      </c>
    </row>
    <row r="8" spans="1:18" x14ac:dyDescent="0.25">
      <c r="A8" t="s">
        <v>8219</v>
      </c>
      <c r="B8">
        <v>3</v>
      </c>
      <c r="C8">
        <f t="shared" si="0"/>
        <v>-0.22672672446620298</v>
      </c>
      <c r="D8" t="s">
        <v>8415</v>
      </c>
      <c r="E8">
        <f>QUARTILE((B2:B2186),3)</f>
        <v>141</v>
      </c>
      <c r="H8" t="s">
        <v>8221</v>
      </c>
      <c r="I8">
        <v>0</v>
      </c>
      <c r="J8">
        <f t="shared" si="1"/>
        <v>-0.28830859714434109</v>
      </c>
      <c r="K8" t="s">
        <v>8415</v>
      </c>
      <c r="L8">
        <f>QUARTILE((I2:I2186),3)</f>
        <v>12</v>
      </c>
    </row>
    <row r="9" spans="1:18" x14ac:dyDescent="0.25">
      <c r="A9" t="s">
        <v>8219</v>
      </c>
      <c r="B9">
        <v>3</v>
      </c>
      <c r="C9">
        <f t="shared" si="0"/>
        <v>-0.22672672446620298</v>
      </c>
      <c r="D9" t="s">
        <v>8416</v>
      </c>
      <c r="E9">
        <f>E8-E7</f>
        <v>112</v>
      </c>
      <c r="H9" t="s">
        <v>8221</v>
      </c>
      <c r="I9">
        <v>0</v>
      </c>
      <c r="J9">
        <f t="shared" si="1"/>
        <v>-0.28830859714434109</v>
      </c>
      <c r="K9" t="s">
        <v>8416</v>
      </c>
      <c r="L9">
        <f>L8-L7</f>
        <v>11</v>
      </c>
    </row>
    <row r="10" spans="1:18" x14ac:dyDescent="0.25">
      <c r="A10" t="s">
        <v>8219</v>
      </c>
      <c r="B10">
        <v>3</v>
      </c>
      <c r="C10">
        <f t="shared" si="0"/>
        <v>-0.22672672446620298</v>
      </c>
      <c r="H10" t="s">
        <v>8221</v>
      </c>
      <c r="I10">
        <v>0</v>
      </c>
      <c r="J10">
        <f t="shared" si="1"/>
        <v>-0.28830859714434109</v>
      </c>
    </row>
    <row r="11" spans="1:18" x14ac:dyDescent="0.25">
      <c r="A11" t="s">
        <v>8219</v>
      </c>
      <c r="B11">
        <v>3</v>
      </c>
      <c r="C11">
        <f t="shared" si="0"/>
        <v>-0.22672672446620298</v>
      </c>
      <c r="D11" t="s">
        <v>8417</v>
      </c>
      <c r="E11">
        <f>E7-(1.5*E9)</f>
        <v>-139</v>
      </c>
      <c r="H11" t="s">
        <v>8221</v>
      </c>
      <c r="I11">
        <v>0</v>
      </c>
      <c r="J11">
        <f t="shared" si="1"/>
        <v>-0.28830859714434109</v>
      </c>
      <c r="K11" t="s">
        <v>8417</v>
      </c>
      <c r="L11">
        <f>L7-(1.5*L9)</f>
        <v>-15.5</v>
      </c>
    </row>
    <row r="12" spans="1:18" x14ac:dyDescent="0.25">
      <c r="A12" t="s">
        <v>8219</v>
      </c>
      <c r="B12">
        <v>3</v>
      </c>
      <c r="C12">
        <f t="shared" si="0"/>
        <v>-0.22672672446620298</v>
      </c>
      <c r="D12" t="s">
        <v>8418</v>
      </c>
      <c r="E12">
        <f>SUM(E8+(1.5*E9))</f>
        <v>309</v>
      </c>
      <c r="H12" t="s">
        <v>8221</v>
      </c>
      <c r="I12">
        <v>0</v>
      </c>
      <c r="J12">
        <f t="shared" si="1"/>
        <v>-0.28830859714434109</v>
      </c>
      <c r="K12" t="s">
        <v>8418</v>
      </c>
      <c r="L12">
        <f>SUM(L8+(1.5*L9))</f>
        <v>28.5</v>
      </c>
    </row>
    <row r="13" spans="1:18" x14ac:dyDescent="0.25">
      <c r="A13" t="s">
        <v>8219</v>
      </c>
      <c r="B13">
        <v>3</v>
      </c>
      <c r="C13">
        <f t="shared" si="0"/>
        <v>-0.22672672446620298</v>
      </c>
      <c r="H13" t="s">
        <v>8221</v>
      </c>
      <c r="I13">
        <v>0</v>
      </c>
      <c r="J13">
        <f t="shared" si="1"/>
        <v>-0.28830859714434109</v>
      </c>
    </row>
    <row r="14" spans="1:18" x14ac:dyDescent="0.25">
      <c r="A14" t="s">
        <v>8219</v>
      </c>
      <c r="B14">
        <v>3</v>
      </c>
      <c r="C14">
        <f t="shared" si="0"/>
        <v>-0.22672672446620298</v>
      </c>
      <c r="D14" t="s">
        <v>8422</v>
      </c>
      <c r="E14">
        <f>_xlfn.STDEV.P(B2:B2186)</f>
        <v>844.29910975602149</v>
      </c>
      <c r="H14" t="s">
        <v>8221</v>
      </c>
      <c r="I14">
        <v>0</v>
      </c>
      <c r="J14">
        <f t="shared" si="1"/>
        <v>-0.28830859714434109</v>
      </c>
      <c r="K14" t="s">
        <v>8422</v>
      </c>
      <c r="L14">
        <f>_xlfn.STDEV.P(I2:I1531)</f>
        <v>61.426555076684906</v>
      </c>
    </row>
    <row r="15" spans="1:18" x14ac:dyDescent="0.25">
      <c r="A15" t="s">
        <v>8219</v>
      </c>
      <c r="B15">
        <v>3</v>
      </c>
      <c r="C15">
        <f t="shared" si="0"/>
        <v>-0.22672672446620298</v>
      </c>
      <c r="D15" t="s">
        <v>8423</v>
      </c>
      <c r="E15">
        <f>_xlfn.STDEV.S(B2:B2186)</f>
        <v>844.49237955591047</v>
      </c>
      <c r="H15" t="s">
        <v>8221</v>
      </c>
      <c r="I15">
        <v>0</v>
      </c>
      <c r="J15">
        <f t="shared" si="1"/>
        <v>-0.28830859714434109</v>
      </c>
      <c r="K15" t="s">
        <v>8423</v>
      </c>
      <c r="L15">
        <f>_xlfn.STDEV.S(I2:I1531)</f>
        <v>61.446638959868842</v>
      </c>
    </row>
    <row r="16" spans="1:18" x14ac:dyDescent="0.25">
      <c r="A16" t="s">
        <v>8219</v>
      </c>
      <c r="B16">
        <v>4</v>
      </c>
      <c r="C16">
        <f t="shared" si="0"/>
        <v>-0.22554231009403933</v>
      </c>
      <c r="H16" t="s">
        <v>8221</v>
      </c>
      <c r="I16">
        <v>0</v>
      </c>
      <c r="J16">
        <f t="shared" si="1"/>
        <v>-0.28830859714434109</v>
      </c>
    </row>
    <row r="17" spans="1:10" x14ac:dyDescent="0.25">
      <c r="A17" t="s">
        <v>8219</v>
      </c>
      <c r="B17">
        <v>4</v>
      </c>
      <c r="C17">
        <f t="shared" si="0"/>
        <v>-0.22554231009403933</v>
      </c>
      <c r="H17" t="s">
        <v>8221</v>
      </c>
      <c r="I17">
        <v>0</v>
      </c>
      <c r="J17">
        <f t="shared" si="1"/>
        <v>-0.28830859714434109</v>
      </c>
    </row>
    <row r="18" spans="1:10" x14ac:dyDescent="0.25">
      <c r="A18" t="s">
        <v>8219</v>
      </c>
      <c r="B18">
        <v>4</v>
      </c>
      <c r="C18">
        <f t="shared" si="0"/>
        <v>-0.22554231009403933</v>
      </c>
      <c r="H18" t="s">
        <v>8221</v>
      </c>
      <c r="I18">
        <v>0</v>
      </c>
      <c r="J18">
        <f t="shared" si="1"/>
        <v>-0.28830859714434109</v>
      </c>
    </row>
    <row r="19" spans="1:10" x14ac:dyDescent="0.25">
      <c r="A19" t="s">
        <v>8219</v>
      </c>
      <c r="B19">
        <v>4</v>
      </c>
      <c r="C19">
        <f t="shared" si="0"/>
        <v>-0.22554231009403933</v>
      </c>
      <c r="H19" t="s">
        <v>8221</v>
      </c>
      <c r="I19">
        <v>0</v>
      </c>
      <c r="J19">
        <f t="shared" si="1"/>
        <v>-0.28830859714434109</v>
      </c>
    </row>
    <row r="20" spans="1:10" x14ac:dyDescent="0.25">
      <c r="A20" t="s">
        <v>8219</v>
      </c>
      <c r="B20">
        <v>4</v>
      </c>
      <c r="C20">
        <f t="shared" si="0"/>
        <v>-0.22554231009403933</v>
      </c>
      <c r="H20" t="s">
        <v>8221</v>
      </c>
      <c r="I20">
        <v>0</v>
      </c>
      <c r="J20">
        <f t="shared" si="1"/>
        <v>-0.28830859714434109</v>
      </c>
    </row>
    <row r="21" spans="1:10" x14ac:dyDescent="0.25">
      <c r="A21" t="s">
        <v>8219</v>
      </c>
      <c r="B21">
        <v>5</v>
      </c>
      <c r="C21">
        <f t="shared" si="0"/>
        <v>-0.2243578957218757</v>
      </c>
      <c r="H21" t="s">
        <v>8221</v>
      </c>
      <c r="I21">
        <v>0</v>
      </c>
      <c r="J21">
        <f t="shared" si="1"/>
        <v>-0.28830859714434109</v>
      </c>
    </row>
    <row r="22" spans="1:10" x14ac:dyDescent="0.25">
      <c r="A22" t="s">
        <v>8219</v>
      </c>
      <c r="B22">
        <v>5</v>
      </c>
      <c r="C22">
        <f t="shared" si="0"/>
        <v>-0.2243578957218757</v>
      </c>
      <c r="H22" t="s">
        <v>8221</v>
      </c>
      <c r="I22">
        <v>0</v>
      </c>
      <c r="J22">
        <f t="shared" si="1"/>
        <v>-0.28830859714434109</v>
      </c>
    </row>
    <row r="23" spans="1:10" x14ac:dyDescent="0.25">
      <c r="A23" t="s">
        <v>8219</v>
      </c>
      <c r="B23">
        <v>5</v>
      </c>
      <c r="C23">
        <f t="shared" si="0"/>
        <v>-0.2243578957218757</v>
      </c>
      <c r="H23" t="s">
        <v>8221</v>
      </c>
      <c r="I23">
        <v>0</v>
      </c>
      <c r="J23">
        <f t="shared" si="1"/>
        <v>-0.28830859714434109</v>
      </c>
    </row>
    <row r="24" spans="1:10" x14ac:dyDescent="0.25">
      <c r="A24" t="s">
        <v>8219</v>
      </c>
      <c r="B24">
        <v>6</v>
      </c>
      <c r="C24">
        <f t="shared" si="0"/>
        <v>-0.22317348134971204</v>
      </c>
      <c r="H24" t="s">
        <v>8221</v>
      </c>
      <c r="I24">
        <v>0</v>
      </c>
      <c r="J24">
        <f t="shared" si="1"/>
        <v>-0.28830859714434109</v>
      </c>
    </row>
    <row r="25" spans="1:10" x14ac:dyDescent="0.25">
      <c r="A25" t="s">
        <v>8219</v>
      </c>
      <c r="B25">
        <v>6</v>
      </c>
      <c r="C25">
        <f t="shared" si="0"/>
        <v>-0.22317348134971204</v>
      </c>
      <c r="H25" t="s">
        <v>8221</v>
      </c>
      <c r="I25">
        <v>0</v>
      </c>
      <c r="J25">
        <f t="shared" si="1"/>
        <v>-0.28830859714434109</v>
      </c>
    </row>
    <row r="26" spans="1:10" x14ac:dyDescent="0.25">
      <c r="A26" t="s">
        <v>8219</v>
      </c>
      <c r="B26">
        <v>6</v>
      </c>
      <c r="C26">
        <f t="shared" si="0"/>
        <v>-0.22317348134971204</v>
      </c>
      <c r="H26" t="s">
        <v>8221</v>
      </c>
      <c r="I26">
        <v>0</v>
      </c>
      <c r="J26">
        <f t="shared" si="1"/>
        <v>-0.28830859714434109</v>
      </c>
    </row>
    <row r="27" spans="1:10" x14ac:dyDescent="0.25">
      <c r="A27" t="s">
        <v>8219</v>
      </c>
      <c r="B27">
        <v>6</v>
      </c>
      <c r="C27">
        <f t="shared" si="0"/>
        <v>-0.22317348134971204</v>
      </c>
      <c r="H27" t="s">
        <v>8221</v>
      </c>
      <c r="I27">
        <v>0</v>
      </c>
      <c r="J27">
        <f t="shared" si="1"/>
        <v>-0.28830859714434109</v>
      </c>
    </row>
    <row r="28" spans="1:10" x14ac:dyDescent="0.25">
      <c r="A28" t="s">
        <v>8219</v>
      </c>
      <c r="B28">
        <v>6</v>
      </c>
      <c r="C28">
        <f t="shared" si="0"/>
        <v>-0.22317348134971204</v>
      </c>
      <c r="H28" t="s">
        <v>8221</v>
      </c>
      <c r="I28">
        <v>0</v>
      </c>
      <c r="J28">
        <f t="shared" si="1"/>
        <v>-0.28830859714434109</v>
      </c>
    </row>
    <row r="29" spans="1:10" x14ac:dyDescent="0.25">
      <c r="A29" t="s">
        <v>8219</v>
      </c>
      <c r="B29">
        <v>7</v>
      </c>
      <c r="C29">
        <f t="shared" si="0"/>
        <v>-0.22198906697754842</v>
      </c>
      <c r="H29" t="s">
        <v>8221</v>
      </c>
      <c r="I29">
        <v>0</v>
      </c>
      <c r="J29">
        <f t="shared" si="1"/>
        <v>-0.28830859714434109</v>
      </c>
    </row>
    <row r="30" spans="1:10" x14ac:dyDescent="0.25">
      <c r="A30" t="s">
        <v>8219</v>
      </c>
      <c r="B30">
        <v>7</v>
      </c>
      <c r="C30">
        <f t="shared" si="0"/>
        <v>-0.22198906697754842</v>
      </c>
      <c r="H30" t="s">
        <v>8221</v>
      </c>
      <c r="I30">
        <v>0</v>
      </c>
      <c r="J30">
        <f t="shared" si="1"/>
        <v>-0.28830859714434109</v>
      </c>
    </row>
    <row r="31" spans="1:10" x14ac:dyDescent="0.25">
      <c r="A31" t="s">
        <v>8219</v>
      </c>
      <c r="B31">
        <v>7</v>
      </c>
      <c r="C31">
        <f t="shared" si="0"/>
        <v>-0.22198906697754842</v>
      </c>
      <c r="H31" t="s">
        <v>8221</v>
      </c>
      <c r="I31">
        <v>0</v>
      </c>
      <c r="J31">
        <f t="shared" si="1"/>
        <v>-0.28830859714434109</v>
      </c>
    </row>
    <row r="32" spans="1:10" x14ac:dyDescent="0.25">
      <c r="A32" t="s">
        <v>8219</v>
      </c>
      <c r="B32">
        <v>7</v>
      </c>
      <c r="C32">
        <f t="shared" si="0"/>
        <v>-0.22198906697754842</v>
      </c>
      <c r="H32" t="s">
        <v>8221</v>
      </c>
      <c r="I32">
        <v>0</v>
      </c>
      <c r="J32">
        <f t="shared" si="1"/>
        <v>-0.28830859714434109</v>
      </c>
    </row>
    <row r="33" spans="1:10" x14ac:dyDescent="0.25">
      <c r="A33" t="s">
        <v>8219</v>
      </c>
      <c r="B33">
        <v>7</v>
      </c>
      <c r="C33">
        <f t="shared" si="0"/>
        <v>-0.22198906697754842</v>
      </c>
      <c r="H33" t="s">
        <v>8221</v>
      </c>
      <c r="I33">
        <v>0</v>
      </c>
      <c r="J33">
        <f t="shared" si="1"/>
        <v>-0.28830859714434109</v>
      </c>
    </row>
    <row r="34" spans="1:10" x14ac:dyDescent="0.25">
      <c r="A34" t="s">
        <v>8219</v>
      </c>
      <c r="B34">
        <v>7</v>
      </c>
      <c r="C34">
        <f t="shared" si="0"/>
        <v>-0.22198906697754842</v>
      </c>
      <c r="H34" t="s">
        <v>8221</v>
      </c>
      <c r="I34">
        <v>0</v>
      </c>
      <c r="J34">
        <f t="shared" si="1"/>
        <v>-0.28830859714434109</v>
      </c>
    </row>
    <row r="35" spans="1:10" x14ac:dyDescent="0.25">
      <c r="A35" t="s">
        <v>8219</v>
      </c>
      <c r="B35">
        <v>7</v>
      </c>
      <c r="C35">
        <f t="shared" si="0"/>
        <v>-0.22198906697754842</v>
      </c>
      <c r="H35" t="s">
        <v>8221</v>
      </c>
      <c r="I35">
        <v>0</v>
      </c>
      <c r="J35">
        <f t="shared" si="1"/>
        <v>-0.28830859714434109</v>
      </c>
    </row>
    <row r="36" spans="1:10" x14ac:dyDescent="0.25">
      <c r="A36" t="s">
        <v>8219</v>
      </c>
      <c r="B36">
        <v>7</v>
      </c>
      <c r="C36">
        <f t="shared" si="0"/>
        <v>-0.22198906697754842</v>
      </c>
      <c r="H36" t="s">
        <v>8221</v>
      </c>
      <c r="I36">
        <v>0</v>
      </c>
      <c r="J36">
        <f t="shared" si="1"/>
        <v>-0.28830859714434109</v>
      </c>
    </row>
    <row r="37" spans="1:10" x14ac:dyDescent="0.25">
      <c r="A37" t="s">
        <v>8219</v>
      </c>
      <c r="B37">
        <v>7</v>
      </c>
      <c r="C37">
        <f t="shared" si="0"/>
        <v>-0.22198906697754842</v>
      </c>
      <c r="H37" t="s">
        <v>8221</v>
      </c>
      <c r="I37">
        <v>0</v>
      </c>
      <c r="J37">
        <f t="shared" si="1"/>
        <v>-0.28830859714434109</v>
      </c>
    </row>
    <row r="38" spans="1:10" x14ac:dyDescent="0.25">
      <c r="A38" t="s">
        <v>8219</v>
      </c>
      <c r="B38">
        <v>7</v>
      </c>
      <c r="C38">
        <f t="shared" si="0"/>
        <v>-0.22198906697754842</v>
      </c>
      <c r="H38" t="s">
        <v>8221</v>
      </c>
      <c r="I38">
        <v>0</v>
      </c>
      <c r="J38">
        <f t="shared" si="1"/>
        <v>-0.28830859714434109</v>
      </c>
    </row>
    <row r="39" spans="1:10" x14ac:dyDescent="0.25">
      <c r="A39" t="s">
        <v>8219</v>
      </c>
      <c r="B39">
        <v>8</v>
      </c>
      <c r="C39">
        <f t="shared" si="0"/>
        <v>-0.22080465260538476</v>
      </c>
      <c r="H39" t="s">
        <v>8221</v>
      </c>
      <c r="I39">
        <v>0</v>
      </c>
      <c r="J39">
        <f t="shared" si="1"/>
        <v>-0.28830859714434109</v>
      </c>
    </row>
    <row r="40" spans="1:10" x14ac:dyDescent="0.25">
      <c r="A40" t="s">
        <v>8219</v>
      </c>
      <c r="B40">
        <v>8</v>
      </c>
      <c r="C40">
        <f t="shared" si="0"/>
        <v>-0.22080465260538476</v>
      </c>
      <c r="H40" t="s">
        <v>8221</v>
      </c>
      <c r="I40">
        <v>0</v>
      </c>
      <c r="J40">
        <f t="shared" si="1"/>
        <v>-0.28830859714434109</v>
      </c>
    </row>
    <row r="41" spans="1:10" x14ac:dyDescent="0.25">
      <c r="A41" t="s">
        <v>8219</v>
      </c>
      <c r="B41">
        <v>8</v>
      </c>
      <c r="C41">
        <f t="shared" si="0"/>
        <v>-0.22080465260538476</v>
      </c>
      <c r="H41" t="s">
        <v>8221</v>
      </c>
      <c r="I41">
        <v>0</v>
      </c>
      <c r="J41">
        <f t="shared" si="1"/>
        <v>-0.28830859714434109</v>
      </c>
    </row>
    <row r="42" spans="1:10" x14ac:dyDescent="0.25">
      <c r="A42" t="s">
        <v>8219</v>
      </c>
      <c r="B42">
        <v>8</v>
      </c>
      <c r="C42">
        <f t="shared" si="0"/>
        <v>-0.22080465260538476</v>
      </c>
      <c r="H42" t="s">
        <v>8221</v>
      </c>
      <c r="I42">
        <v>0</v>
      </c>
      <c r="J42">
        <f t="shared" si="1"/>
        <v>-0.28830859714434109</v>
      </c>
    </row>
    <row r="43" spans="1:10" x14ac:dyDescent="0.25">
      <c r="A43" t="s">
        <v>8219</v>
      </c>
      <c r="B43">
        <v>8</v>
      </c>
      <c r="C43">
        <f t="shared" si="0"/>
        <v>-0.22080465260538476</v>
      </c>
      <c r="H43" t="s">
        <v>8221</v>
      </c>
      <c r="I43">
        <v>0</v>
      </c>
      <c r="J43">
        <f t="shared" si="1"/>
        <v>-0.28830859714434109</v>
      </c>
    </row>
    <row r="44" spans="1:10" x14ac:dyDescent="0.25">
      <c r="A44" t="s">
        <v>8219</v>
      </c>
      <c r="B44">
        <v>8</v>
      </c>
      <c r="C44">
        <f t="shared" si="0"/>
        <v>-0.22080465260538476</v>
      </c>
      <c r="H44" t="s">
        <v>8221</v>
      </c>
      <c r="I44">
        <v>0</v>
      </c>
      <c r="J44">
        <f t="shared" si="1"/>
        <v>-0.28830859714434109</v>
      </c>
    </row>
    <row r="45" spans="1:10" x14ac:dyDescent="0.25">
      <c r="A45" t="s">
        <v>8219</v>
      </c>
      <c r="B45">
        <v>8</v>
      </c>
      <c r="C45">
        <f t="shared" si="0"/>
        <v>-0.22080465260538476</v>
      </c>
      <c r="H45" t="s">
        <v>8221</v>
      </c>
      <c r="I45">
        <v>0</v>
      </c>
      <c r="J45">
        <f t="shared" si="1"/>
        <v>-0.28830859714434109</v>
      </c>
    </row>
    <row r="46" spans="1:10" x14ac:dyDescent="0.25">
      <c r="A46" t="s">
        <v>8219</v>
      </c>
      <c r="B46">
        <v>8</v>
      </c>
      <c r="C46">
        <f t="shared" si="0"/>
        <v>-0.22080465260538476</v>
      </c>
      <c r="H46" t="s">
        <v>8221</v>
      </c>
      <c r="I46">
        <v>0</v>
      </c>
      <c r="J46">
        <f t="shared" si="1"/>
        <v>-0.28830859714434109</v>
      </c>
    </row>
    <row r="47" spans="1:10" x14ac:dyDescent="0.25">
      <c r="A47" t="s">
        <v>8219</v>
      </c>
      <c r="B47">
        <v>8</v>
      </c>
      <c r="C47">
        <f t="shared" si="0"/>
        <v>-0.22080465260538476</v>
      </c>
      <c r="H47" t="s">
        <v>8221</v>
      </c>
      <c r="I47">
        <v>0</v>
      </c>
      <c r="J47">
        <f t="shared" si="1"/>
        <v>-0.28830859714434109</v>
      </c>
    </row>
    <row r="48" spans="1:10" x14ac:dyDescent="0.25">
      <c r="A48" t="s">
        <v>8219</v>
      </c>
      <c r="B48">
        <v>8</v>
      </c>
      <c r="C48">
        <f t="shared" si="0"/>
        <v>-0.22080465260538476</v>
      </c>
      <c r="H48" t="s">
        <v>8221</v>
      </c>
      <c r="I48">
        <v>0</v>
      </c>
      <c r="J48">
        <f t="shared" si="1"/>
        <v>-0.28830859714434109</v>
      </c>
    </row>
    <row r="49" spans="1:10" x14ac:dyDescent="0.25">
      <c r="A49" t="s">
        <v>8219</v>
      </c>
      <c r="B49">
        <v>8</v>
      </c>
      <c r="C49">
        <f t="shared" si="0"/>
        <v>-0.22080465260538476</v>
      </c>
      <c r="H49" t="s">
        <v>8221</v>
      </c>
      <c r="I49">
        <v>0</v>
      </c>
      <c r="J49">
        <f t="shared" si="1"/>
        <v>-0.28830859714434109</v>
      </c>
    </row>
    <row r="50" spans="1:10" x14ac:dyDescent="0.25">
      <c r="A50" t="s">
        <v>8219</v>
      </c>
      <c r="B50">
        <v>8</v>
      </c>
      <c r="C50">
        <f t="shared" si="0"/>
        <v>-0.22080465260538476</v>
      </c>
      <c r="H50" t="s">
        <v>8221</v>
      </c>
      <c r="I50">
        <v>0</v>
      </c>
      <c r="J50">
        <f t="shared" si="1"/>
        <v>-0.28830859714434109</v>
      </c>
    </row>
    <row r="51" spans="1:10" x14ac:dyDescent="0.25">
      <c r="A51" t="s">
        <v>8219</v>
      </c>
      <c r="B51">
        <v>8</v>
      </c>
      <c r="C51">
        <f t="shared" si="0"/>
        <v>-0.22080465260538476</v>
      </c>
      <c r="H51" t="s">
        <v>8221</v>
      </c>
      <c r="I51">
        <v>0</v>
      </c>
      <c r="J51">
        <f t="shared" si="1"/>
        <v>-0.28830859714434109</v>
      </c>
    </row>
    <row r="52" spans="1:10" x14ac:dyDescent="0.25">
      <c r="A52" t="s">
        <v>8219</v>
      </c>
      <c r="B52">
        <v>8</v>
      </c>
      <c r="C52">
        <f t="shared" si="0"/>
        <v>-0.22080465260538476</v>
      </c>
      <c r="H52" t="s">
        <v>8221</v>
      </c>
      <c r="I52">
        <v>0</v>
      </c>
      <c r="J52">
        <f t="shared" si="1"/>
        <v>-0.28830859714434109</v>
      </c>
    </row>
    <row r="53" spans="1:10" x14ac:dyDescent="0.25">
      <c r="A53" t="s">
        <v>8219</v>
      </c>
      <c r="B53">
        <v>8</v>
      </c>
      <c r="C53">
        <f t="shared" si="0"/>
        <v>-0.22080465260538476</v>
      </c>
      <c r="H53" t="s">
        <v>8221</v>
      </c>
      <c r="I53">
        <v>0</v>
      </c>
      <c r="J53">
        <f t="shared" si="1"/>
        <v>-0.28830859714434109</v>
      </c>
    </row>
    <row r="54" spans="1:10" x14ac:dyDescent="0.25">
      <c r="A54" t="s">
        <v>8219</v>
      </c>
      <c r="B54">
        <v>9</v>
      </c>
      <c r="C54">
        <f t="shared" si="0"/>
        <v>-0.21962023823322113</v>
      </c>
      <c r="H54" t="s">
        <v>8221</v>
      </c>
      <c r="I54">
        <v>0</v>
      </c>
      <c r="J54">
        <f t="shared" si="1"/>
        <v>-0.28830859714434109</v>
      </c>
    </row>
    <row r="55" spans="1:10" x14ac:dyDescent="0.25">
      <c r="A55" t="s">
        <v>8219</v>
      </c>
      <c r="B55">
        <v>9</v>
      </c>
      <c r="C55">
        <f t="shared" si="0"/>
        <v>-0.21962023823322113</v>
      </c>
      <c r="H55" t="s">
        <v>8221</v>
      </c>
      <c r="I55">
        <v>0</v>
      </c>
      <c r="J55">
        <f t="shared" si="1"/>
        <v>-0.28830859714434109</v>
      </c>
    </row>
    <row r="56" spans="1:10" x14ac:dyDescent="0.25">
      <c r="A56" t="s">
        <v>8219</v>
      </c>
      <c r="B56">
        <v>9</v>
      </c>
      <c r="C56">
        <f t="shared" si="0"/>
        <v>-0.21962023823322113</v>
      </c>
      <c r="H56" t="s">
        <v>8221</v>
      </c>
      <c r="I56">
        <v>0</v>
      </c>
      <c r="J56">
        <f t="shared" si="1"/>
        <v>-0.28830859714434109</v>
      </c>
    </row>
    <row r="57" spans="1:10" x14ac:dyDescent="0.25">
      <c r="A57" t="s">
        <v>8219</v>
      </c>
      <c r="B57">
        <v>9</v>
      </c>
      <c r="C57">
        <f t="shared" si="0"/>
        <v>-0.21962023823322113</v>
      </c>
      <c r="H57" t="s">
        <v>8221</v>
      </c>
      <c r="I57">
        <v>0</v>
      </c>
      <c r="J57">
        <f t="shared" si="1"/>
        <v>-0.28830859714434109</v>
      </c>
    </row>
    <row r="58" spans="1:10" x14ac:dyDescent="0.25">
      <c r="A58" t="s">
        <v>8219</v>
      </c>
      <c r="B58">
        <v>9</v>
      </c>
      <c r="C58">
        <f t="shared" si="0"/>
        <v>-0.21962023823322113</v>
      </c>
      <c r="H58" t="s">
        <v>8221</v>
      </c>
      <c r="I58">
        <v>0</v>
      </c>
      <c r="J58">
        <f t="shared" si="1"/>
        <v>-0.28830859714434109</v>
      </c>
    </row>
    <row r="59" spans="1:10" x14ac:dyDescent="0.25">
      <c r="A59" t="s">
        <v>8219</v>
      </c>
      <c r="B59">
        <v>9</v>
      </c>
      <c r="C59">
        <f t="shared" si="0"/>
        <v>-0.21962023823322113</v>
      </c>
      <c r="H59" t="s">
        <v>8221</v>
      </c>
      <c r="I59">
        <v>0</v>
      </c>
      <c r="J59">
        <f t="shared" si="1"/>
        <v>-0.28830859714434109</v>
      </c>
    </row>
    <row r="60" spans="1:10" x14ac:dyDescent="0.25">
      <c r="A60" t="s">
        <v>8219</v>
      </c>
      <c r="B60">
        <v>9</v>
      </c>
      <c r="C60">
        <f t="shared" si="0"/>
        <v>-0.21962023823322113</v>
      </c>
      <c r="H60" t="s">
        <v>8221</v>
      </c>
      <c r="I60">
        <v>0</v>
      </c>
      <c r="J60">
        <f t="shared" si="1"/>
        <v>-0.28830859714434109</v>
      </c>
    </row>
    <row r="61" spans="1:10" x14ac:dyDescent="0.25">
      <c r="A61" t="s">
        <v>8219</v>
      </c>
      <c r="B61">
        <v>9</v>
      </c>
      <c r="C61">
        <f t="shared" si="0"/>
        <v>-0.21962023823322113</v>
      </c>
      <c r="H61" t="s">
        <v>8221</v>
      </c>
      <c r="I61">
        <v>0</v>
      </c>
      <c r="J61">
        <f t="shared" si="1"/>
        <v>-0.28830859714434109</v>
      </c>
    </row>
    <row r="62" spans="1:10" x14ac:dyDescent="0.25">
      <c r="A62" t="s">
        <v>8219</v>
      </c>
      <c r="B62">
        <v>9</v>
      </c>
      <c r="C62">
        <f t="shared" si="0"/>
        <v>-0.21962023823322113</v>
      </c>
      <c r="H62" t="s">
        <v>8221</v>
      </c>
      <c r="I62">
        <v>0</v>
      </c>
      <c r="J62">
        <f t="shared" si="1"/>
        <v>-0.28830859714434109</v>
      </c>
    </row>
    <row r="63" spans="1:10" x14ac:dyDescent="0.25">
      <c r="A63" t="s">
        <v>8219</v>
      </c>
      <c r="B63">
        <v>9</v>
      </c>
      <c r="C63">
        <f t="shared" si="0"/>
        <v>-0.21962023823322113</v>
      </c>
      <c r="H63" t="s">
        <v>8221</v>
      </c>
      <c r="I63">
        <v>0</v>
      </c>
      <c r="J63">
        <f t="shared" si="1"/>
        <v>-0.28830859714434109</v>
      </c>
    </row>
    <row r="64" spans="1:10" x14ac:dyDescent="0.25">
      <c r="A64" t="s">
        <v>8219</v>
      </c>
      <c r="B64">
        <v>9</v>
      </c>
      <c r="C64">
        <f t="shared" si="0"/>
        <v>-0.21962023823322113</v>
      </c>
      <c r="H64" t="s">
        <v>8221</v>
      </c>
      <c r="I64">
        <v>0</v>
      </c>
      <c r="J64">
        <f t="shared" si="1"/>
        <v>-0.28830859714434109</v>
      </c>
    </row>
    <row r="65" spans="1:10" x14ac:dyDescent="0.25">
      <c r="A65" t="s">
        <v>8219</v>
      </c>
      <c r="B65">
        <v>9</v>
      </c>
      <c r="C65">
        <f t="shared" si="0"/>
        <v>-0.21962023823322113</v>
      </c>
      <c r="H65" t="s">
        <v>8221</v>
      </c>
      <c r="I65">
        <v>0</v>
      </c>
      <c r="J65">
        <f t="shared" si="1"/>
        <v>-0.28830859714434109</v>
      </c>
    </row>
    <row r="66" spans="1:10" x14ac:dyDescent="0.25">
      <c r="A66" t="s">
        <v>8219</v>
      </c>
      <c r="B66">
        <v>9</v>
      </c>
      <c r="C66">
        <f t="shared" ref="C66:C129" si="2">STANDARDIZE(B66,$E$2,$E$14)</f>
        <v>-0.21962023823322113</v>
      </c>
      <c r="H66" t="s">
        <v>8221</v>
      </c>
      <c r="I66">
        <v>0</v>
      </c>
      <c r="J66">
        <f t="shared" si="1"/>
        <v>-0.28830859714434109</v>
      </c>
    </row>
    <row r="67" spans="1:10" x14ac:dyDescent="0.25">
      <c r="A67" t="s">
        <v>8219</v>
      </c>
      <c r="B67">
        <v>9</v>
      </c>
      <c r="C67">
        <f t="shared" si="2"/>
        <v>-0.21962023823322113</v>
      </c>
      <c r="H67" t="s">
        <v>8221</v>
      </c>
      <c r="I67">
        <v>0</v>
      </c>
      <c r="J67">
        <f t="shared" ref="J67:J130" si="3">STANDARDIZE(I67,$L$2,$L$14)</f>
        <v>-0.28830859714434109</v>
      </c>
    </row>
    <row r="68" spans="1:10" x14ac:dyDescent="0.25">
      <c r="A68" t="s">
        <v>8219</v>
      </c>
      <c r="B68">
        <v>9</v>
      </c>
      <c r="C68">
        <f t="shared" si="2"/>
        <v>-0.21962023823322113</v>
      </c>
      <c r="H68" t="s">
        <v>8221</v>
      </c>
      <c r="I68">
        <v>0</v>
      </c>
      <c r="J68">
        <f t="shared" si="3"/>
        <v>-0.28830859714434109</v>
      </c>
    </row>
    <row r="69" spans="1:10" x14ac:dyDescent="0.25">
      <c r="A69" t="s">
        <v>8219</v>
      </c>
      <c r="B69">
        <v>9</v>
      </c>
      <c r="C69">
        <f t="shared" si="2"/>
        <v>-0.21962023823322113</v>
      </c>
      <c r="H69" t="s">
        <v>8221</v>
      </c>
      <c r="I69">
        <v>0</v>
      </c>
      <c r="J69">
        <f t="shared" si="3"/>
        <v>-0.28830859714434109</v>
      </c>
    </row>
    <row r="70" spans="1:10" x14ac:dyDescent="0.25">
      <c r="A70" t="s">
        <v>8219</v>
      </c>
      <c r="B70">
        <v>10</v>
      </c>
      <c r="C70">
        <f t="shared" si="2"/>
        <v>-0.21843582386105748</v>
      </c>
      <c r="H70" t="s">
        <v>8221</v>
      </c>
      <c r="I70">
        <v>0</v>
      </c>
      <c r="J70">
        <f t="shared" si="3"/>
        <v>-0.28830859714434109</v>
      </c>
    </row>
    <row r="71" spans="1:10" x14ac:dyDescent="0.25">
      <c r="A71" t="s">
        <v>8219</v>
      </c>
      <c r="B71">
        <v>10</v>
      </c>
      <c r="C71">
        <f t="shared" si="2"/>
        <v>-0.21843582386105748</v>
      </c>
      <c r="H71" t="s">
        <v>8221</v>
      </c>
      <c r="I71">
        <v>0</v>
      </c>
      <c r="J71">
        <f t="shared" si="3"/>
        <v>-0.28830859714434109</v>
      </c>
    </row>
    <row r="72" spans="1:10" x14ac:dyDescent="0.25">
      <c r="A72" t="s">
        <v>8219</v>
      </c>
      <c r="B72">
        <v>10</v>
      </c>
      <c r="C72">
        <f t="shared" si="2"/>
        <v>-0.21843582386105748</v>
      </c>
      <c r="H72" t="s">
        <v>8221</v>
      </c>
      <c r="I72">
        <v>0</v>
      </c>
      <c r="J72">
        <f t="shared" si="3"/>
        <v>-0.28830859714434109</v>
      </c>
    </row>
    <row r="73" spans="1:10" x14ac:dyDescent="0.25">
      <c r="A73" t="s">
        <v>8219</v>
      </c>
      <c r="B73">
        <v>10</v>
      </c>
      <c r="C73">
        <f t="shared" si="2"/>
        <v>-0.21843582386105748</v>
      </c>
      <c r="H73" t="s">
        <v>8221</v>
      </c>
      <c r="I73">
        <v>0</v>
      </c>
      <c r="J73">
        <f t="shared" si="3"/>
        <v>-0.28830859714434109</v>
      </c>
    </row>
    <row r="74" spans="1:10" x14ac:dyDescent="0.25">
      <c r="A74" t="s">
        <v>8219</v>
      </c>
      <c r="B74">
        <v>10</v>
      </c>
      <c r="C74">
        <f t="shared" si="2"/>
        <v>-0.21843582386105748</v>
      </c>
      <c r="H74" t="s">
        <v>8221</v>
      </c>
      <c r="I74">
        <v>0</v>
      </c>
      <c r="J74">
        <f t="shared" si="3"/>
        <v>-0.28830859714434109</v>
      </c>
    </row>
    <row r="75" spans="1:10" x14ac:dyDescent="0.25">
      <c r="A75" t="s">
        <v>8219</v>
      </c>
      <c r="B75">
        <v>10</v>
      </c>
      <c r="C75">
        <f t="shared" si="2"/>
        <v>-0.21843582386105748</v>
      </c>
      <c r="H75" t="s">
        <v>8221</v>
      </c>
      <c r="I75">
        <v>0</v>
      </c>
      <c r="J75">
        <f t="shared" si="3"/>
        <v>-0.28830859714434109</v>
      </c>
    </row>
    <row r="76" spans="1:10" x14ac:dyDescent="0.25">
      <c r="A76" t="s">
        <v>8219</v>
      </c>
      <c r="B76">
        <v>10</v>
      </c>
      <c r="C76">
        <f t="shared" si="2"/>
        <v>-0.21843582386105748</v>
      </c>
      <c r="H76" t="s">
        <v>8221</v>
      </c>
      <c r="I76">
        <v>0</v>
      </c>
      <c r="J76">
        <f t="shared" si="3"/>
        <v>-0.28830859714434109</v>
      </c>
    </row>
    <row r="77" spans="1:10" x14ac:dyDescent="0.25">
      <c r="A77" t="s">
        <v>8219</v>
      </c>
      <c r="B77">
        <v>10</v>
      </c>
      <c r="C77">
        <f t="shared" si="2"/>
        <v>-0.21843582386105748</v>
      </c>
      <c r="H77" t="s">
        <v>8221</v>
      </c>
      <c r="I77">
        <v>0</v>
      </c>
      <c r="J77">
        <f t="shared" si="3"/>
        <v>-0.28830859714434109</v>
      </c>
    </row>
    <row r="78" spans="1:10" x14ac:dyDescent="0.25">
      <c r="A78" t="s">
        <v>8219</v>
      </c>
      <c r="B78">
        <v>10</v>
      </c>
      <c r="C78">
        <f t="shared" si="2"/>
        <v>-0.21843582386105748</v>
      </c>
      <c r="H78" t="s">
        <v>8221</v>
      </c>
      <c r="I78">
        <v>0</v>
      </c>
      <c r="J78">
        <f t="shared" si="3"/>
        <v>-0.28830859714434109</v>
      </c>
    </row>
    <row r="79" spans="1:10" x14ac:dyDescent="0.25">
      <c r="A79" t="s">
        <v>8219</v>
      </c>
      <c r="B79">
        <v>10</v>
      </c>
      <c r="C79">
        <f t="shared" si="2"/>
        <v>-0.21843582386105748</v>
      </c>
      <c r="H79" t="s">
        <v>8221</v>
      </c>
      <c r="I79">
        <v>0</v>
      </c>
      <c r="J79">
        <f t="shared" si="3"/>
        <v>-0.28830859714434109</v>
      </c>
    </row>
    <row r="80" spans="1:10" x14ac:dyDescent="0.25">
      <c r="A80" t="s">
        <v>8219</v>
      </c>
      <c r="B80">
        <v>10</v>
      </c>
      <c r="C80">
        <f t="shared" si="2"/>
        <v>-0.21843582386105748</v>
      </c>
      <c r="H80" t="s">
        <v>8221</v>
      </c>
      <c r="I80">
        <v>0</v>
      </c>
      <c r="J80">
        <f t="shared" si="3"/>
        <v>-0.28830859714434109</v>
      </c>
    </row>
    <row r="81" spans="1:10" x14ac:dyDescent="0.25">
      <c r="A81" t="s">
        <v>8219</v>
      </c>
      <c r="B81">
        <v>10</v>
      </c>
      <c r="C81">
        <f t="shared" si="2"/>
        <v>-0.21843582386105748</v>
      </c>
      <c r="H81" t="s">
        <v>8221</v>
      </c>
      <c r="I81">
        <v>0</v>
      </c>
      <c r="J81">
        <f t="shared" si="3"/>
        <v>-0.28830859714434109</v>
      </c>
    </row>
    <row r="82" spans="1:10" x14ac:dyDescent="0.25">
      <c r="A82" t="s">
        <v>8219</v>
      </c>
      <c r="B82">
        <v>10</v>
      </c>
      <c r="C82">
        <f t="shared" si="2"/>
        <v>-0.21843582386105748</v>
      </c>
      <c r="H82" t="s">
        <v>8221</v>
      </c>
      <c r="I82">
        <v>0</v>
      </c>
      <c r="J82">
        <f t="shared" si="3"/>
        <v>-0.28830859714434109</v>
      </c>
    </row>
    <row r="83" spans="1:10" x14ac:dyDescent="0.25">
      <c r="A83" t="s">
        <v>8219</v>
      </c>
      <c r="B83">
        <v>10</v>
      </c>
      <c r="C83">
        <f t="shared" si="2"/>
        <v>-0.21843582386105748</v>
      </c>
      <c r="H83" t="s">
        <v>8221</v>
      </c>
      <c r="I83">
        <v>0</v>
      </c>
      <c r="J83">
        <f t="shared" si="3"/>
        <v>-0.28830859714434109</v>
      </c>
    </row>
    <row r="84" spans="1:10" x14ac:dyDescent="0.25">
      <c r="A84" t="s">
        <v>8219</v>
      </c>
      <c r="B84">
        <v>10</v>
      </c>
      <c r="C84">
        <f t="shared" si="2"/>
        <v>-0.21843582386105748</v>
      </c>
      <c r="H84" t="s">
        <v>8221</v>
      </c>
      <c r="I84">
        <v>0</v>
      </c>
      <c r="J84">
        <f t="shared" si="3"/>
        <v>-0.28830859714434109</v>
      </c>
    </row>
    <row r="85" spans="1:10" x14ac:dyDescent="0.25">
      <c r="A85" t="s">
        <v>8219</v>
      </c>
      <c r="B85">
        <v>11</v>
      </c>
      <c r="C85">
        <f t="shared" si="2"/>
        <v>-0.21725140948889385</v>
      </c>
      <c r="H85" t="s">
        <v>8221</v>
      </c>
      <c r="I85">
        <v>0</v>
      </c>
      <c r="J85">
        <f t="shared" si="3"/>
        <v>-0.28830859714434109</v>
      </c>
    </row>
    <row r="86" spans="1:10" x14ac:dyDescent="0.25">
      <c r="A86" t="s">
        <v>8219</v>
      </c>
      <c r="B86">
        <v>11</v>
      </c>
      <c r="C86">
        <f t="shared" si="2"/>
        <v>-0.21725140948889385</v>
      </c>
      <c r="H86" t="s">
        <v>8221</v>
      </c>
      <c r="I86">
        <v>0</v>
      </c>
      <c r="J86">
        <f t="shared" si="3"/>
        <v>-0.28830859714434109</v>
      </c>
    </row>
    <row r="87" spans="1:10" x14ac:dyDescent="0.25">
      <c r="A87" t="s">
        <v>8219</v>
      </c>
      <c r="B87">
        <v>11</v>
      </c>
      <c r="C87">
        <f t="shared" si="2"/>
        <v>-0.21725140948889385</v>
      </c>
      <c r="H87" t="s">
        <v>8221</v>
      </c>
      <c r="I87">
        <v>0</v>
      </c>
      <c r="J87">
        <f t="shared" si="3"/>
        <v>-0.28830859714434109</v>
      </c>
    </row>
    <row r="88" spans="1:10" x14ac:dyDescent="0.25">
      <c r="A88" t="s">
        <v>8219</v>
      </c>
      <c r="B88">
        <v>11</v>
      </c>
      <c r="C88">
        <f t="shared" si="2"/>
        <v>-0.21725140948889385</v>
      </c>
      <c r="H88" t="s">
        <v>8221</v>
      </c>
      <c r="I88">
        <v>0</v>
      </c>
      <c r="J88">
        <f t="shared" si="3"/>
        <v>-0.28830859714434109</v>
      </c>
    </row>
    <row r="89" spans="1:10" x14ac:dyDescent="0.25">
      <c r="A89" t="s">
        <v>8219</v>
      </c>
      <c r="B89">
        <v>11</v>
      </c>
      <c r="C89">
        <f t="shared" si="2"/>
        <v>-0.21725140948889385</v>
      </c>
      <c r="H89" t="s">
        <v>8221</v>
      </c>
      <c r="I89">
        <v>0</v>
      </c>
      <c r="J89">
        <f t="shared" si="3"/>
        <v>-0.28830859714434109</v>
      </c>
    </row>
    <row r="90" spans="1:10" x14ac:dyDescent="0.25">
      <c r="A90" t="s">
        <v>8219</v>
      </c>
      <c r="B90">
        <v>11</v>
      </c>
      <c r="C90">
        <f t="shared" si="2"/>
        <v>-0.21725140948889385</v>
      </c>
      <c r="H90" t="s">
        <v>8221</v>
      </c>
      <c r="I90">
        <v>0</v>
      </c>
      <c r="J90">
        <f t="shared" si="3"/>
        <v>-0.28830859714434109</v>
      </c>
    </row>
    <row r="91" spans="1:10" x14ac:dyDescent="0.25">
      <c r="A91" t="s">
        <v>8219</v>
      </c>
      <c r="B91">
        <v>11</v>
      </c>
      <c r="C91">
        <f t="shared" si="2"/>
        <v>-0.21725140948889385</v>
      </c>
      <c r="H91" t="s">
        <v>8221</v>
      </c>
      <c r="I91">
        <v>0</v>
      </c>
      <c r="J91">
        <f t="shared" si="3"/>
        <v>-0.28830859714434109</v>
      </c>
    </row>
    <row r="92" spans="1:10" x14ac:dyDescent="0.25">
      <c r="A92" t="s">
        <v>8219</v>
      </c>
      <c r="B92">
        <v>11</v>
      </c>
      <c r="C92">
        <f t="shared" si="2"/>
        <v>-0.21725140948889385</v>
      </c>
      <c r="H92" t="s">
        <v>8221</v>
      </c>
      <c r="I92">
        <v>0</v>
      </c>
      <c r="J92">
        <f t="shared" si="3"/>
        <v>-0.28830859714434109</v>
      </c>
    </row>
    <row r="93" spans="1:10" x14ac:dyDescent="0.25">
      <c r="A93" t="s">
        <v>8219</v>
      </c>
      <c r="B93">
        <v>11</v>
      </c>
      <c r="C93">
        <f t="shared" si="2"/>
        <v>-0.21725140948889385</v>
      </c>
      <c r="H93" t="s">
        <v>8221</v>
      </c>
      <c r="I93">
        <v>0</v>
      </c>
      <c r="J93">
        <f t="shared" si="3"/>
        <v>-0.28830859714434109</v>
      </c>
    </row>
    <row r="94" spans="1:10" x14ac:dyDescent="0.25">
      <c r="A94" t="s">
        <v>8219</v>
      </c>
      <c r="B94">
        <v>11</v>
      </c>
      <c r="C94">
        <f t="shared" si="2"/>
        <v>-0.21725140948889385</v>
      </c>
      <c r="H94" t="s">
        <v>8221</v>
      </c>
      <c r="I94">
        <v>0</v>
      </c>
      <c r="J94">
        <f t="shared" si="3"/>
        <v>-0.28830859714434109</v>
      </c>
    </row>
    <row r="95" spans="1:10" x14ac:dyDescent="0.25">
      <c r="A95" t="s">
        <v>8219</v>
      </c>
      <c r="B95">
        <v>11</v>
      </c>
      <c r="C95">
        <f t="shared" si="2"/>
        <v>-0.21725140948889385</v>
      </c>
      <c r="H95" t="s">
        <v>8221</v>
      </c>
      <c r="I95">
        <v>0</v>
      </c>
      <c r="J95">
        <f t="shared" si="3"/>
        <v>-0.28830859714434109</v>
      </c>
    </row>
    <row r="96" spans="1:10" x14ac:dyDescent="0.25">
      <c r="A96" t="s">
        <v>8219</v>
      </c>
      <c r="B96">
        <v>11</v>
      </c>
      <c r="C96">
        <f t="shared" si="2"/>
        <v>-0.21725140948889385</v>
      </c>
      <c r="H96" t="s">
        <v>8221</v>
      </c>
      <c r="I96">
        <v>0</v>
      </c>
      <c r="J96">
        <f t="shared" si="3"/>
        <v>-0.28830859714434109</v>
      </c>
    </row>
    <row r="97" spans="1:10" x14ac:dyDescent="0.25">
      <c r="A97" t="s">
        <v>8219</v>
      </c>
      <c r="B97">
        <v>11</v>
      </c>
      <c r="C97">
        <f t="shared" si="2"/>
        <v>-0.21725140948889385</v>
      </c>
      <c r="H97" t="s">
        <v>8221</v>
      </c>
      <c r="I97">
        <v>0</v>
      </c>
      <c r="J97">
        <f t="shared" si="3"/>
        <v>-0.28830859714434109</v>
      </c>
    </row>
    <row r="98" spans="1:10" x14ac:dyDescent="0.25">
      <c r="A98" t="s">
        <v>8219</v>
      </c>
      <c r="B98">
        <v>11</v>
      </c>
      <c r="C98">
        <f t="shared" si="2"/>
        <v>-0.21725140948889385</v>
      </c>
      <c r="H98" t="s">
        <v>8221</v>
      </c>
      <c r="I98">
        <v>0</v>
      </c>
      <c r="J98">
        <f t="shared" si="3"/>
        <v>-0.28830859714434109</v>
      </c>
    </row>
    <row r="99" spans="1:10" x14ac:dyDescent="0.25">
      <c r="A99" t="s">
        <v>8219</v>
      </c>
      <c r="B99">
        <v>11</v>
      </c>
      <c r="C99">
        <f t="shared" si="2"/>
        <v>-0.21725140948889385</v>
      </c>
      <c r="H99" t="s">
        <v>8221</v>
      </c>
      <c r="I99">
        <v>0</v>
      </c>
      <c r="J99">
        <f t="shared" si="3"/>
        <v>-0.28830859714434109</v>
      </c>
    </row>
    <row r="100" spans="1:10" x14ac:dyDescent="0.25">
      <c r="A100" t="s">
        <v>8219</v>
      </c>
      <c r="B100">
        <v>12</v>
      </c>
      <c r="C100">
        <f t="shared" si="2"/>
        <v>-0.21606699511673019</v>
      </c>
      <c r="H100" t="s">
        <v>8221</v>
      </c>
      <c r="I100">
        <v>0</v>
      </c>
      <c r="J100">
        <f t="shared" si="3"/>
        <v>-0.28830859714434109</v>
      </c>
    </row>
    <row r="101" spans="1:10" x14ac:dyDescent="0.25">
      <c r="A101" t="s">
        <v>8219</v>
      </c>
      <c r="B101">
        <v>12</v>
      </c>
      <c r="C101">
        <f t="shared" si="2"/>
        <v>-0.21606699511673019</v>
      </c>
      <c r="H101" t="s">
        <v>8221</v>
      </c>
      <c r="I101">
        <v>0</v>
      </c>
      <c r="J101">
        <f t="shared" si="3"/>
        <v>-0.28830859714434109</v>
      </c>
    </row>
    <row r="102" spans="1:10" x14ac:dyDescent="0.25">
      <c r="A102" t="s">
        <v>8219</v>
      </c>
      <c r="B102">
        <v>12</v>
      </c>
      <c r="C102">
        <f t="shared" si="2"/>
        <v>-0.21606699511673019</v>
      </c>
      <c r="H102" t="s">
        <v>8221</v>
      </c>
      <c r="I102">
        <v>0</v>
      </c>
      <c r="J102">
        <f t="shared" si="3"/>
        <v>-0.28830859714434109</v>
      </c>
    </row>
    <row r="103" spans="1:10" x14ac:dyDescent="0.25">
      <c r="A103" t="s">
        <v>8219</v>
      </c>
      <c r="B103">
        <v>12</v>
      </c>
      <c r="C103">
        <f t="shared" si="2"/>
        <v>-0.21606699511673019</v>
      </c>
      <c r="H103" t="s">
        <v>8221</v>
      </c>
      <c r="I103">
        <v>0</v>
      </c>
      <c r="J103">
        <f t="shared" si="3"/>
        <v>-0.28830859714434109</v>
      </c>
    </row>
    <row r="104" spans="1:10" x14ac:dyDescent="0.25">
      <c r="A104" t="s">
        <v>8219</v>
      </c>
      <c r="B104">
        <v>12</v>
      </c>
      <c r="C104">
        <f t="shared" si="2"/>
        <v>-0.21606699511673019</v>
      </c>
      <c r="H104" t="s">
        <v>8221</v>
      </c>
      <c r="I104">
        <v>0</v>
      </c>
      <c r="J104">
        <f t="shared" si="3"/>
        <v>-0.28830859714434109</v>
      </c>
    </row>
    <row r="105" spans="1:10" x14ac:dyDescent="0.25">
      <c r="A105" t="s">
        <v>8219</v>
      </c>
      <c r="B105">
        <v>12</v>
      </c>
      <c r="C105">
        <f t="shared" si="2"/>
        <v>-0.21606699511673019</v>
      </c>
      <c r="H105" t="s">
        <v>8221</v>
      </c>
      <c r="I105">
        <v>0</v>
      </c>
      <c r="J105">
        <f t="shared" si="3"/>
        <v>-0.28830859714434109</v>
      </c>
    </row>
    <row r="106" spans="1:10" x14ac:dyDescent="0.25">
      <c r="A106" t="s">
        <v>8219</v>
      </c>
      <c r="B106">
        <v>12</v>
      </c>
      <c r="C106">
        <f t="shared" si="2"/>
        <v>-0.21606699511673019</v>
      </c>
      <c r="H106" t="s">
        <v>8221</v>
      </c>
      <c r="I106">
        <v>0</v>
      </c>
      <c r="J106">
        <f t="shared" si="3"/>
        <v>-0.28830859714434109</v>
      </c>
    </row>
    <row r="107" spans="1:10" x14ac:dyDescent="0.25">
      <c r="A107" t="s">
        <v>8219</v>
      </c>
      <c r="B107">
        <v>12</v>
      </c>
      <c r="C107">
        <f t="shared" si="2"/>
        <v>-0.21606699511673019</v>
      </c>
      <c r="H107" t="s">
        <v>8221</v>
      </c>
      <c r="I107">
        <v>0</v>
      </c>
      <c r="J107">
        <f t="shared" si="3"/>
        <v>-0.28830859714434109</v>
      </c>
    </row>
    <row r="108" spans="1:10" x14ac:dyDescent="0.25">
      <c r="A108" t="s">
        <v>8219</v>
      </c>
      <c r="B108">
        <v>12</v>
      </c>
      <c r="C108">
        <f t="shared" si="2"/>
        <v>-0.21606699511673019</v>
      </c>
      <c r="H108" t="s">
        <v>8221</v>
      </c>
      <c r="I108">
        <v>0</v>
      </c>
      <c r="J108">
        <f t="shared" si="3"/>
        <v>-0.28830859714434109</v>
      </c>
    </row>
    <row r="109" spans="1:10" x14ac:dyDescent="0.25">
      <c r="A109" t="s">
        <v>8219</v>
      </c>
      <c r="B109">
        <v>12</v>
      </c>
      <c r="C109">
        <f t="shared" si="2"/>
        <v>-0.21606699511673019</v>
      </c>
      <c r="H109" t="s">
        <v>8221</v>
      </c>
      <c r="I109">
        <v>0</v>
      </c>
      <c r="J109">
        <f t="shared" si="3"/>
        <v>-0.28830859714434109</v>
      </c>
    </row>
    <row r="110" spans="1:10" x14ac:dyDescent="0.25">
      <c r="A110" t="s">
        <v>8219</v>
      </c>
      <c r="B110">
        <v>12</v>
      </c>
      <c r="C110">
        <f t="shared" si="2"/>
        <v>-0.21606699511673019</v>
      </c>
      <c r="H110" t="s">
        <v>8221</v>
      </c>
      <c r="I110">
        <v>0</v>
      </c>
      <c r="J110">
        <f t="shared" si="3"/>
        <v>-0.28830859714434109</v>
      </c>
    </row>
    <row r="111" spans="1:10" x14ac:dyDescent="0.25">
      <c r="A111" t="s">
        <v>8219</v>
      </c>
      <c r="B111">
        <v>13</v>
      </c>
      <c r="C111">
        <f t="shared" si="2"/>
        <v>-0.21488258074456656</v>
      </c>
      <c r="H111" t="s">
        <v>8221</v>
      </c>
      <c r="I111">
        <v>0</v>
      </c>
      <c r="J111">
        <f t="shared" si="3"/>
        <v>-0.28830859714434109</v>
      </c>
    </row>
    <row r="112" spans="1:10" x14ac:dyDescent="0.25">
      <c r="A112" t="s">
        <v>8219</v>
      </c>
      <c r="B112">
        <v>13</v>
      </c>
      <c r="C112">
        <f t="shared" si="2"/>
        <v>-0.21488258074456656</v>
      </c>
      <c r="H112" t="s">
        <v>8221</v>
      </c>
      <c r="I112">
        <v>0</v>
      </c>
      <c r="J112">
        <f t="shared" si="3"/>
        <v>-0.28830859714434109</v>
      </c>
    </row>
    <row r="113" spans="1:10" x14ac:dyDescent="0.25">
      <c r="A113" t="s">
        <v>8219</v>
      </c>
      <c r="B113">
        <v>13</v>
      </c>
      <c r="C113">
        <f t="shared" si="2"/>
        <v>-0.21488258074456656</v>
      </c>
      <c r="H113" t="s">
        <v>8221</v>
      </c>
      <c r="I113">
        <v>0</v>
      </c>
      <c r="J113">
        <f t="shared" si="3"/>
        <v>-0.28830859714434109</v>
      </c>
    </row>
    <row r="114" spans="1:10" x14ac:dyDescent="0.25">
      <c r="A114" t="s">
        <v>8219</v>
      </c>
      <c r="B114">
        <v>13</v>
      </c>
      <c r="C114">
        <f t="shared" si="2"/>
        <v>-0.21488258074456656</v>
      </c>
      <c r="H114" t="s">
        <v>8221</v>
      </c>
      <c r="I114">
        <v>0</v>
      </c>
      <c r="J114">
        <f t="shared" si="3"/>
        <v>-0.28830859714434109</v>
      </c>
    </row>
    <row r="115" spans="1:10" x14ac:dyDescent="0.25">
      <c r="A115" t="s">
        <v>8219</v>
      </c>
      <c r="B115">
        <v>13</v>
      </c>
      <c r="C115">
        <f t="shared" si="2"/>
        <v>-0.21488258074456656</v>
      </c>
      <c r="H115" t="s">
        <v>8221</v>
      </c>
      <c r="I115">
        <v>0</v>
      </c>
      <c r="J115">
        <f t="shared" si="3"/>
        <v>-0.28830859714434109</v>
      </c>
    </row>
    <row r="116" spans="1:10" x14ac:dyDescent="0.25">
      <c r="A116" t="s">
        <v>8219</v>
      </c>
      <c r="B116">
        <v>13</v>
      </c>
      <c r="C116">
        <f t="shared" si="2"/>
        <v>-0.21488258074456656</v>
      </c>
      <c r="H116" t="s">
        <v>8221</v>
      </c>
      <c r="I116">
        <v>0</v>
      </c>
      <c r="J116">
        <f t="shared" si="3"/>
        <v>-0.28830859714434109</v>
      </c>
    </row>
    <row r="117" spans="1:10" x14ac:dyDescent="0.25">
      <c r="A117" t="s">
        <v>8219</v>
      </c>
      <c r="B117">
        <v>13</v>
      </c>
      <c r="C117">
        <f t="shared" si="2"/>
        <v>-0.21488258074456656</v>
      </c>
      <c r="H117" t="s">
        <v>8221</v>
      </c>
      <c r="I117">
        <v>0</v>
      </c>
      <c r="J117">
        <f t="shared" si="3"/>
        <v>-0.28830859714434109</v>
      </c>
    </row>
    <row r="118" spans="1:10" x14ac:dyDescent="0.25">
      <c r="A118" t="s">
        <v>8219</v>
      </c>
      <c r="B118">
        <v>13</v>
      </c>
      <c r="C118">
        <f t="shared" si="2"/>
        <v>-0.21488258074456656</v>
      </c>
      <c r="H118" t="s">
        <v>8221</v>
      </c>
      <c r="I118">
        <v>0</v>
      </c>
      <c r="J118">
        <f t="shared" si="3"/>
        <v>-0.28830859714434109</v>
      </c>
    </row>
    <row r="119" spans="1:10" x14ac:dyDescent="0.25">
      <c r="A119" t="s">
        <v>8219</v>
      </c>
      <c r="B119">
        <v>13</v>
      </c>
      <c r="C119">
        <f t="shared" si="2"/>
        <v>-0.21488258074456656</v>
      </c>
      <c r="H119" t="s">
        <v>8221</v>
      </c>
      <c r="I119">
        <v>0</v>
      </c>
      <c r="J119">
        <f t="shared" si="3"/>
        <v>-0.28830859714434109</v>
      </c>
    </row>
    <row r="120" spans="1:10" x14ac:dyDescent="0.25">
      <c r="A120" t="s">
        <v>8219</v>
      </c>
      <c r="B120">
        <v>13</v>
      </c>
      <c r="C120">
        <f t="shared" si="2"/>
        <v>-0.21488258074456656</v>
      </c>
      <c r="H120" t="s">
        <v>8221</v>
      </c>
      <c r="I120">
        <v>0</v>
      </c>
      <c r="J120">
        <f t="shared" si="3"/>
        <v>-0.28830859714434109</v>
      </c>
    </row>
    <row r="121" spans="1:10" x14ac:dyDescent="0.25">
      <c r="A121" t="s">
        <v>8219</v>
      </c>
      <c r="B121">
        <v>13</v>
      </c>
      <c r="C121">
        <f t="shared" si="2"/>
        <v>-0.21488258074456656</v>
      </c>
      <c r="H121" t="s">
        <v>8221</v>
      </c>
      <c r="I121">
        <v>0</v>
      </c>
      <c r="J121">
        <f t="shared" si="3"/>
        <v>-0.28830859714434109</v>
      </c>
    </row>
    <row r="122" spans="1:10" x14ac:dyDescent="0.25">
      <c r="A122" t="s">
        <v>8219</v>
      </c>
      <c r="B122">
        <v>13</v>
      </c>
      <c r="C122">
        <f t="shared" si="2"/>
        <v>-0.21488258074456656</v>
      </c>
      <c r="H122" t="s">
        <v>8221</v>
      </c>
      <c r="I122">
        <v>0</v>
      </c>
      <c r="J122">
        <f t="shared" si="3"/>
        <v>-0.28830859714434109</v>
      </c>
    </row>
    <row r="123" spans="1:10" x14ac:dyDescent="0.25">
      <c r="A123" t="s">
        <v>8219</v>
      </c>
      <c r="B123">
        <v>13</v>
      </c>
      <c r="C123">
        <f t="shared" si="2"/>
        <v>-0.21488258074456656</v>
      </c>
      <c r="H123" t="s">
        <v>8221</v>
      </c>
      <c r="I123">
        <v>0</v>
      </c>
      <c r="J123">
        <f t="shared" si="3"/>
        <v>-0.28830859714434109</v>
      </c>
    </row>
    <row r="124" spans="1:10" x14ac:dyDescent="0.25">
      <c r="A124" t="s">
        <v>8219</v>
      </c>
      <c r="B124">
        <v>13</v>
      </c>
      <c r="C124">
        <f t="shared" si="2"/>
        <v>-0.21488258074456656</v>
      </c>
      <c r="H124" t="s">
        <v>8221</v>
      </c>
      <c r="I124">
        <v>0</v>
      </c>
      <c r="J124">
        <f t="shared" si="3"/>
        <v>-0.28830859714434109</v>
      </c>
    </row>
    <row r="125" spans="1:10" x14ac:dyDescent="0.25">
      <c r="A125" t="s">
        <v>8219</v>
      </c>
      <c r="B125">
        <v>13</v>
      </c>
      <c r="C125">
        <f t="shared" si="2"/>
        <v>-0.21488258074456656</v>
      </c>
      <c r="H125" t="s">
        <v>8221</v>
      </c>
      <c r="I125">
        <v>0</v>
      </c>
      <c r="J125">
        <f t="shared" si="3"/>
        <v>-0.28830859714434109</v>
      </c>
    </row>
    <row r="126" spans="1:10" x14ac:dyDescent="0.25">
      <c r="A126" t="s">
        <v>8219</v>
      </c>
      <c r="B126">
        <v>13</v>
      </c>
      <c r="C126">
        <f t="shared" si="2"/>
        <v>-0.21488258074456656</v>
      </c>
      <c r="H126" t="s">
        <v>8221</v>
      </c>
      <c r="I126">
        <v>0</v>
      </c>
      <c r="J126">
        <f t="shared" si="3"/>
        <v>-0.28830859714434109</v>
      </c>
    </row>
    <row r="127" spans="1:10" x14ac:dyDescent="0.25">
      <c r="A127" t="s">
        <v>8219</v>
      </c>
      <c r="B127">
        <v>13</v>
      </c>
      <c r="C127">
        <f t="shared" si="2"/>
        <v>-0.21488258074456656</v>
      </c>
      <c r="H127" t="s">
        <v>8221</v>
      </c>
      <c r="I127">
        <v>0</v>
      </c>
      <c r="J127">
        <f t="shared" si="3"/>
        <v>-0.28830859714434109</v>
      </c>
    </row>
    <row r="128" spans="1:10" x14ac:dyDescent="0.25">
      <c r="A128" t="s">
        <v>8219</v>
      </c>
      <c r="B128">
        <v>13</v>
      </c>
      <c r="C128">
        <f t="shared" si="2"/>
        <v>-0.21488258074456656</v>
      </c>
      <c r="H128" t="s">
        <v>8221</v>
      </c>
      <c r="I128">
        <v>0</v>
      </c>
      <c r="J128">
        <f t="shared" si="3"/>
        <v>-0.28830859714434109</v>
      </c>
    </row>
    <row r="129" spans="1:10" x14ac:dyDescent="0.25">
      <c r="A129" t="s">
        <v>8219</v>
      </c>
      <c r="B129">
        <v>13</v>
      </c>
      <c r="C129">
        <f t="shared" si="2"/>
        <v>-0.21488258074456656</v>
      </c>
      <c r="H129" t="s">
        <v>8221</v>
      </c>
      <c r="I129">
        <v>0</v>
      </c>
      <c r="J129">
        <f t="shared" si="3"/>
        <v>-0.28830859714434109</v>
      </c>
    </row>
    <row r="130" spans="1:10" x14ac:dyDescent="0.25">
      <c r="A130" t="s">
        <v>8219</v>
      </c>
      <c r="B130">
        <v>13</v>
      </c>
      <c r="C130">
        <f t="shared" ref="C130:C193" si="4">STANDARDIZE(B130,$E$2,$E$14)</f>
        <v>-0.21488258074456656</v>
      </c>
      <c r="H130" t="s">
        <v>8221</v>
      </c>
      <c r="I130">
        <v>0</v>
      </c>
      <c r="J130">
        <f t="shared" si="3"/>
        <v>-0.28830859714434109</v>
      </c>
    </row>
    <row r="131" spans="1:10" x14ac:dyDescent="0.25">
      <c r="A131" t="s">
        <v>8219</v>
      </c>
      <c r="B131">
        <v>13</v>
      </c>
      <c r="C131">
        <f t="shared" si="4"/>
        <v>-0.21488258074456656</v>
      </c>
      <c r="H131" t="s">
        <v>8221</v>
      </c>
      <c r="I131">
        <v>0</v>
      </c>
      <c r="J131">
        <f t="shared" ref="J131:J194" si="5">STANDARDIZE(I131,$L$2,$L$14)</f>
        <v>-0.28830859714434109</v>
      </c>
    </row>
    <row r="132" spans="1:10" x14ac:dyDescent="0.25">
      <c r="A132" t="s">
        <v>8219</v>
      </c>
      <c r="B132">
        <v>13</v>
      </c>
      <c r="C132">
        <f t="shared" si="4"/>
        <v>-0.21488258074456656</v>
      </c>
      <c r="H132" t="s">
        <v>8221</v>
      </c>
      <c r="I132">
        <v>0</v>
      </c>
      <c r="J132">
        <f t="shared" si="5"/>
        <v>-0.28830859714434109</v>
      </c>
    </row>
    <row r="133" spans="1:10" x14ac:dyDescent="0.25">
      <c r="A133" t="s">
        <v>8219</v>
      </c>
      <c r="B133">
        <v>13</v>
      </c>
      <c r="C133">
        <f t="shared" si="4"/>
        <v>-0.21488258074456656</v>
      </c>
      <c r="H133" t="s">
        <v>8221</v>
      </c>
      <c r="I133">
        <v>0</v>
      </c>
      <c r="J133">
        <f t="shared" si="5"/>
        <v>-0.28830859714434109</v>
      </c>
    </row>
    <row r="134" spans="1:10" x14ac:dyDescent="0.25">
      <c r="A134" t="s">
        <v>8219</v>
      </c>
      <c r="B134">
        <v>14</v>
      </c>
      <c r="C134">
        <f t="shared" si="4"/>
        <v>-0.21369816637240291</v>
      </c>
      <c r="H134" t="s">
        <v>8221</v>
      </c>
      <c r="I134">
        <v>0</v>
      </c>
      <c r="J134">
        <f t="shared" si="5"/>
        <v>-0.28830859714434109</v>
      </c>
    </row>
    <row r="135" spans="1:10" x14ac:dyDescent="0.25">
      <c r="A135" t="s">
        <v>8219</v>
      </c>
      <c r="B135">
        <v>14</v>
      </c>
      <c r="C135">
        <f t="shared" si="4"/>
        <v>-0.21369816637240291</v>
      </c>
      <c r="H135" t="s">
        <v>8221</v>
      </c>
      <c r="I135">
        <v>0</v>
      </c>
      <c r="J135">
        <f t="shared" si="5"/>
        <v>-0.28830859714434109</v>
      </c>
    </row>
    <row r="136" spans="1:10" x14ac:dyDescent="0.25">
      <c r="A136" t="s">
        <v>8219</v>
      </c>
      <c r="B136">
        <v>14</v>
      </c>
      <c r="C136">
        <f t="shared" si="4"/>
        <v>-0.21369816637240291</v>
      </c>
      <c r="H136" t="s">
        <v>8221</v>
      </c>
      <c r="I136">
        <v>0</v>
      </c>
      <c r="J136">
        <f t="shared" si="5"/>
        <v>-0.28830859714434109</v>
      </c>
    </row>
    <row r="137" spans="1:10" x14ac:dyDescent="0.25">
      <c r="A137" t="s">
        <v>8219</v>
      </c>
      <c r="B137">
        <v>14</v>
      </c>
      <c r="C137">
        <f t="shared" si="4"/>
        <v>-0.21369816637240291</v>
      </c>
      <c r="H137" t="s">
        <v>8221</v>
      </c>
      <c r="I137">
        <v>0</v>
      </c>
      <c r="J137">
        <f t="shared" si="5"/>
        <v>-0.28830859714434109</v>
      </c>
    </row>
    <row r="138" spans="1:10" x14ac:dyDescent="0.25">
      <c r="A138" t="s">
        <v>8219</v>
      </c>
      <c r="B138">
        <v>14</v>
      </c>
      <c r="C138">
        <f t="shared" si="4"/>
        <v>-0.21369816637240291</v>
      </c>
      <c r="H138" t="s">
        <v>8221</v>
      </c>
      <c r="I138">
        <v>0</v>
      </c>
      <c r="J138">
        <f t="shared" si="5"/>
        <v>-0.28830859714434109</v>
      </c>
    </row>
    <row r="139" spans="1:10" x14ac:dyDescent="0.25">
      <c r="A139" t="s">
        <v>8219</v>
      </c>
      <c r="B139">
        <v>14</v>
      </c>
      <c r="C139">
        <f t="shared" si="4"/>
        <v>-0.21369816637240291</v>
      </c>
      <c r="H139" t="s">
        <v>8221</v>
      </c>
      <c r="I139">
        <v>0</v>
      </c>
      <c r="J139">
        <f t="shared" si="5"/>
        <v>-0.28830859714434109</v>
      </c>
    </row>
    <row r="140" spans="1:10" x14ac:dyDescent="0.25">
      <c r="A140" t="s">
        <v>8219</v>
      </c>
      <c r="B140">
        <v>14</v>
      </c>
      <c r="C140">
        <f t="shared" si="4"/>
        <v>-0.21369816637240291</v>
      </c>
      <c r="H140" t="s">
        <v>8221</v>
      </c>
      <c r="I140">
        <v>0</v>
      </c>
      <c r="J140">
        <f t="shared" si="5"/>
        <v>-0.28830859714434109</v>
      </c>
    </row>
    <row r="141" spans="1:10" x14ac:dyDescent="0.25">
      <c r="A141" t="s">
        <v>8219</v>
      </c>
      <c r="B141">
        <v>14</v>
      </c>
      <c r="C141">
        <f t="shared" si="4"/>
        <v>-0.21369816637240291</v>
      </c>
      <c r="H141" t="s">
        <v>8221</v>
      </c>
      <c r="I141">
        <v>0</v>
      </c>
      <c r="J141">
        <f t="shared" si="5"/>
        <v>-0.28830859714434109</v>
      </c>
    </row>
    <row r="142" spans="1:10" x14ac:dyDescent="0.25">
      <c r="A142" t="s">
        <v>8219</v>
      </c>
      <c r="B142">
        <v>14</v>
      </c>
      <c r="C142">
        <f t="shared" si="4"/>
        <v>-0.21369816637240291</v>
      </c>
      <c r="H142" t="s">
        <v>8221</v>
      </c>
      <c r="I142">
        <v>0</v>
      </c>
      <c r="J142">
        <f t="shared" si="5"/>
        <v>-0.28830859714434109</v>
      </c>
    </row>
    <row r="143" spans="1:10" x14ac:dyDescent="0.25">
      <c r="A143" t="s">
        <v>8219</v>
      </c>
      <c r="B143">
        <v>14</v>
      </c>
      <c r="C143">
        <f t="shared" si="4"/>
        <v>-0.21369816637240291</v>
      </c>
      <c r="H143" t="s">
        <v>8221</v>
      </c>
      <c r="I143">
        <v>0</v>
      </c>
      <c r="J143">
        <f t="shared" si="5"/>
        <v>-0.28830859714434109</v>
      </c>
    </row>
    <row r="144" spans="1:10" x14ac:dyDescent="0.25">
      <c r="A144" t="s">
        <v>8219</v>
      </c>
      <c r="B144">
        <v>14</v>
      </c>
      <c r="C144">
        <f t="shared" si="4"/>
        <v>-0.21369816637240291</v>
      </c>
      <c r="H144" t="s">
        <v>8221</v>
      </c>
      <c r="I144">
        <v>0</v>
      </c>
      <c r="J144">
        <f t="shared" si="5"/>
        <v>-0.28830859714434109</v>
      </c>
    </row>
    <row r="145" spans="1:13" x14ac:dyDescent="0.25">
      <c r="A145" t="s">
        <v>8219</v>
      </c>
      <c r="B145">
        <v>14</v>
      </c>
      <c r="C145">
        <f t="shared" si="4"/>
        <v>-0.21369816637240291</v>
      </c>
      <c r="H145" t="s">
        <v>8221</v>
      </c>
      <c r="I145">
        <v>0</v>
      </c>
      <c r="J145">
        <f t="shared" si="5"/>
        <v>-0.28830859714434109</v>
      </c>
    </row>
    <row r="146" spans="1:13" x14ac:dyDescent="0.25">
      <c r="A146" t="s">
        <v>8219</v>
      </c>
      <c r="B146">
        <v>14</v>
      </c>
      <c r="C146">
        <f t="shared" si="4"/>
        <v>-0.21369816637240291</v>
      </c>
      <c r="H146" t="s">
        <v>8221</v>
      </c>
      <c r="I146">
        <v>0</v>
      </c>
      <c r="J146">
        <f t="shared" si="5"/>
        <v>-0.28830859714434109</v>
      </c>
    </row>
    <row r="147" spans="1:13" x14ac:dyDescent="0.25">
      <c r="A147" t="s">
        <v>8219</v>
      </c>
      <c r="B147">
        <v>14</v>
      </c>
      <c r="C147">
        <f t="shared" si="4"/>
        <v>-0.21369816637240291</v>
      </c>
      <c r="H147" t="s">
        <v>8221</v>
      </c>
      <c r="I147">
        <v>0</v>
      </c>
      <c r="J147">
        <f t="shared" si="5"/>
        <v>-0.28830859714434109</v>
      </c>
    </row>
    <row r="148" spans="1:13" x14ac:dyDescent="0.25">
      <c r="A148" t="s">
        <v>8219</v>
      </c>
      <c r="B148">
        <v>14</v>
      </c>
      <c r="C148">
        <f t="shared" si="4"/>
        <v>-0.21369816637240291</v>
      </c>
      <c r="H148" t="s">
        <v>8221</v>
      </c>
      <c r="I148">
        <v>0</v>
      </c>
      <c r="J148">
        <f t="shared" si="5"/>
        <v>-0.28830859714434109</v>
      </c>
    </row>
    <row r="149" spans="1:13" x14ac:dyDescent="0.25">
      <c r="A149" t="s">
        <v>8219</v>
      </c>
      <c r="B149">
        <v>14</v>
      </c>
      <c r="C149">
        <f t="shared" si="4"/>
        <v>-0.21369816637240291</v>
      </c>
      <c r="H149" t="s">
        <v>8221</v>
      </c>
      <c r="I149">
        <v>0</v>
      </c>
      <c r="J149">
        <f t="shared" si="5"/>
        <v>-0.28830859714434109</v>
      </c>
    </row>
    <row r="150" spans="1:13" x14ac:dyDescent="0.25">
      <c r="A150" t="s">
        <v>8219</v>
      </c>
      <c r="B150">
        <v>14</v>
      </c>
      <c r="C150">
        <f t="shared" si="4"/>
        <v>-0.21369816637240291</v>
      </c>
      <c r="H150" t="s">
        <v>8221</v>
      </c>
      <c r="I150">
        <v>0</v>
      </c>
      <c r="J150">
        <f t="shared" si="5"/>
        <v>-0.28830859714434109</v>
      </c>
    </row>
    <row r="151" spans="1:13" x14ac:dyDescent="0.25">
      <c r="A151" t="s">
        <v>8219</v>
      </c>
      <c r="B151">
        <v>14</v>
      </c>
      <c r="C151">
        <f t="shared" si="4"/>
        <v>-0.21369816637240291</v>
      </c>
      <c r="H151" t="s">
        <v>8221</v>
      </c>
      <c r="I151">
        <v>0</v>
      </c>
      <c r="J151">
        <f t="shared" si="5"/>
        <v>-0.28830859714434109</v>
      </c>
    </row>
    <row r="152" spans="1:13" x14ac:dyDescent="0.25">
      <c r="A152" t="s">
        <v>8219</v>
      </c>
      <c r="B152">
        <v>14</v>
      </c>
      <c r="C152">
        <f t="shared" si="4"/>
        <v>-0.21369816637240291</v>
      </c>
      <c r="H152" t="s">
        <v>8221</v>
      </c>
      <c r="I152">
        <v>0</v>
      </c>
      <c r="J152">
        <f t="shared" si="5"/>
        <v>-0.28830859714434109</v>
      </c>
    </row>
    <row r="153" spans="1:13" x14ac:dyDescent="0.25">
      <c r="A153" t="s">
        <v>8219</v>
      </c>
      <c r="B153">
        <v>14</v>
      </c>
      <c r="C153">
        <f t="shared" si="4"/>
        <v>-0.21369816637240291</v>
      </c>
      <c r="H153" t="s">
        <v>8221</v>
      </c>
      <c r="I153">
        <v>0</v>
      </c>
      <c r="J153">
        <f t="shared" si="5"/>
        <v>-0.28830859714434109</v>
      </c>
    </row>
    <row r="154" spans="1:13" x14ac:dyDescent="0.25">
      <c r="A154" t="s">
        <v>8219</v>
      </c>
      <c r="B154">
        <v>14</v>
      </c>
      <c r="C154">
        <f t="shared" si="4"/>
        <v>-0.21369816637240291</v>
      </c>
      <c r="H154" t="s">
        <v>8221</v>
      </c>
      <c r="I154">
        <v>0</v>
      </c>
      <c r="J154">
        <f t="shared" si="5"/>
        <v>-0.28830859714434109</v>
      </c>
    </row>
    <row r="155" spans="1:13" x14ac:dyDescent="0.25">
      <c r="A155" t="s">
        <v>8219</v>
      </c>
      <c r="B155">
        <v>14</v>
      </c>
      <c r="C155">
        <f t="shared" si="4"/>
        <v>-0.21369816637240291</v>
      </c>
      <c r="H155" t="s">
        <v>8221</v>
      </c>
      <c r="I155">
        <v>0</v>
      </c>
      <c r="J155">
        <f t="shared" si="5"/>
        <v>-0.28830859714434109</v>
      </c>
    </row>
    <row r="156" spans="1:13" x14ac:dyDescent="0.25">
      <c r="A156" t="s">
        <v>8219</v>
      </c>
      <c r="B156">
        <v>14</v>
      </c>
      <c r="C156">
        <f t="shared" si="4"/>
        <v>-0.21369816637240291</v>
      </c>
      <c r="H156" t="s">
        <v>8221</v>
      </c>
      <c r="I156">
        <v>0</v>
      </c>
      <c r="J156">
        <f t="shared" si="5"/>
        <v>-0.28830859714434109</v>
      </c>
    </row>
    <row r="157" spans="1:13" x14ac:dyDescent="0.25">
      <c r="A157" t="s">
        <v>8219</v>
      </c>
      <c r="B157">
        <v>14</v>
      </c>
      <c r="C157">
        <f t="shared" si="4"/>
        <v>-0.21369816637240291</v>
      </c>
      <c r="H157" t="s">
        <v>8221</v>
      </c>
      <c r="I157">
        <v>0</v>
      </c>
      <c r="J157">
        <f t="shared" si="5"/>
        <v>-0.28830859714434109</v>
      </c>
    </row>
    <row r="158" spans="1:13" x14ac:dyDescent="0.25">
      <c r="A158" t="s">
        <v>8219</v>
      </c>
      <c r="B158">
        <v>14</v>
      </c>
      <c r="C158">
        <f t="shared" si="4"/>
        <v>-0.21369816637240291</v>
      </c>
      <c r="H158" t="s">
        <v>8221</v>
      </c>
      <c r="I158">
        <v>0</v>
      </c>
      <c r="J158">
        <f t="shared" si="5"/>
        <v>-0.28830859714434109</v>
      </c>
    </row>
    <row r="159" spans="1:13" x14ac:dyDescent="0.25">
      <c r="A159" t="s">
        <v>8219</v>
      </c>
      <c r="B159">
        <v>14</v>
      </c>
      <c r="C159">
        <f t="shared" si="4"/>
        <v>-0.21369816637240291</v>
      </c>
      <c r="F159">
        <f>SUM(F161:F169)/F160</f>
        <v>0.65093457943925237</v>
      </c>
      <c r="H159" t="s">
        <v>8221</v>
      </c>
      <c r="I159">
        <v>0</v>
      </c>
      <c r="J159">
        <f t="shared" si="5"/>
        <v>-0.28830859714434109</v>
      </c>
      <c r="M159" t="b">
        <f>F159=M161/M160</f>
        <v>0</v>
      </c>
    </row>
    <row r="160" spans="1:13" x14ac:dyDescent="0.25">
      <c r="A160" t="s">
        <v>8219</v>
      </c>
      <c r="B160">
        <v>14</v>
      </c>
      <c r="C160">
        <f t="shared" si="4"/>
        <v>-0.21369816637240291</v>
      </c>
      <c r="F160">
        <f>SUM(F161:F294)</f>
        <v>2140</v>
      </c>
      <c r="H160" t="s">
        <v>8221</v>
      </c>
      <c r="I160">
        <v>0</v>
      </c>
      <c r="J160">
        <f t="shared" si="5"/>
        <v>-0.28830859714434109</v>
      </c>
      <c r="M160">
        <f>SUM(M161:M294)</f>
        <v>1243</v>
      </c>
    </row>
    <row r="161" spans="1:13" x14ac:dyDescent="0.25">
      <c r="A161" t="s">
        <v>8219</v>
      </c>
      <c r="B161">
        <v>14</v>
      </c>
      <c r="C161">
        <f t="shared" si="4"/>
        <v>-0.21369816637240291</v>
      </c>
      <c r="D161">
        <v>1</v>
      </c>
      <c r="E161">
        <v>10</v>
      </c>
      <c r="F161">
        <f t="shared" ref="F161:F192" si="6">COUNTIFS(B$2:B$2186,"&gt;="&amp;D161,B$2:B$2186,"&lt;="&amp;E161)</f>
        <v>83</v>
      </c>
      <c r="H161" t="s">
        <v>8221</v>
      </c>
      <c r="I161">
        <v>0</v>
      </c>
      <c r="J161">
        <f t="shared" si="5"/>
        <v>-0.28830859714434109</v>
      </c>
      <c r="K161">
        <v>1</v>
      </c>
      <c r="L161">
        <v>10</v>
      </c>
      <c r="M161">
        <f>COUNTIFS(I$2:I$2186,"&gt;="&amp;K161,I$2:I$2186,"&lt;="&amp;L161)</f>
        <v>821</v>
      </c>
    </row>
    <row r="162" spans="1:13" x14ac:dyDescent="0.25">
      <c r="A162" t="s">
        <v>8219</v>
      </c>
      <c r="B162">
        <v>14</v>
      </c>
      <c r="C162">
        <f t="shared" si="4"/>
        <v>-0.21369816637240291</v>
      </c>
      <c r="D162">
        <f>D161+10</f>
        <v>11</v>
      </c>
      <c r="E162">
        <f>E161+10</f>
        <v>20</v>
      </c>
      <c r="F162">
        <f t="shared" si="6"/>
        <v>234</v>
      </c>
      <c r="H162" t="s">
        <v>8221</v>
      </c>
      <c r="I162">
        <v>0</v>
      </c>
      <c r="J162">
        <f t="shared" si="5"/>
        <v>-0.28830859714434109</v>
      </c>
      <c r="K162">
        <f t="shared" ref="K162:K225" si="7">K161+10</f>
        <v>11</v>
      </c>
      <c r="L162">
        <f>L161+10</f>
        <v>20</v>
      </c>
      <c r="M162">
        <f t="shared" ref="M162:M225" si="8">COUNTIFS(I$2:I$2186,"&gt;="&amp;K162,I$2:I$2186,"&lt;="&amp;L162)</f>
        <v>166</v>
      </c>
    </row>
    <row r="163" spans="1:13" x14ac:dyDescent="0.25">
      <c r="A163" t="s">
        <v>8219</v>
      </c>
      <c r="B163">
        <v>14</v>
      </c>
      <c r="C163">
        <f t="shared" si="4"/>
        <v>-0.21369816637240291</v>
      </c>
      <c r="D163">
        <f t="shared" ref="D163:D225" si="9">D162+10</f>
        <v>21</v>
      </c>
      <c r="E163">
        <f>E162+10</f>
        <v>30</v>
      </c>
      <c r="F163">
        <f t="shared" si="6"/>
        <v>257</v>
      </c>
      <c r="H163" t="s">
        <v>8221</v>
      </c>
      <c r="I163">
        <v>0</v>
      </c>
      <c r="J163">
        <f t="shared" si="5"/>
        <v>-0.28830859714434109</v>
      </c>
      <c r="K163">
        <f t="shared" si="7"/>
        <v>21</v>
      </c>
      <c r="L163">
        <f t="shared" ref="L163:L226" si="10">L162+10</f>
        <v>30</v>
      </c>
      <c r="M163">
        <f t="shared" si="8"/>
        <v>80</v>
      </c>
    </row>
    <row r="164" spans="1:13" x14ac:dyDescent="0.25">
      <c r="A164" t="s">
        <v>8219</v>
      </c>
      <c r="B164">
        <v>14</v>
      </c>
      <c r="C164">
        <f t="shared" si="4"/>
        <v>-0.21369816637240291</v>
      </c>
      <c r="D164">
        <f t="shared" si="9"/>
        <v>31</v>
      </c>
      <c r="E164">
        <f t="shared" ref="E164:E226" si="11">E163+10</f>
        <v>40</v>
      </c>
      <c r="F164">
        <f t="shared" si="6"/>
        <v>201</v>
      </c>
      <c r="H164" t="s">
        <v>8221</v>
      </c>
      <c r="I164">
        <v>0</v>
      </c>
      <c r="J164">
        <f t="shared" si="5"/>
        <v>-0.28830859714434109</v>
      </c>
      <c r="K164">
        <f t="shared" si="7"/>
        <v>31</v>
      </c>
      <c r="L164">
        <f t="shared" si="10"/>
        <v>40</v>
      </c>
      <c r="M164">
        <f t="shared" si="8"/>
        <v>50</v>
      </c>
    </row>
    <row r="165" spans="1:13" x14ac:dyDescent="0.25">
      <c r="A165" t="s">
        <v>8219</v>
      </c>
      <c r="B165">
        <v>15</v>
      </c>
      <c r="C165">
        <f t="shared" si="4"/>
        <v>-0.21251375200023928</v>
      </c>
      <c r="D165">
        <f t="shared" si="9"/>
        <v>41</v>
      </c>
      <c r="E165">
        <f t="shared" si="11"/>
        <v>50</v>
      </c>
      <c r="F165">
        <f t="shared" si="6"/>
        <v>168</v>
      </c>
      <c r="H165" t="s">
        <v>8221</v>
      </c>
      <c r="I165">
        <v>0</v>
      </c>
      <c r="J165">
        <f t="shared" si="5"/>
        <v>-0.28830859714434109</v>
      </c>
      <c r="K165">
        <f t="shared" si="7"/>
        <v>41</v>
      </c>
      <c r="L165">
        <f t="shared" si="10"/>
        <v>50</v>
      </c>
      <c r="M165">
        <f t="shared" si="8"/>
        <v>20</v>
      </c>
    </row>
    <row r="166" spans="1:13" x14ac:dyDescent="0.25">
      <c r="A166" t="s">
        <v>8219</v>
      </c>
      <c r="B166">
        <v>15</v>
      </c>
      <c r="C166">
        <f t="shared" si="4"/>
        <v>-0.21251375200023928</v>
      </c>
      <c r="D166">
        <f t="shared" si="9"/>
        <v>51</v>
      </c>
      <c r="E166">
        <f t="shared" si="11"/>
        <v>60</v>
      </c>
      <c r="F166">
        <f t="shared" si="6"/>
        <v>133</v>
      </c>
      <c r="H166" t="s">
        <v>8221</v>
      </c>
      <c r="I166">
        <v>0</v>
      </c>
      <c r="J166">
        <f t="shared" si="5"/>
        <v>-0.28830859714434109</v>
      </c>
      <c r="K166">
        <f t="shared" si="7"/>
        <v>51</v>
      </c>
      <c r="L166">
        <f t="shared" si="10"/>
        <v>60</v>
      </c>
      <c r="M166">
        <f t="shared" si="8"/>
        <v>13</v>
      </c>
    </row>
    <row r="167" spans="1:13" x14ac:dyDescent="0.25">
      <c r="A167" t="s">
        <v>8219</v>
      </c>
      <c r="B167">
        <v>15</v>
      </c>
      <c r="C167">
        <f t="shared" si="4"/>
        <v>-0.21251375200023928</v>
      </c>
      <c r="D167">
        <f t="shared" si="9"/>
        <v>61</v>
      </c>
      <c r="E167">
        <f t="shared" si="11"/>
        <v>70</v>
      </c>
      <c r="F167">
        <f t="shared" si="6"/>
        <v>123</v>
      </c>
      <c r="H167" t="s">
        <v>8221</v>
      </c>
      <c r="I167">
        <v>0</v>
      </c>
      <c r="J167">
        <f t="shared" si="5"/>
        <v>-0.28830859714434109</v>
      </c>
      <c r="K167">
        <f t="shared" si="7"/>
        <v>61</v>
      </c>
      <c r="L167">
        <f t="shared" si="10"/>
        <v>70</v>
      </c>
      <c r="M167">
        <f t="shared" si="8"/>
        <v>5</v>
      </c>
    </row>
    <row r="168" spans="1:13" x14ac:dyDescent="0.25">
      <c r="A168" t="s">
        <v>8219</v>
      </c>
      <c r="B168">
        <v>15</v>
      </c>
      <c r="C168">
        <f t="shared" si="4"/>
        <v>-0.21251375200023928</v>
      </c>
      <c r="D168">
        <f t="shared" si="9"/>
        <v>71</v>
      </c>
      <c r="E168">
        <f t="shared" si="11"/>
        <v>80</v>
      </c>
      <c r="F168">
        <f t="shared" si="6"/>
        <v>116</v>
      </c>
      <c r="H168" t="s">
        <v>8221</v>
      </c>
      <c r="I168">
        <v>0</v>
      </c>
      <c r="J168">
        <f t="shared" si="5"/>
        <v>-0.28830859714434109</v>
      </c>
      <c r="K168">
        <f t="shared" si="7"/>
        <v>71</v>
      </c>
      <c r="L168">
        <f t="shared" si="10"/>
        <v>80</v>
      </c>
      <c r="M168">
        <f t="shared" si="8"/>
        <v>8</v>
      </c>
    </row>
    <row r="169" spans="1:13" x14ac:dyDescent="0.25">
      <c r="A169" t="s">
        <v>8219</v>
      </c>
      <c r="B169">
        <v>15</v>
      </c>
      <c r="C169">
        <f t="shared" si="4"/>
        <v>-0.21251375200023928</v>
      </c>
      <c r="D169">
        <f t="shared" si="9"/>
        <v>81</v>
      </c>
      <c r="E169">
        <f t="shared" si="11"/>
        <v>90</v>
      </c>
      <c r="F169">
        <f t="shared" si="6"/>
        <v>78</v>
      </c>
      <c r="H169" t="s">
        <v>8221</v>
      </c>
      <c r="I169">
        <v>0</v>
      </c>
      <c r="J169">
        <f t="shared" si="5"/>
        <v>-0.28830859714434109</v>
      </c>
      <c r="K169">
        <f t="shared" si="7"/>
        <v>81</v>
      </c>
      <c r="L169">
        <f t="shared" si="10"/>
        <v>90</v>
      </c>
      <c r="M169">
        <f t="shared" si="8"/>
        <v>10</v>
      </c>
    </row>
    <row r="170" spans="1:13" x14ac:dyDescent="0.25">
      <c r="A170" t="s">
        <v>8219</v>
      </c>
      <c r="B170">
        <v>15</v>
      </c>
      <c r="C170">
        <f t="shared" si="4"/>
        <v>-0.21251375200023928</v>
      </c>
      <c r="D170">
        <f t="shared" si="9"/>
        <v>91</v>
      </c>
      <c r="E170">
        <f t="shared" si="11"/>
        <v>100</v>
      </c>
      <c r="F170">
        <f t="shared" si="6"/>
        <v>67</v>
      </c>
      <c r="H170" t="s">
        <v>8221</v>
      </c>
      <c r="I170">
        <v>0</v>
      </c>
      <c r="J170">
        <f t="shared" si="5"/>
        <v>-0.28830859714434109</v>
      </c>
      <c r="K170">
        <f t="shared" si="7"/>
        <v>91</v>
      </c>
      <c r="L170">
        <f t="shared" si="10"/>
        <v>100</v>
      </c>
      <c r="M170">
        <f t="shared" si="8"/>
        <v>16</v>
      </c>
    </row>
    <row r="171" spans="1:13" x14ac:dyDescent="0.25">
      <c r="A171" t="s">
        <v>8219</v>
      </c>
      <c r="B171">
        <v>15</v>
      </c>
      <c r="C171">
        <f t="shared" si="4"/>
        <v>-0.21251375200023928</v>
      </c>
      <c r="D171">
        <f t="shared" si="9"/>
        <v>101</v>
      </c>
      <c r="E171">
        <f t="shared" si="11"/>
        <v>110</v>
      </c>
      <c r="F171">
        <f t="shared" si="6"/>
        <v>60</v>
      </c>
      <c r="H171" t="s">
        <v>8221</v>
      </c>
      <c r="I171">
        <v>0</v>
      </c>
      <c r="J171">
        <f t="shared" si="5"/>
        <v>-0.28830859714434109</v>
      </c>
      <c r="K171">
        <f t="shared" si="7"/>
        <v>101</v>
      </c>
      <c r="L171">
        <f t="shared" si="10"/>
        <v>110</v>
      </c>
      <c r="M171">
        <f t="shared" si="8"/>
        <v>4</v>
      </c>
    </row>
    <row r="172" spans="1:13" x14ac:dyDescent="0.25">
      <c r="A172" t="s">
        <v>8219</v>
      </c>
      <c r="B172">
        <v>15</v>
      </c>
      <c r="C172">
        <f t="shared" si="4"/>
        <v>-0.21251375200023928</v>
      </c>
      <c r="D172">
        <f t="shared" si="9"/>
        <v>111</v>
      </c>
      <c r="E172">
        <f t="shared" si="11"/>
        <v>120</v>
      </c>
      <c r="F172">
        <f t="shared" si="6"/>
        <v>57</v>
      </c>
      <c r="H172" t="s">
        <v>8221</v>
      </c>
      <c r="I172">
        <v>0</v>
      </c>
      <c r="J172">
        <f t="shared" si="5"/>
        <v>-0.28830859714434109</v>
      </c>
      <c r="K172">
        <f t="shared" si="7"/>
        <v>111</v>
      </c>
      <c r="L172">
        <f t="shared" si="10"/>
        <v>120</v>
      </c>
      <c r="M172">
        <f t="shared" si="8"/>
        <v>5</v>
      </c>
    </row>
    <row r="173" spans="1:13" x14ac:dyDescent="0.25">
      <c r="A173" t="s">
        <v>8219</v>
      </c>
      <c r="B173">
        <v>15</v>
      </c>
      <c r="C173">
        <f t="shared" si="4"/>
        <v>-0.21251375200023928</v>
      </c>
      <c r="D173">
        <f t="shared" si="9"/>
        <v>121</v>
      </c>
      <c r="E173">
        <f t="shared" si="11"/>
        <v>130</v>
      </c>
      <c r="F173">
        <f t="shared" si="6"/>
        <v>30</v>
      </c>
      <c r="H173" t="s">
        <v>8221</v>
      </c>
      <c r="I173">
        <v>0</v>
      </c>
      <c r="J173">
        <f t="shared" si="5"/>
        <v>-0.28830859714434109</v>
      </c>
      <c r="K173">
        <f t="shared" si="7"/>
        <v>121</v>
      </c>
      <c r="L173">
        <f t="shared" si="10"/>
        <v>130</v>
      </c>
      <c r="M173">
        <f t="shared" si="8"/>
        <v>8</v>
      </c>
    </row>
    <row r="174" spans="1:13" x14ac:dyDescent="0.25">
      <c r="A174" t="s">
        <v>8219</v>
      </c>
      <c r="B174">
        <v>15</v>
      </c>
      <c r="C174">
        <f t="shared" si="4"/>
        <v>-0.21251375200023928</v>
      </c>
      <c r="D174">
        <f t="shared" si="9"/>
        <v>131</v>
      </c>
      <c r="E174">
        <f t="shared" si="11"/>
        <v>140</v>
      </c>
      <c r="F174">
        <f t="shared" si="6"/>
        <v>31</v>
      </c>
      <c r="H174" t="s">
        <v>8221</v>
      </c>
      <c r="I174">
        <v>0</v>
      </c>
      <c r="J174">
        <f t="shared" si="5"/>
        <v>-0.28830859714434109</v>
      </c>
      <c r="K174">
        <f t="shared" si="7"/>
        <v>131</v>
      </c>
      <c r="L174">
        <f t="shared" si="10"/>
        <v>140</v>
      </c>
      <c r="M174">
        <f t="shared" si="8"/>
        <v>5</v>
      </c>
    </row>
    <row r="175" spans="1:13" x14ac:dyDescent="0.25">
      <c r="A175" t="s">
        <v>8219</v>
      </c>
      <c r="B175">
        <v>15</v>
      </c>
      <c r="C175">
        <f t="shared" si="4"/>
        <v>-0.21251375200023928</v>
      </c>
      <c r="D175">
        <f t="shared" si="9"/>
        <v>141</v>
      </c>
      <c r="E175">
        <f t="shared" si="11"/>
        <v>150</v>
      </c>
      <c r="F175">
        <f t="shared" si="6"/>
        <v>38</v>
      </c>
      <c r="H175" t="s">
        <v>8221</v>
      </c>
      <c r="I175">
        <v>0</v>
      </c>
      <c r="J175">
        <f t="shared" si="5"/>
        <v>-0.28830859714434109</v>
      </c>
      <c r="K175">
        <f t="shared" si="7"/>
        <v>141</v>
      </c>
      <c r="L175">
        <f t="shared" si="10"/>
        <v>150</v>
      </c>
      <c r="M175">
        <f t="shared" si="8"/>
        <v>3</v>
      </c>
    </row>
    <row r="176" spans="1:13" x14ac:dyDescent="0.25">
      <c r="A176" t="s">
        <v>8219</v>
      </c>
      <c r="B176">
        <v>15</v>
      </c>
      <c r="C176">
        <f t="shared" si="4"/>
        <v>-0.21251375200023928</v>
      </c>
      <c r="D176">
        <f t="shared" si="9"/>
        <v>151</v>
      </c>
      <c r="E176">
        <f t="shared" si="11"/>
        <v>160</v>
      </c>
      <c r="F176">
        <f t="shared" si="6"/>
        <v>25</v>
      </c>
      <c r="H176" t="s">
        <v>8221</v>
      </c>
      <c r="I176">
        <v>0</v>
      </c>
      <c r="J176">
        <f t="shared" si="5"/>
        <v>-0.28830859714434109</v>
      </c>
      <c r="K176">
        <f t="shared" si="7"/>
        <v>151</v>
      </c>
      <c r="L176">
        <f t="shared" si="10"/>
        <v>160</v>
      </c>
      <c r="M176">
        <f t="shared" si="8"/>
        <v>1</v>
      </c>
    </row>
    <row r="177" spans="1:13" x14ac:dyDescent="0.25">
      <c r="A177" t="s">
        <v>8219</v>
      </c>
      <c r="B177">
        <v>15</v>
      </c>
      <c r="C177">
        <f t="shared" si="4"/>
        <v>-0.21251375200023928</v>
      </c>
      <c r="D177">
        <f t="shared" si="9"/>
        <v>161</v>
      </c>
      <c r="E177">
        <f t="shared" si="11"/>
        <v>170</v>
      </c>
      <c r="F177">
        <f t="shared" si="6"/>
        <v>30</v>
      </c>
      <c r="H177" t="s">
        <v>8221</v>
      </c>
      <c r="I177">
        <v>0</v>
      </c>
      <c r="J177">
        <f t="shared" si="5"/>
        <v>-0.28830859714434109</v>
      </c>
      <c r="K177">
        <f t="shared" si="7"/>
        <v>161</v>
      </c>
      <c r="L177">
        <f t="shared" si="10"/>
        <v>170</v>
      </c>
      <c r="M177">
        <f t="shared" si="8"/>
        <v>2</v>
      </c>
    </row>
    <row r="178" spans="1:13" x14ac:dyDescent="0.25">
      <c r="A178" t="s">
        <v>8219</v>
      </c>
      <c r="B178">
        <v>15</v>
      </c>
      <c r="C178">
        <f t="shared" si="4"/>
        <v>-0.21251375200023928</v>
      </c>
      <c r="D178">
        <f t="shared" si="9"/>
        <v>171</v>
      </c>
      <c r="E178">
        <f t="shared" si="11"/>
        <v>180</v>
      </c>
      <c r="F178">
        <f t="shared" si="6"/>
        <v>21</v>
      </c>
      <c r="H178" t="s">
        <v>8221</v>
      </c>
      <c r="I178">
        <v>0</v>
      </c>
      <c r="J178">
        <f t="shared" si="5"/>
        <v>-0.28830859714434109</v>
      </c>
      <c r="K178">
        <f t="shared" si="7"/>
        <v>171</v>
      </c>
      <c r="L178">
        <f t="shared" si="10"/>
        <v>180</v>
      </c>
      <c r="M178">
        <f t="shared" si="8"/>
        <v>3</v>
      </c>
    </row>
    <row r="179" spans="1:13" x14ac:dyDescent="0.25">
      <c r="A179" t="s">
        <v>8219</v>
      </c>
      <c r="B179">
        <v>15</v>
      </c>
      <c r="C179">
        <f t="shared" si="4"/>
        <v>-0.21251375200023928</v>
      </c>
      <c r="D179">
        <f t="shared" si="9"/>
        <v>181</v>
      </c>
      <c r="E179">
        <f t="shared" si="11"/>
        <v>190</v>
      </c>
      <c r="F179">
        <f t="shared" si="6"/>
        <v>27</v>
      </c>
      <c r="H179" t="s">
        <v>8221</v>
      </c>
      <c r="I179">
        <v>0</v>
      </c>
      <c r="J179">
        <f t="shared" si="5"/>
        <v>-0.28830859714434109</v>
      </c>
      <c r="K179">
        <f t="shared" si="7"/>
        <v>181</v>
      </c>
      <c r="L179">
        <f t="shared" si="10"/>
        <v>190</v>
      </c>
      <c r="M179">
        <f t="shared" si="8"/>
        <v>2</v>
      </c>
    </row>
    <row r="180" spans="1:13" x14ac:dyDescent="0.25">
      <c r="A180" t="s">
        <v>8219</v>
      </c>
      <c r="B180">
        <v>15</v>
      </c>
      <c r="C180">
        <f t="shared" si="4"/>
        <v>-0.21251375200023928</v>
      </c>
      <c r="D180">
        <f t="shared" si="9"/>
        <v>191</v>
      </c>
      <c r="E180">
        <f t="shared" si="11"/>
        <v>200</v>
      </c>
      <c r="F180">
        <f t="shared" si="6"/>
        <v>20</v>
      </c>
      <c r="H180" t="s">
        <v>8221</v>
      </c>
      <c r="I180">
        <v>0</v>
      </c>
      <c r="J180">
        <f t="shared" si="5"/>
        <v>-0.28830859714434109</v>
      </c>
      <c r="K180">
        <f t="shared" si="7"/>
        <v>191</v>
      </c>
      <c r="L180">
        <f t="shared" si="10"/>
        <v>200</v>
      </c>
      <c r="M180">
        <f t="shared" si="8"/>
        <v>3</v>
      </c>
    </row>
    <row r="181" spans="1:13" x14ac:dyDescent="0.25">
      <c r="A181" t="s">
        <v>8219</v>
      </c>
      <c r="B181">
        <v>15</v>
      </c>
      <c r="C181">
        <f t="shared" si="4"/>
        <v>-0.21251375200023928</v>
      </c>
      <c r="D181">
        <f t="shared" si="9"/>
        <v>201</v>
      </c>
      <c r="E181">
        <f t="shared" si="11"/>
        <v>210</v>
      </c>
      <c r="F181">
        <f t="shared" si="6"/>
        <v>21</v>
      </c>
      <c r="H181" t="s">
        <v>8221</v>
      </c>
      <c r="I181">
        <v>0</v>
      </c>
      <c r="J181">
        <f t="shared" si="5"/>
        <v>-0.28830859714434109</v>
      </c>
      <c r="K181">
        <f t="shared" si="7"/>
        <v>201</v>
      </c>
      <c r="L181">
        <f t="shared" si="10"/>
        <v>210</v>
      </c>
      <c r="M181">
        <f t="shared" si="8"/>
        <v>2</v>
      </c>
    </row>
    <row r="182" spans="1:13" x14ac:dyDescent="0.25">
      <c r="A182" t="s">
        <v>8219</v>
      </c>
      <c r="B182">
        <v>15</v>
      </c>
      <c r="C182">
        <f t="shared" si="4"/>
        <v>-0.21251375200023928</v>
      </c>
      <c r="D182">
        <f t="shared" si="9"/>
        <v>211</v>
      </c>
      <c r="E182">
        <f t="shared" si="11"/>
        <v>220</v>
      </c>
      <c r="F182">
        <f t="shared" si="6"/>
        <v>12</v>
      </c>
      <c r="H182" t="s">
        <v>8221</v>
      </c>
      <c r="I182">
        <v>0</v>
      </c>
      <c r="J182">
        <f t="shared" si="5"/>
        <v>-0.28830859714434109</v>
      </c>
      <c r="K182">
        <f t="shared" si="7"/>
        <v>211</v>
      </c>
      <c r="L182">
        <f t="shared" si="10"/>
        <v>220</v>
      </c>
      <c r="M182">
        <f t="shared" si="8"/>
        <v>1</v>
      </c>
    </row>
    <row r="183" spans="1:13" x14ac:dyDescent="0.25">
      <c r="A183" t="s">
        <v>8219</v>
      </c>
      <c r="B183">
        <v>15</v>
      </c>
      <c r="C183">
        <f t="shared" si="4"/>
        <v>-0.21251375200023928</v>
      </c>
      <c r="D183">
        <f t="shared" si="9"/>
        <v>221</v>
      </c>
      <c r="E183">
        <f t="shared" si="11"/>
        <v>230</v>
      </c>
      <c r="F183">
        <f t="shared" si="6"/>
        <v>13</v>
      </c>
      <c r="H183" t="s">
        <v>8221</v>
      </c>
      <c r="I183">
        <v>0</v>
      </c>
      <c r="J183">
        <f t="shared" si="5"/>
        <v>-0.28830859714434109</v>
      </c>
      <c r="K183">
        <f t="shared" si="7"/>
        <v>221</v>
      </c>
      <c r="L183">
        <f t="shared" si="10"/>
        <v>230</v>
      </c>
      <c r="M183">
        <f t="shared" si="8"/>
        <v>1</v>
      </c>
    </row>
    <row r="184" spans="1:13" x14ac:dyDescent="0.25">
      <c r="A184" t="s">
        <v>8219</v>
      </c>
      <c r="B184">
        <v>15</v>
      </c>
      <c r="C184">
        <f t="shared" si="4"/>
        <v>-0.21251375200023928</v>
      </c>
      <c r="D184">
        <f t="shared" si="9"/>
        <v>231</v>
      </c>
      <c r="E184">
        <f t="shared" si="11"/>
        <v>240</v>
      </c>
      <c r="F184">
        <f t="shared" si="6"/>
        <v>16</v>
      </c>
      <c r="H184" t="s">
        <v>8221</v>
      </c>
      <c r="I184">
        <v>0</v>
      </c>
      <c r="J184">
        <f t="shared" si="5"/>
        <v>-0.28830859714434109</v>
      </c>
      <c r="K184">
        <f t="shared" si="7"/>
        <v>231</v>
      </c>
      <c r="L184">
        <f t="shared" si="10"/>
        <v>240</v>
      </c>
      <c r="M184">
        <f t="shared" si="8"/>
        <v>1</v>
      </c>
    </row>
    <row r="185" spans="1:13" x14ac:dyDescent="0.25">
      <c r="A185" t="s">
        <v>8219</v>
      </c>
      <c r="B185">
        <v>15</v>
      </c>
      <c r="C185">
        <f t="shared" si="4"/>
        <v>-0.21251375200023928</v>
      </c>
      <c r="D185">
        <f t="shared" si="9"/>
        <v>241</v>
      </c>
      <c r="E185">
        <f t="shared" si="11"/>
        <v>250</v>
      </c>
      <c r="F185">
        <f t="shared" si="6"/>
        <v>11</v>
      </c>
      <c r="H185" t="s">
        <v>8221</v>
      </c>
      <c r="I185">
        <v>0</v>
      </c>
      <c r="J185">
        <f t="shared" si="5"/>
        <v>-0.28830859714434109</v>
      </c>
      <c r="K185">
        <f t="shared" si="7"/>
        <v>241</v>
      </c>
      <c r="L185">
        <f t="shared" si="10"/>
        <v>250</v>
      </c>
      <c r="M185">
        <f t="shared" si="8"/>
        <v>0</v>
      </c>
    </row>
    <row r="186" spans="1:13" x14ac:dyDescent="0.25">
      <c r="A186" t="s">
        <v>8219</v>
      </c>
      <c r="B186">
        <v>15</v>
      </c>
      <c r="C186">
        <f t="shared" si="4"/>
        <v>-0.21251375200023928</v>
      </c>
      <c r="D186">
        <f t="shared" si="9"/>
        <v>251</v>
      </c>
      <c r="E186">
        <f t="shared" si="11"/>
        <v>260</v>
      </c>
      <c r="F186">
        <f t="shared" si="6"/>
        <v>8</v>
      </c>
      <c r="H186" t="s">
        <v>8221</v>
      </c>
      <c r="I186">
        <v>0</v>
      </c>
      <c r="J186">
        <f t="shared" si="5"/>
        <v>-0.28830859714434109</v>
      </c>
      <c r="K186">
        <f t="shared" si="7"/>
        <v>251</v>
      </c>
      <c r="L186">
        <f t="shared" si="10"/>
        <v>260</v>
      </c>
      <c r="M186">
        <f t="shared" si="8"/>
        <v>0</v>
      </c>
    </row>
    <row r="187" spans="1:13" x14ac:dyDescent="0.25">
      <c r="A187" t="s">
        <v>8219</v>
      </c>
      <c r="B187">
        <v>15</v>
      </c>
      <c r="C187">
        <f t="shared" si="4"/>
        <v>-0.21251375200023928</v>
      </c>
      <c r="D187">
        <f t="shared" si="9"/>
        <v>261</v>
      </c>
      <c r="E187">
        <f t="shared" si="11"/>
        <v>270</v>
      </c>
      <c r="F187">
        <f t="shared" si="6"/>
        <v>15</v>
      </c>
      <c r="H187" t="s">
        <v>8221</v>
      </c>
      <c r="I187">
        <v>0</v>
      </c>
      <c r="J187">
        <f t="shared" si="5"/>
        <v>-0.28830859714434109</v>
      </c>
      <c r="K187">
        <f t="shared" si="7"/>
        <v>261</v>
      </c>
      <c r="L187">
        <f t="shared" si="10"/>
        <v>270</v>
      </c>
      <c r="M187">
        <f t="shared" si="8"/>
        <v>0</v>
      </c>
    </row>
    <row r="188" spans="1:13" x14ac:dyDescent="0.25">
      <c r="A188" t="s">
        <v>8219</v>
      </c>
      <c r="B188">
        <v>15</v>
      </c>
      <c r="C188">
        <f t="shared" si="4"/>
        <v>-0.21251375200023928</v>
      </c>
      <c r="D188">
        <f t="shared" si="9"/>
        <v>271</v>
      </c>
      <c r="E188">
        <f t="shared" si="11"/>
        <v>280</v>
      </c>
      <c r="F188">
        <f t="shared" si="6"/>
        <v>14</v>
      </c>
      <c r="H188" t="s">
        <v>8221</v>
      </c>
      <c r="I188">
        <v>0</v>
      </c>
      <c r="J188">
        <f t="shared" si="5"/>
        <v>-0.28830859714434109</v>
      </c>
      <c r="K188">
        <f t="shared" si="7"/>
        <v>271</v>
      </c>
      <c r="L188">
        <f t="shared" si="10"/>
        <v>280</v>
      </c>
      <c r="M188">
        <f t="shared" si="8"/>
        <v>0</v>
      </c>
    </row>
    <row r="189" spans="1:13" x14ac:dyDescent="0.25">
      <c r="A189" t="s">
        <v>8219</v>
      </c>
      <c r="B189">
        <v>15</v>
      </c>
      <c r="C189">
        <f t="shared" si="4"/>
        <v>-0.21251375200023928</v>
      </c>
      <c r="D189">
        <f t="shared" si="9"/>
        <v>281</v>
      </c>
      <c r="E189">
        <f t="shared" si="11"/>
        <v>290</v>
      </c>
      <c r="F189">
        <f t="shared" si="6"/>
        <v>15</v>
      </c>
      <c r="H189" t="s">
        <v>8221</v>
      </c>
      <c r="I189">
        <v>0</v>
      </c>
      <c r="J189">
        <f t="shared" si="5"/>
        <v>-0.28830859714434109</v>
      </c>
      <c r="K189">
        <f t="shared" si="7"/>
        <v>281</v>
      </c>
      <c r="L189">
        <f t="shared" si="10"/>
        <v>290</v>
      </c>
      <c r="M189">
        <f t="shared" si="8"/>
        <v>1</v>
      </c>
    </row>
    <row r="190" spans="1:13" x14ac:dyDescent="0.25">
      <c r="A190" t="s">
        <v>8219</v>
      </c>
      <c r="B190">
        <v>15</v>
      </c>
      <c r="C190">
        <f t="shared" si="4"/>
        <v>-0.21251375200023928</v>
      </c>
      <c r="D190">
        <f t="shared" si="9"/>
        <v>291</v>
      </c>
      <c r="E190">
        <f t="shared" si="11"/>
        <v>300</v>
      </c>
      <c r="F190">
        <f t="shared" si="6"/>
        <v>6</v>
      </c>
      <c r="H190" t="s">
        <v>8221</v>
      </c>
      <c r="I190">
        <v>0</v>
      </c>
      <c r="J190">
        <f t="shared" si="5"/>
        <v>-0.28830859714434109</v>
      </c>
      <c r="K190">
        <f t="shared" si="7"/>
        <v>291</v>
      </c>
      <c r="L190">
        <f t="shared" si="10"/>
        <v>300</v>
      </c>
      <c r="M190">
        <f t="shared" si="8"/>
        <v>1</v>
      </c>
    </row>
    <row r="191" spans="1:13" x14ac:dyDescent="0.25">
      <c r="A191" t="s">
        <v>8219</v>
      </c>
      <c r="B191">
        <v>16</v>
      </c>
      <c r="C191">
        <f t="shared" si="4"/>
        <v>-0.21132933762807563</v>
      </c>
      <c r="D191">
        <f t="shared" si="9"/>
        <v>301</v>
      </c>
      <c r="E191">
        <f t="shared" si="11"/>
        <v>310</v>
      </c>
      <c r="F191">
        <f t="shared" si="6"/>
        <v>11</v>
      </c>
      <c r="H191" t="s">
        <v>8221</v>
      </c>
      <c r="I191">
        <v>0</v>
      </c>
      <c r="J191">
        <f t="shared" si="5"/>
        <v>-0.28830859714434109</v>
      </c>
      <c r="K191">
        <f t="shared" si="7"/>
        <v>301</v>
      </c>
      <c r="L191">
        <f t="shared" si="10"/>
        <v>310</v>
      </c>
      <c r="M191">
        <f t="shared" si="8"/>
        <v>1</v>
      </c>
    </row>
    <row r="192" spans="1:13" x14ac:dyDescent="0.25">
      <c r="A192" t="s">
        <v>8219</v>
      </c>
      <c r="B192">
        <v>16</v>
      </c>
      <c r="C192">
        <f t="shared" si="4"/>
        <v>-0.21132933762807563</v>
      </c>
      <c r="D192">
        <f t="shared" si="9"/>
        <v>311</v>
      </c>
      <c r="E192">
        <f t="shared" si="11"/>
        <v>320</v>
      </c>
      <c r="F192">
        <f t="shared" si="6"/>
        <v>6</v>
      </c>
      <c r="H192" t="s">
        <v>8221</v>
      </c>
      <c r="I192">
        <v>0</v>
      </c>
      <c r="J192">
        <f t="shared" si="5"/>
        <v>-0.28830859714434109</v>
      </c>
      <c r="K192">
        <f t="shared" si="7"/>
        <v>311</v>
      </c>
      <c r="L192">
        <f t="shared" si="10"/>
        <v>320</v>
      </c>
      <c r="M192">
        <f t="shared" si="8"/>
        <v>2</v>
      </c>
    </row>
    <row r="193" spans="1:13" x14ac:dyDescent="0.25">
      <c r="A193" t="s">
        <v>8219</v>
      </c>
      <c r="B193">
        <v>16</v>
      </c>
      <c r="C193">
        <f t="shared" si="4"/>
        <v>-0.21132933762807563</v>
      </c>
      <c r="D193">
        <f t="shared" si="9"/>
        <v>321</v>
      </c>
      <c r="E193">
        <f t="shared" si="11"/>
        <v>330</v>
      </c>
      <c r="F193">
        <f t="shared" ref="F193:F224" si="12">COUNTIFS(B$2:B$2186,"&gt;="&amp;D193,B$2:B$2186,"&lt;="&amp;E193)</f>
        <v>10</v>
      </c>
      <c r="H193" t="s">
        <v>8221</v>
      </c>
      <c r="I193">
        <v>0</v>
      </c>
      <c r="J193">
        <f t="shared" si="5"/>
        <v>-0.28830859714434109</v>
      </c>
      <c r="K193">
        <f t="shared" si="7"/>
        <v>321</v>
      </c>
      <c r="L193">
        <f t="shared" si="10"/>
        <v>330</v>
      </c>
      <c r="M193">
        <f t="shared" si="8"/>
        <v>0</v>
      </c>
    </row>
    <row r="194" spans="1:13" x14ac:dyDescent="0.25">
      <c r="A194" t="s">
        <v>8219</v>
      </c>
      <c r="B194">
        <v>16</v>
      </c>
      <c r="C194">
        <f t="shared" ref="C194:C257" si="13">STANDARDIZE(B194,$E$2,$E$14)</f>
        <v>-0.21132933762807563</v>
      </c>
      <c r="D194">
        <f t="shared" si="9"/>
        <v>331</v>
      </c>
      <c r="E194">
        <f t="shared" si="11"/>
        <v>340</v>
      </c>
      <c r="F194">
        <f t="shared" si="12"/>
        <v>10</v>
      </c>
      <c r="H194" t="s">
        <v>8221</v>
      </c>
      <c r="I194">
        <v>0</v>
      </c>
      <c r="J194">
        <f t="shared" si="5"/>
        <v>-0.28830859714434109</v>
      </c>
      <c r="K194">
        <f t="shared" si="7"/>
        <v>331</v>
      </c>
      <c r="L194">
        <f t="shared" si="10"/>
        <v>340</v>
      </c>
      <c r="M194">
        <f t="shared" si="8"/>
        <v>2</v>
      </c>
    </row>
    <row r="195" spans="1:13" x14ac:dyDescent="0.25">
      <c r="A195" t="s">
        <v>8219</v>
      </c>
      <c r="B195">
        <v>16</v>
      </c>
      <c r="C195">
        <f t="shared" si="13"/>
        <v>-0.21132933762807563</v>
      </c>
      <c r="D195">
        <f t="shared" si="9"/>
        <v>341</v>
      </c>
      <c r="E195">
        <f t="shared" si="11"/>
        <v>350</v>
      </c>
      <c r="F195">
        <f t="shared" si="12"/>
        <v>5</v>
      </c>
      <c r="H195" t="s">
        <v>8221</v>
      </c>
      <c r="I195">
        <v>0</v>
      </c>
      <c r="J195">
        <f t="shared" ref="J195:J258" si="14">STANDARDIZE(I195,$L$2,$L$14)</f>
        <v>-0.28830859714434109</v>
      </c>
      <c r="K195">
        <f t="shared" si="7"/>
        <v>341</v>
      </c>
      <c r="L195">
        <f t="shared" si="10"/>
        <v>350</v>
      </c>
      <c r="M195">
        <f t="shared" si="8"/>
        <v>0</v>
      </c>
    </row>
    <row r="196" spans="1:13" x14ac:dyDescent="0.25">
      <c r="A196" t="s">
        <v>8219</v>
      </c>
      <c r="B196">
        <v>16</v>
      </c>
      <c r="C196">
        <f t="shared" si="13"/>
        <v>-0.21132933762807563</v>
      </c>
      <c r="D196">
        <f t="shared" si="9"/>
        <v>351</v>
      </c>
      <c r="E196">
        <f t="shared" si="11"/>
        <v>360</v>
      </c>
      <c r="F196">
        <f t="shared" si="12"/>
        <v>6</v>
      </c>
      <c r="H196" t="s">
        <v>8221</v>
      </c>
      <c r="I196">
        <v>0</v>
      </c>
      <c r="J196">
        <f t="shared" si="14"/>
        <v>-0.28830859714434109</v>
      </c>
      <c r="K196">
        <f t="shared" si="7"/>
        <v>351</v>
      </c>
      <c r="L196">
        <f t="shared" si="10"/>
        <v>360</v>
      </c>
      <c r="M196">
        <f t="shared" si="8"/>
        <v>0</v>
      </c>
    </row>
    <row r="197" spans="1:13" x14ac:dyDescent="0.25">
      <c r="A197" t="s">
        <v>8219</v>
      </c>
      <c r="B197">
        <v>16</v>
      </c>
      <c r="C197">
        <f t="shared" si="13"/>
        <v>-0.21132933762807563</v>
      </c>
      <c r="D197">
        <f t="shared" si="9"/>
        <v>361</v>
      </c>
      <c r="E197">
        <f t="shared" si="11"/>
        <v>370</v>
      </c>
      <c r="F197">
        <f t="shared" si="12"/>
        <v>5</v>
      </c>
      <c r="H197" t="s">
        <v>8221</v>
      </c>
      <c r="I197">
        <v>0</v>
      </c>
      <c r="J197">
        <f t="shared" si="14"/>
        <v>-0.28830859714434109</v>
      </c>
      <c r="K197">
        <f t="shared" si="7"/>
        <v>361</v>
      </c>
      <c r="L197">
        <f t="shared" si="10"/>
        <v>370</v>
      </c>
      <c r="M197">
        <f t="shared" si="8"/>
        <v>1</v>
      </c>
    </row>
    <row r="198" spans="1:13" x14ac:dyDescent="0.25">
      <c r="A198" t="s">
        <v>8219</v>
      </c>
      <c r="B198">
        <v>16</v>
      </c>
      <c r="C198">
        <f t="shared" si="13"/>
        <v>-0.21132933762807563</v>
      </c>
      <c r="D198">
        <f t="shared" si="9"/>
        <v>371</v>
      </c>
      <c r="E198">
        <f t="shared" si="11"/>
        <v>380</v>
      </c>
      <c r="F198">
        <f t="shared" si="12"/>
        <v>7</v>
      </c>
      <c r="H198" t="s">
        <v>8221</v>
      </c>
      <c r="I198">
        <v>0</v>
      </c>
      <c r="J198">
        <f t="shared" si="14"/>
        <v>-0.28830859714434109</v>
      </c>
      <c r="K198">
        <f t="shared" si="7"/>
        <v>371</v>
      </c>
      <c r="L198">
        <f t="shared" si="10"/>
        <v>380</v>
      </c>
      <c r="M198">
        <f t="shared" si="8"/>
        <v>0</v>
      </c>
    </row>
    <row r="199" spans="1:13" x14ac:dyDescent="0.25">
      <c r="A199" t="s">
        <v>8219</v>
      </c>
      <c r="B199">
        <v>16</v>
      </c>
      <c r="C199">
        <f t="shared" si="13"/>
        <v>-0.21132933762807563</v>
      </c>
      <c r="D199">
        <f t="shared" si="9"/>
        <v>381</v>
      </c>
      <c r="E199">
        <f t="shared" si="11"/>
        <v>390</v>
      </c>
      <c r="F199">
        <f t="shared" si="12"/>
        <v>4</v>
      </c>
      <c r="H199" t="s">
        <v>8221</v>
      </c>
      <c r="I199">
        <v>0</v>
      </c>
      <c r="J199">
        <f t="shared" si="14"/>
        <v>-0.28830859714434109</v>
      </c>
      <c r="K199">
        <f t="shared" si="7"/>
        <v>381</v>
      </c>
      <c r="L199">
        <f t="shared" si="10"/>
        <v>390</v>
      </c>
      <c r="M199">
        <f t="shared" si="8"/>
        <v>0</v>
      </c>
    </row>
    <row r="200" spans="1:13" x14ac:dyDescent="0.25">
      <c r="A200" t="s">
        <v>8219</v>
      </c>
      <c r="B200">
        <v>16</v>
      </c>
      <c r="C200">
        <f t="shared" si="13"/>
        <v>-0.21132933762807563</v>
      </c>
      <c r="D200">
        <f t="shared" si="9"/>
        <v>391</v>
      </c>
      <c r="E200">
        <f t="shared" si="11"/>
        <v>400</v>
      </c>
      <c r="F200">
        <f t="shared" si="12"/>
        <v>7</v>
      </c>
      <c r="H200" t="s">
        <v>8221</v>
      </c>
      <c r="I200">
        <v>0</v>
      </c>
      <c r="J200">
        <f t="shared" si="14"/>
        <v>-0.28830859714434109</v>
      </c>
      <c r="K200">
        <f t="shared" si="7"/>
        <v>391</v>
      </c>
      <c r="L200">
        <f t="shared" si="10"/>
        <v>400</v>
      </c>
      <c r="M200">
        <f t="shared" si="8"/>
        <v>0</v>
      </c>
    </row>
    <row r="201" spans="1:13" x14ac:dyDescent="0.25">
      <c r="A201" t="s">
        <v>8219</v>
      </c>
      <c r="B201">
        <v>16</v>
      </c>
      <c r="C201">
        <f t="shared" si="13"/>
        <v>-0.21132933762807563</v>
      </c>
      <c r="D201">
        <f t="shared" si="9"/>
        <v>401</v>
      </c>
      <c r="E201">
        <f t="shared" si="11"/>
        <v>410</v>
      </c>
      <c r="F201">
        <f t="shared" si="12"/>
        <v>8</v>
      </c>
      <c r="H201" t="s">
        <v>8221</v>
      </c>
      <c r="I201">
        <v>0</v>
      </c>
      <c r="J201">
        <f t="shared" si="14"/>
        <v>-0.28830859714434109</v>
      </c>
      <c r="K201">
        <f t="shared" si="7"/>
        <v>401</v>
      </c>
      <c r="L201">
        <f t="shared" si="10"/>
        <v>410</v>
      </c>
      <c r="M201">
        <f t="shared" si="8"/>
        <v>0</v>
      </c>
    </row>
    <row r="202" spans="1:13" x14ac:dyDescent="0.25">
      <c r="A202" t="s">
        <v>8219</v>
      </c>
      <c r="B202">
        <v>16</v>
      </c>
      <c r="C202">
        <f t="shared" si="13"/>
        <v>-0.21132933762807563</v>
      </c>
      <c r="D202">
        <f t="shared" si="9"/>
        <v>411</v>
      </c>
      <c r="E202">
        <f t="shared" si="11"/>
        <v>420</v>
      </c>
      <c r="F202">
        <f t="shared" si="12"/>
        <v>3</v>
      </c>
      <c r="H202" t="s">
        <v>8221</v>
      </c>
      <c r="I202">
        <v>0</v>
      </c>
      <c r="J202">
        <f t="shared" si="14"/>
        <v>-0.28830859714434109</v>
      </c>
      <c r="K202">
        <f t="shared" si="7"/>
        <v>411</v>
      </c>
      <c r="L202">
        <f t="shared" si="10"/>
        <v>420</v>
      </c>
      <c r="M202">
        <f t="shared" si="8"/>
        <v>0</v>
      </c>
    </row>
    <row r="203" spans="1:13" x14ac:dyDescent="0.25">
      <c r="A203" t="s">
        <v>8219</v>
      </c>
      <c r="B203">
        <v>16</v>
      </c>
      <c r="C203">
        <f t="shared" si="13"/>
        <v>-0.21132933762807563</v>
      </c>
      <c r="D203">
        <f t="shared" si="9"/>
        <v>421</v>
      </c>
      <c r="E203">
        <f t="shared" si="11"/>
        <v>430</v>
      </c>
      <c r="F203">
        <f t="shared" si="12"/>
        <v>4</v>
      </c>
      <c r="H203" t="s">
        <v>8221</v>
      </c>
      <c r="I203">
        <v>0</v>
      </c>
      <c r="J203">
        <f t="shared" si="14"/>
        <v>-0.28830859714434109</v>
      </c>
      <c r="K203">
        <f t="shared" si="7"/>
        <v>421</v>
      </c>
      <c r="L203">
        <f t="shared" si="10"/>
        <v>430</v>
      </c>
      <c r="M203">
        <f t="shared" si="8"/>
        <v>0</v>
      </c>
    </row>
    <row r="204" spans="1:13" x14ac:dyDescent="0.25">
      <c r="A204" t="s">
        <v>8219</v>
      </c>
      <c r="B204">
        <v>17</v>
      </c>
      <c r="C204">
        <f t="shared" si="13"/>
        <v>-0.210144923255912</v>
      </c>
      <c r="D204">
        <f t="shared" si="9"/>
        <v>431</v>
      </c>
      <c r="E204">
        <f t="shared" si="11"/>
        <v>440</v>
      </c>
      <c r="F204">
        <f t="shared" si="12"/>
        <v>3</v>
      </c>
      <c r="H204" t="s">
        <v>8221</v>
      </c>
      <c r="I204">
        <v>0</v>
      </c>
      <c r="J204">
        <f t="shared" si="14"/>
        <v>-0.28830859714434109</v>
      </c>
      <c r="K204">
        <f t="shared" si="7"/>
        <v>431</v>
      </c>
      <c r="L204">
        <f t="shared" si="10"/>
        <v>440</v>
      </c>
      <c r="M204">
        <f t="shared" si="8"/>
        <v>0</v>
      </c>
    </row>
    <row r="205" spans="1:13" x14ac:dyDescent="0.25">
      <c r="A205" t="s">
        <v>8219</v>
      </c>
      <c r="B205">
        <v>17</v>
      </c>
      <c r="C205">
        <f t="shared" si="13"/>
        <v>-0.210144923255912</v>
      </c>
      <c r="D205">
        <f t="shared" si="9"/>
        <v>441</v>
      </c>
      <c r="E205">
        <f t="shared" si="11"/>
        <v>450</v>
      </c>
      <c r="F205">
        <f t="shared" si="12"/>
        <v>5</v>
      </c>
      <c r="H205" t="s">
        <v>8221</v>
      </c>
      <c r="I205">
        <v>0</v>
      </c>
      <c r="J205">
        <f t="shared" si="14"/>
        <v>-0.28830859714434109</v>
      </c>
      <c r="K205">
        <f t="shared" si="7"/>
        <v>441</v>
      </c>
      <c r="L205">
        <f t="shared" si="10"/>
        <v>450</v>
      </c>
      <c r="M205">
        <f t="shared" si="8"/>
        <v>0</v>
      </c>
    </row>
    <row r="206" spans="1:13" x14ac:dyDescent="0.25">
      <c r="A206" t="s">
        <v>8219</v>
      </c>
      <c r="B206">
        <v>17</v>
      </c>
      <c r="C206">
        <f t="shared" si="13"/>
        <v>-0.210144923255912</v>
      </c>
      <c r="D206">
        <f t="shared" si="9"/>
        <v>451</v>
      </c>
      <c r="E206">
        <f t="shared" si="11"/>
        <v>460</v>
      </c>
      <c r="F206">
        <f t="shared" si="12"/>
        <v>4</v>
      </c>
      <c r="H206" t="s">
        <v>8221</v>
      </c>
      <c r="I206">
        <v>0</v>
      </c>
      <c r="J206">
        <f t="shared" si="14"/>
        <v>-0.28830859714434109</v>
      </c>
      <c r="K206">
        <f t="shared" si="7"/>
        <v>451</v>
      </c>
      <c r="L206">
        <f t="shared" si="10"/>
        <v>460</v>
      </c>
      <c r="M206">
        <f t="shared" si="8"/>
        <v>1</v>
      </c>
    </row>
    <row r="207" spans="1:13" x14ac:dyDescent="0.25">
      <c r="A207" t="s">
        <v>8219</v>
      </c>
      <c r="B207">
        <v>17</v>
      </c>
      <c r="C207">
        <f t="shared" si="13"/>
        <v>-0.210144923255912</v>
      </c>
      <c r="D207">
        <f t="shared" si="9"/>
        <v>461</v>
      </c>
      <c r="E207">
        <f t="shared" si="11"/>
        <v>470</v>
      </c>
      <c r="F207">
        <f t="shared" si="12"/>
        <v>3</v>
      </c>
      <c r="H207" t="s">
        <v>8221</v>
      </c>
      <c r="I207">
        <v>0</v>
      </c>
      <c r="J207">
        <f t="shared" si="14"/>
        <v>-0.28830859714434109</v>
      </c>
      <c r="K207">
        <f t="shared" si="7"/>
        <v>461</v>
      </c>
      <c r="L207">
        <f t="shared" si="10"/>
        <v>470</v>
      </c>
      <c r="M207">
        <f t="shared" si="8"/>
        <v>0</v>
      </c>
    </row>
    <row r="208" spans="1:13" x14ac:dyDescent="0.25">
      <c r="A208" t="s">
        <v>8219</v>
      </c>
      <c r="B208">
        <v>17</v>
      </c>
      <c r="C208">
        <f t="shared" si="13"/>
        <v>-0.210144923255912</v>
      </c>
      <c r="D208">
        <f t="shared" si="9"/>
        <v>471</v>
      </c>
      <c r="E208">
        <f t="shared" si="11"/>
        <v>480</v>
      </c>
      <c r="F208">
        <f t="shared" si="12"/>
        <v>5</v>
      </c>
      <c r="H208" t="s">
        <v>8221</v>
      </c>
      <c r="I208">
        <v>0</v>
      </c>
      <c r="J208">
        <f t="shared" si="14"/>
        <v>-0.28830859714434109</v>
      </c>
      <c r="K208">
        <f t="shared" si="7"/>
        <v>471</v>
      </c>
      <c r="L208">
        <f t="shared" si="10"/>
        <v>480</v>
      </c>
      <c r="M208">
        <f t="shared" si="8"/>
        <v>0</v>
      </c>
    </row>
    <row r="209" spans="1:13" x14ac:dyDescent="0.25">
      <c r="A209" t="s">
        <v>8219</v>
      </c>
      <c r="B209">
        <v>17</v>
      </c>
      <c r="C209">
        <f t="shared" si="13"/>
        <v>-0.210144923255912</v>
      </c>
      <c r="D209">
        <f t="shared" si="9"/>
        <v>481</v>
      </c>
      <c r="E209">
        <f t="shared" si="11"/>
        <v>490</v>
      </c>
      <c r="F209">
        <f t="shared" si="12"/>
        <v>1</v>
      </c>
      <c r="H209" t="s">
        <v>8221</v>
      </c>
      <c r="I209">
        <v>0</v>
      </c>
      <c r="J209">
        <f t="shared" si="14"/>
        <v>-0.28830859714434109</v>
      </c>
      <c r="K209">
        <f t="shared" si="7"/>
        <v>481</v>
      </c>
      <c r="L209">
        <f t="shared" si="10"/>
        <v>490</v>
      </c>
      <c r="M209">
        <f t="shared" si="8"/>
        <v>0</v>
      </c>
    </row>
    <row r="210" spans="1:13" x14ac:dyDescent="0.25">
      <c r="A210" t="s">
        <v>8219</v>
      </c>
      <c r="B210">
        <v>17</v>
      </c>
      <c r="C210">
        <f t="shared" si="13"/>
        <v>-0.210144923255912</v>
      </c>
      <c r="D210">
        <f t="shared" si="9"/>
        <v>491</v>
      </c>
      <c r="E210">
        <f t="shared" si="11"/>
        <v>500</v>
      </c>
      <c r="F210">
        <f t="shared" si="12"/>
        <v>5</v>
      </c>
      <c r="H210" t="s">
        <v>8221</v>
      </c>
      <c r="I210">
        <v>0</v>
      </c>
      <c r="J210">
        <f t="shared" si="14"/>
        <v>-0.28830859714434109</v>
      </c>
      <c r="K210">
        <f t="shared" si="7"/>
        <v>491</v>
      </c>
      <c r="L210">
        <f t="shared" si="10"/>
        <v>500</v>
      </c>
      <c r="M210">
        <f t="shared" si="8"/>
        <v>0</v>
      </c>
    </row>
    <row r="211" spans="1:13" x14ac:dyDescent="0.25">
      <c r="A211" t="s">
        <v>8219</v>
      </c>
      <c r="B211">
        <v>17</v>
      </c>
      <c r="C211">
        <f t="shared" si="13"/>
        <v>-0.210144923255912</v>
      </c>
      <c r="D211">
        <f t="shared" si="9"/>
        <v>501</v>
      </c>
      <c r="E211">
        <f t="shared" si="11"/>
        <v>510</v>
      </c>
      <c r="F211">
        <f t="shared" si="12"/>
        <v>4</v>
      </c>
      <c r="H211" t="s">
        <v>8221</v>
      </c>
      <c r="I211">
        <v>0</v>
      </c>
      <c r="J211">
        <f t="shared" si="14"/>
        <v>-0.28830859714434109</v>
      </c>
      <c r="K211">
        <f t="shared" si="7"/>
        <v>501</v>
      </c>
      <c r="L211">
        <f t="shared" si="10"/>
        <v>510</v>
      </c>
      <c r="M211">
        <f t="shared" si="8"/>
        <v>0</v>
      </c>
    </row>
    <row r="212" spans="1:13" x14ac:dyDescent="0.25">
      <c r="A212" t="s">
        <v>8219</v>
      </c>
      <c r="B212">
        <v>17</v>
      </c>
      <c r="C212">
        <f t="shared" si="13"/>
        <v>-0.210144923255912</v>
      </c>
      <c r="D212">
        <f t="shared" si="9"/>
        <v>511</v>
      </c>
      <c r="E212">
        <f t="shared" si="11"/>
        <v>520</v>
      </c>
      <c r="F212">
        <f t="shared" si="12"/>
        <v>2</v>
      </c>
      <c r="H212" t="s">
        <v>8221</v>
      </c>
      <c r="I212">
        <v>0</v>
      </c>
      <c r="J212">
        <f t="shared" si="14"/>
        <v>-0.28830859714434109</v>
      </c>
      <c r="K212">
        <f t="shared" si="7"/>
        <v>511</v>
      </c>
      <c r="L212">
        <f t="shared" si="10"/>
        <v>520</v>
      </c>
      <c r="M212">
        <f t="shared" si="8"/>
        <v>0</v>
      </c>
    </row>
    <row r="213" spans="1:13" x14ac:dyDescent="0.25">
      <c r="A213" t="s">
        <v>8219</v>
      </c>
      <c r="B213">
        <v>17</v>
      </c>
      <c r="C213">
        <f t="shared" si="13"/>
        <v>-0.210144923255912</v>
      </c>
      <c r="D213">
        <f t="shared" si="9"/>
        <v>521</v>
      </c>
      <c r="E213">
        <f t="shared" si="11"/>
        <v>530</v>
      </c>
      <c r="F213">
        <f t="shared" si="12"/>
        <v>1</v>
      </c>
      <c r="H213" t="s">
        <v>8221</v>
      </c>
      <c r="I213">
        <v>0</v>
      </c>
      <c r="J213">
        <f t="shared" si="14"/>
        <v>-0.28830859714434109</v>
      </c>
      <c r="K213">
        <f t="shared" si="7"/>
        <v>521</v>
      </c>
      <c r="L213">
        <f t="shared" si="10"/>
        <v>530</v>
      </c>
      <c r="M213">
        <f t="shared" si="8"/>
        <v>0</v>
      </c>
    </row>
    <row r="214" spans="1:13" x14ac:dyDescent="0.25">
      <c r="A214" t="s">
        <v>8219</v>
      </c>
      <c r="B214">
        <v>17</v>
      </c>
      <c r="C214">
        <f t="shared" si="13"/>
        <v>-0.210144923255912</v>
      </c>
      <c r="D214">
        <f t="shared" si="9"/>
        <v>531</v>
      </c>
      <c r="E214">
        <f t="shared" si="11"/>
        <v>540</v>
      </c>
      <c r="F214">
        <f t="shared" si="12"/>
        <v>5</v>
      </c>
      <c r="H214" t="s">
        <v>8221</v>
      </c>
      <c r="I214">
        <v>0</v>
      </c>
      <c r="J214">
        <f t="shared" si="14"/>
        <v>-0.28830859714434109</v>
      </c>
      <c r="K214">
        <f t="shared" si="7"/>
        <v>531</v>
      </c>
      <c r="L214">
        <f t="shared" si="10"/>
        <v>540</v>
      </c>
      <c r="M214">
        <f t="shared" si="8"/>
        <v>1</v>
      </c>
    </row>
    <row r="215" spans="1:13" x14ac:dyDescent="0.25">
      <c r="A215" t="s">
        <v>8219</v>
      </c>
      <c r="B215">
        <v>17</v>
      </c>
      <c r="C215">
        <f t="shared" si="13"/>
        <v>-0.210144923255912</v>
      </c>
      <c r="D215">
        <f t="shared" si="9"/>
        <v>541</v>
      </c>
      <c r="E215">
        <f t="shared" si="11"/>
        <v>550</v>
      </c>
      <c r="F215">
        <f t="shared" si="12"/>
        <v>2</v>
      </c>
      <c r="H215" t="s">
        <v>8221</v>
      </c>
      <c r="I215">
        <v>0</v>
      </c>
      <c r="J215">
        <f t="shared" si="14"/>
        <v>-0.28830859714434109</v>
      </c>
      <c r="K215">
        <f t="shared" si="7"/>
        <v>541</v>
      </c>
      <c r="L215">
        <f t="shared" si="10"/>
        <v>550</v>
      </c>
      <c r="M215">
        <f t="shared" si="8"/>
        <v>0</v>
      </c>
    </row>
    <row r="216" spans="1:13" x14ac:dyDescent="0.25">
      <c r="A216" t="s">
        <v>8219</v>
      </c>
      <c r="B216">
        <v>17</v>
      </c>
      <c r="C216">
        <f t="shared" si="13"/>
        <v>-0.210144923255912</v>
      </c>
      <c r="D216">
        <f t="shared" si="9"/>
        <v>551</v>
      </c>
      <c r="E216">
        <f t="shared" si="11"/>
        <v>560</v>
      </c>
      <c r="F216">
        <f t="shared" si="12"/>
        <v>7</v>
      </c>
      <c r="H216" t="s">
        <v>8221</v>
      </c>
      <c r="I216">
        <v>0</v>
      </c>
      <c r="J216">
        <f t="shared" si="14"/>
        <v>-0.28830859714434109</v>
      </c>
      <c r="K216">
        <f t="shared" si="7"/>
        <v>551</v>
      </c>
      <c r="L216">
        <f t="shared" si="10"/>
        <v>560</v>
      </c>
      <c r="M216">
        <f t="shared" si="8"/>
        <v>0</v>
      </c>
    </row>
    <row r="217" spans="1:13" x14ac:dyDescent="0.25">
      <c r="A217" t="s">
        <v>8219</v>
      </c>
      <c r="B217">
        <v>17</v>
      </c>
      <c r="C217">
        <f t="shared" si="13"/>
        <v>-0.210144923255912</v>
      </c>
      <c r="D217">
        <f t="shared" si="9"/>
        <v>561</v>
      </c>
      <c r="E217">
        <f t="shared" si="11"/>
        <v>570</v>
      </c>
      <c r="F217">
        <f t="shared" si="12"/>
        <v>2</v>
      </c>
      <c r="H217" t="s">
        <v>8221</v>
      </c>
      <c r="I217">
        <v>0</v>
      </c>
      <c r="J217">
        <f t="shared" si="14"/>
        <v>-0.28830859714434109</v>
      </c>
      <c r="K217">
        <f t="shared" si="7"/>
        <v>561</v>
      </c>
      <c r="L217">
        <f t="shared" si="10"/>
        <v>570</v>
      </c>
      <c r="M217">
        <f t="shared" si="8"/>
        <v>0</v>
      </c>
    </row>
    <row r="218" spans="1:13" x14ac:dyDescent="0.25">
      <c r="A218" t="s">
        <v>8219</v>
      </c>
      <c r="B218">
        <v>17</v>
      </c>
      <c r="C218">
        <f t="shared" si="13"/>
        <v>-0.210144923255912</v>
      </c>
      <c r="D218">
        <f t="shared" si="9"/>
        <v>571</v>
      </c>
      <c r="E218">
        <f t="shared" si="11"/>
        <v>580</v>
      </c>
      <c r="F218">
        <f t="shared" si="12"/>
        <v>4</v>
      </c>
      <c r="H218" t="s">
        <v>8221</v>
      </c>
      <c r="I218">
        <v>0</v>
      </c>
      <c r="J218">
        <f t="shared" si="14"/>
        <v>-0.28830859714434109</v>
      </c>
      <c r="K218">
        <f t="shared" si="7"/>
        <v>571</v>
      </c>
      <c r="L218">
        <f t="shared" si="10"/>
        <v>580</v>
      </c>
      <c r="M218">
        <f t="shared" si="8"/>
        <v>0</v>
      </c>
    </row>
    <row r="219" spans="1:13" x14ac:dyDescent="0.25">
      <c r="A219" t="s">
        <v>8219</v>
      </c>
      <c r="B219">
        <v>17</v>
      </c>
      <c r="C219">
        <f t="shared" si="13"/>
        <v>-0.210144923255912</v>
      </c>
      <c r="D219">
        <f t="shared" si="9"/>
        <v>581</v>
      </c>
      <c r="E219">
        <f t="shared" si="11"/>
        <v>590</v>
      </c>
      <c r="F219">
        <f t="shared" si="12"/>
        <v>0</v>
      </c>
      <c r="H219" t="s">
        <v>8221</v>
      </c>
      <c r="I219">
        <v>0</v>
      </c>
      <c r="J219">
        <f t="shared" si="14"/>
        <v>-0.28830859714434109</v>
      </c>
      <c r="K219">
        <f t="shared" si="7"/>
        <v>581</v>
      </c>
      <c r="L219">
        <f t="shared" si="10"/>
        <v>590</v>
      </c>
      <c r="M219">
        <f t="shared" si="8"/>
        <v>0</v>
      </c>
    </row>
    <row r="220" spans="1:13" x14ac:dyDescent="0.25">
      <c r="A220" t="s">
        <v>8219</v>
      </c>
      <c r="B220">
        <v>17</v>
      </c>
      <c r="C220">
        <f t="shared" si="13"/>
        <v>-0.210144923255912</v>
      </c>
      <c r="D220">
        <f t="shared" si="9"/>
        <v>591</v>
      </c>
      <c r="E220">
        <f t="shared" si="11"/>
        <v>600</v>
      </c>
      <c r="F220">
        <f t="shared" si="12"/>
        <v>1</v>
      </c>
      <c r="H220" t="s">
        <v>8221</v>
      </c>
      <c r="I220">
        <v>0</v>
      </c>
      <c r="J220">
        <f t="shared" si="14"/>
        <v>-0.28830859714434109</v>
      </c>
      <c r="K220">
        <f t="shared" si="7"/>
        <v>591</v>
      </c>
      <c r="L220">
        <f t="shared" si="10"/>
        <v>600</v>
      </c>
      <c r="M220">
        <f t="shared" si="8"/>
        <v>0</v>
      </c>
    </row>
    <row r="221" spans="1:13" x14ac:dyDescent="0.25">
      <c r="A221" t="s">
        <v>8219</v>
      </c>
      <c r="B221">
        <v>17</v>
      </c>
      <c r="C221">
        <f t="shared" si="13"/>
        <v>-0.210144923255912</v>
      </c>
      <c r="D221">
        <f t="shared" si="9"/>
        <v>601</v>
      </c>
      <c r="E221">
        <f t="shared" si="11"/>
        <v>610</v>
      </c>
      <c r="F221">
        <f t="shared" si="12"/>
        <v>1</v>
      </c>
      <c r="H221" t="s">
        <v>8221</v>
      </c>
      <c r="I221">
        <v>0</v>
      </c>
      <c r="J221">
        <f t="shared" si="14"/>
        <v>-0.28830859714434109</v>
      </c>
      <c r="K221">
        <f t="shared" si="7"/>
        <v>601</v>
      </c>
      <c r="L221">
        <f t="shared" si="10"/>
        <v>610</v>
      </c>
      <c r="M221">
        <f t="shared" si="8"/>
        <v>0</v>
      </c>
    </row>
    <row r="222" spans="1:13" x14ac:dyDescent="0.25">
      <c r="A222" t="s">
        <v>8219</v>
      </c>
      <c r="B222">
        <v>17</v>
      </c>
      <c r="C222">
        <f t="shared" si="13"/>
        <v>-0.210144923255912</v>
      </c>
      <c r="D222">
        <f t="shared" si="9"/>
        <v>611</v>
      </c>
      <c r="E222">
        <f t="shared" si="11"/>
        <v>620</v>
      </c>
      <c r="F222">
        <f t="shared" si="12"/>
        <v>3</v>
      </c>
      <c r="H222" t="s">
        <v>8221</v>
      </c>
      <c r="I222">
        <v>0</v>
      </c>
      <c r="J222">
        <f t="shared" si="14"/>
        <v>-0.28830859714434109</v>
      </c>
      <c r="K222">
        <f t="shared" si="7"/>
        <v>611</v>
      </c>
      <c r="L222">
        <f t="shared" si="10"/>
        <v>620</v>
      </c>
      <c r="M222">
        <f t="shared" si="8"/>
        <v>0</v>
      </c>
    </row>
    <row r="223" spans="1:13" x14ac:dyDescent="0.25">
      <c r="A223" t="s">
        <v>8219</v>
      </c>
      <c r="B223">
        <v>17</v>
      </c>
      <c r="C223">
        <f t="shared" si="13"/>
        <v>-0.210144923255912</v>
      </c>
      <c r="D223">
        <f t="shared" si="9"/>
        <v>621</v>
      </c>
      <c r="E223">
        <f t="shared" si="11"/>
        <v>630</v>
      </c>
      <c r="F223">
        <f t="shared" si="12"/>
        <v>3</v>
      </c>
      <c r="H223" t="s">
        <v>8221</v>
      </c>
      <c r="I223">
        <v>0</v>
      </c>
      <c r="J223">
        <f t="shared" si="14"/>
        <v>-0.28830859714434109</v>
      </c>
      <c r="K223">
        <f t="shared" si="7"/>
        <v>621</v>
      </c>
      <c r="L223">
        <f t="shared" si="10"/>
        <v>630</v>
      </c>
      <c r="M223">
        <f t="shared" si="8"/>
        <v>0</v>
      </c>
    </row>
    <row r="224" spans="1:13" x14ac:dyDescent="0.25">
      <c r="A224" t="s">
        <v>8219</v>
      </c>
      <c r="B224">
        <v>17</v>
      </c>
      <c r="C224">
        <f t="shared" si="13"/>
        <v>-0.210144923255912</v>
      </c>
      <c r="D224">
        <f t="shared" si="9"/>
        <v>631</v>
      </c>
      <c r="E224">
        <f t="shared" si="11"/>
        <v>640</v>
      </c>
      <c r="F224">
        <f t="shared" si="12"/>
        <v>1</v>
      </c>
      <c r="H224" t="s">
        <v>8221</v>
      </c>
      <c r="I224">
        <v>0</v>
      </c>
      <c r="J224">
        <f t="shared" si="14"/>
        <v>-0.28830859714434109</v>
      </c>
      <c r="K224">
        <f t="shared" si="7"/>
        <v>631</v>
      </c>
      <c r="L224">
        <f t="shared" si="10"/>
        <v>640</v>
      </c>
      <c r="M224">
        <f t="shared" si="8"/>
        <v>0</v>
      </c>
    </row>
    <row r="225" spans="1:13" x14ac:dyDescent="0.25">
      <c r="A225" t="s">
        <v>8219</v>
      </c>
      <c r="B225">
        <v>17</v>
      </c>
      <c r="C225">
        <f t="shared" si="13"/>
        <v>-0.210144923255912</v>
      </c>
      <c r="D225">
        <f t="shared" si="9"/>
        <v>641</v>
      </c>
      <c r="E225">
        <f t="shared" si="11"/>
        <v>650</v>
      </c>
      <c r="F225">
        <f t="shared" ref="F225:F256" si="15">COUNTIFS(B$2:B$2186,"&gt;="&amp;D225,B$2:B$2186,"&lt;="&amp;E225)</f>
        <v>1</v>
      </c>
      <c r="H225" t="s">
        <v>8221</v>
      </c>
      <c r="I225">
        <v>0</v>
      </c>
      <c r="J225">
        <f t="shared" si="14"/>
        <v>-0.28830859714434109</v>
      </c>
      <c r="K225">
        <f t="shared" si="7"/>
        <v>641</v>
      </c>
      <c r="L225">
        <f t="shared" si="10"/>
        <v>650</v>
      </c>
      <c r="M225">
        <f t="shared" si="8"/>
        <v>0</v>
      </c>
    </row>
    <row r="226" spans="1:13" x14ac:dyDescent="0.25">
      <c r="A226" t="s">
        <v>8219</v>
      </c>
      <c r="B226">
        <v>17</v>
      </c>
      <c r="C226">
        <f t="shared" si="13"/>
        <v>-0.210144923255912</v>
      </c>
      <c r="D226">
        <f t="shared" ref="D226:D289" si="16">D225+10</f>
        <v>651</v>
      </c>
      <c r="E226">
        <f t="shared" si="11"/>
        <v>660</v>
      </c>
      <c r="F226">
        <f t="shared" si="15"/>
        <v>2</v>
      </c>
      <c r="H226" t="s">
        <v>8221</v>
      </c>
      <c r="I226">
        <v>0</v>
      </c>
      <c r="J226">
        <f t="shared" si="14"/>
        <v>-0.28830859714434109</v>
      </c>
      <c r="K226">
        <f t="shared" ref="K226:K289" si="17">K225+10</f>
        <v>651</v>
      </c>
      <c r="L226">
        <f t="shared" si="10"/>
        <v>660</v>
      </c>
      <c r="M226">
        <f t="shared" ref="M226:M289" si="18">COUNTIFS(I$2:I$2186,"&gt;="&amp;K226,I$2:I$2186,"&lt;="&amp;L226)</f>
        <v>0</v>
      </c>
    </row>
    <row r="227" spans="1:13" x14ac:dyDescent="0.25">
      <c r="A227" t="s">
        <v>8219</v>
      </c>
      <c r="B227">
        <v>17</v>
      </c>
      <c r="C227">
        <f t="shared" si="13"/>
        <v>-0.210144923255912</v>
      </c>
      <c r="D227">
        <f t="shared" si="16"/>
        <v>661</v>
      </c>
      <c r="E227">
        <f t="shared" ref="E227:E290" si="19">E226+10</f>
        <v>670</v>
      </c>
      <c r="F227">
        <f t="shared" si="15"/>
        <v>3</v>
      </c>
      <c r="H227" t="s">
        <v>8221</v>
      </c>
      <c r="I227">
        <v>0</v>
      </c>
      <c r="J227">
        <f t="shared" si="14"/>
        <v>-0.28830859714434109</v>
      </c>
      <c r="K227">
        <f t="shared" si="17"/>
        <v>661</v>
      </c>
      <c r="L227">
        <f t="shared" ref="L227:L290" si="20">L226+10</f>
        <v>670</v>
      </c>
      <c r="M227">
        <f t="shared" si="18"/>
        <v>0</v>
      </c>
    </row>
    <row r="228" spans="1:13" x14ac:dyDescent="0.25">
      <c r="A228" t="s">
        <v>8219</v>
      </c>
      <c r="B228">
        <v>17</v>
      </c>
      <c r="C228">
        <f t="shared" si="13"/>
        <v>-0.210144923255912</v>
      </c>
      <c r="D228">
        <f t="shared" si="16"/>
        <v>671</v>
      </c>
      <c r="E228">
        <f t="shared" si="19"/>
        <v>680</v>
      </c>
      <c r="F228">
        <f t="shared" si="15"/>
        <v>3</v>
      </c>
      <c r="H228" t="s">
        <v>8221</v>
      </c>
      <c r="I228">
        <v>0</v>
      </c>
      <c r="J228">
        <f t="shared" si="14"/>
        <v>-0.28830859714434109</v>
      </c>
      <c r="K228">
        <f t="shared" si="17"/>
        <v>671</v>
      </c>
      <c r="L228">
        <f t="shared" si="20"/>
        <v>680</v>
      </c>
      <c r="M228">
        <f t="shared" si="18"/>
        <v>0</v>
      </c>
    </row>
    <row r="229" spans="1:13" x14ac:dyDescent="0.25">
      <c r="A229" t="s">
        <v>8219</v>
      </c>
      <c r="B229">
        <v>17</v>
      </c>
      <c r="C229">
        <f t="shared" si="13"/>
        <v>-0.210144923255912</v>
      </c>
      <c r="D229">
        <f t="shared" si="16"/>
        <v>681</v>
      </c>
      <c r="E229">
        <f t="shared" si="19"/>
        <v>690</v>
      </c>
      <c r="F229">
        <f t="shared" si="15"/>
        <v>3</v>
      </c>
      <c r="H229" t="s">
        <v>8221</v>
      </c>
      <c r="I229">
        <v>0</v>
      </c>
      <c r="J229">
        <f t="shared" si="14"/>
        <v>-0.28830859714434109</v>
      </c>
      <c r="K229">
        <f t="shared" si="17"/>
        <v>681</v>
      </c>
      <c r="L229">
        <f t="shared" si="20"/>
        <v>690</v>
      </c>
      <c r="M229">
        <f t="shared" si="18"/>
        <v>0</v>
      </c>
    </row>
    <row r="230" spans="1:13" x14ac:dyDescent="0.25">
      <c r="A230" t="s">
        <v>8219</v>
      </c>
      <c r="B230">
        <v>17</v>
      </c>
      <c r="C230">
        <f t="shared" si="13"/>
        <v>-0.210144923255912</v>
      </c>
      <c r="D230">
        <f t="shared" si="16"/>
        <v>691</v>
      </c>
      <c r="E230">
        <f t="shared" si="19"/>
        <v>700</v>
      </c>
      <c r="F230">
        <f t="shared" si="15"/>
        <v>0</v>
      </c>
      <c r="H230" t="s">
        <v>8221</v>
      </c>
      <c r="I230">
        <v>0</v>
      </c>
      <c r="J230">
        <f t="shared" si="14"/>
        <v>-0.28830859714434109</v>
      </c>
      <c r="K230">
        <f t="shared" si="17"/>
        <v>691</v>
      </c>
      <c r="L230">
        <f t="shared" si="20"/>
        <v>700</v>
      </c>
      <c r="M230">
        <f t="shared" si="18"/>
        <v>0</v>
      </c>
    </row>
    <row r="231" spans="1:13" x14ac:dyDescent="0.25">
      <c r="A231" t="s">
        <v>8219</v>
      </c>
      <c r="B231">
        <v>17</v>
      </c>
      <c r="C231">
        <f t="shared" si="13"/>
        <v>-0.210144923255912</v>
      </c>
      <c r="D231">
        <f t="shared" si="16"/>
        <v>701</v>
      </c>
      <c r="E231">
        <f t="shared" si="19"/>
        <v>710</v>
      </c>
      <c r="F231">
        <f t="shared" si="15"/>
        <v>2</v>
      </c>
      <c r="H231" t="s">
        <v>8221</v>
      </c>
      <c r="I231">
        <v>0</v>
      </c>
      <c r="J231">
        <f t="shared" si="14"/>
        <v>-0.28830859714434109</v>
      </c>
      <c r="K231">
        <f t="shared" si="17"/>
        <v>701</v>
      </c>
      <c r="L231">
        <f t="shared" si="20"/>
        <v>710</v>
      </c>
      <c r="M231">
        <f t="shared" si="18"/>
        <v>0</v>
      </c>
    </row>
    <row r="232" spans="1:13" x14ac:dyDescent="0.25">
      <c r="A232" t="s">
        <v>8219</v>
      </c>
      <c r="B232">
        <v>17</v>
      </c>
      <c r="C232">
        <f t="shared" si="13"/>
        <v>-0.210144923255912</v>
      </c>
      <c r="D232">
        <f t="shared" si="16"/>
        <v>711</v>
      </c>
      <c r="E232">
        <f t="shared" si="19"/>
        <v>720</v>
      </c>
      <c r="F232">
        <f t="shared" si="15"/>
        <v>2</v>
      </c>
      <c r="H232" t="s">
        <v>8221</v>
      </c>
      <c r="I232">
        <v>0</v>
      </c>
      <c r="J232">
        <f t="shared" si="14"/>
        <v>-0.28830859714434109</v>
      </c>
      <c r="K232">
        <f t="shared" si="17"/>
        <v>711</v>
      </c>
      <c r="L232">
        <f t="shared" si="20"/>
        <v>720</v>
      </c>
      <c r="M232">
        <f t="shared" si="18"/>
        <v>0</v>
      </c>
    </row>
    <row r="233" spans="1:13" x14ac:dyDescent="0.25">
      <c r="A233" t="s">
        <v>8219</v>
      </c>
      <c r="B233">
        <v>17</v>
      </c>
      <c r="C233">
        <f t="shared" si="13"/>
        <v>-0.210144923255912</v>
      </c>
      <c r="D233">
        <f t="shared" si="16"/>
        <v>721</v>
      </c>
      <c r="E233">
        <f t="shared" si="19"/>
        <v>730</v>
      </c>
      <c r="F233">
        <f t="shared" si="15"/>
        <v>2</v>
      </c>
      <c r="H233" t="s">
        <v>8221</v>
      </c>
      <c r="I233">
        <v>0</v>
      </c>
      <c r="J233">
        <f t="shared" si="14"/>
        <v>-0.28830859714434109</v>
      </c>
      <c r="K233">
        <f t="shared" si="17"/>
        <v>721</v>
      </c>
      <c r="L233">
        <f t="shared" si="20"/>
        <v>730</v>
      </c>
      <c r="M233">
        <f t="shared" si="18"/>
        <v>0</v>
      </c>
    </row>
    <row r="234" spans="1:13" x14ac:dyDescent="0.25">
      <c r="A234" t="s">
        <v>8219</v>
      </c>
      <c r="B234">
        <v>17</v>
      </c>
      <c r="C234">
        <f t="shared" si="13"/>
        <v>-0.210144923255912</v>
      </c>
      <c r="D234">
        <f t="shared" si="16"/>
        <v>731</v>
      </c>
      <c r="E234">
        <f t="shared" si="19"/>
        <v>740</v>
      </c>
      <c r="F234">
        <f t="shared" si="15"/>
        <v>2</v>
      </c>
      <c r="H234" t="s">
        <v>8221</v>
      </c>
      <c r="I234">
        <v>0</v>
      </c>
      <c r="J234">
        <f t="shared" si="14"/>
        <v>-0.28830859714434109</v>
      </c>
      <c r="K234">
        <f t="shared" si="17"/>
        <v>731</v>
      </c>
      <c r="L234">
        <f t="shared" si="20"/>
        <v>740</v>
      </c>
      <c r="M234">
        <f t="shared" si="18"/>
        <v>0</v>
      </c>
    </row>
    <row r="235" spans="1:13" x14ac:dyDescent="0.25">
      <c r="A235" t="s">
        <v>8219</v>
      </c>
      <c r="B235">
        <v>17</v>
      </c>
      <c r="C235">
        <f t="shared" si="13"/>
        <v>-0.210144923255912</v>
      </c>
      <c r="D235">
        <f t="shared" si="16"/>
        <v>741</v>
      </c>
      <c r="E235">
        <f t="shared" si="19"/>
        <v>750</v>
      </c>
      <c r="F235">
        <f t="shared" si="15"/>
        <v>1</v>
      </c>
      <c r="H235" t="s">
        <v>8221</v>
      </c>
      <c r="I235">
        <v>0</v>
      </c>
      <c r="J235">
        <f t="shared" si="14"/>
        <v>-0.28830859714434109</v>
      </c>
      <c r="K235">
        <f t="shared" si="17"/>
        <v>741</v>
      </c>
      <c r="L235">
        <f t="shared" si="20"/>
        <v>750</v>
      </c>
      <c r="M235">
        <f t="shared" si="18"/>
        <v>0</v>
      </c>
    </row>
    <row r="236" spans="1:13" x14ac:dyDescent="0.25">
      <c r="A236" t="s">
        <v>8219</v>
      </c>
      <c r="B236">
        <v>17</v>
      </c>
      <c r="C236">
        <f t="shared" si="13"/>
        <v>-0.210144923255912</v>
      </c>
      <c r="D236">
        <f t="shared" si="16"/>
        <v>751</v>
      </c>
      <c r="E236">
        <f t="shared" si="19"/>
        <v>760</v>
      </c>
      <c r="F236">
        <f t="shared" si="15"/>
        <v>1</v>
      </c>
      <c r="H236" t="s">
        <v>8221</v>
      </c>
      <c r="I236">
        <v>0</v>
      </c>
      <c r="J236">
        <f t="shared" si="14"/>
        <v>-0.28830859714434109</v>
      </c>
      <c r="K236">
        <f t="shared" si="17"/>
        <v>751</v>
      </c>
      <c r="L236">
        <f t="shared" si="20"/>
        <v>760</v>
      </c>
      <c r="M236">
        <f t="shared" si="18"/>
        <v>0</v>
      </c>
    </row>
    <row r="237" spans="1:13" x14ac:dyDescent="0.25">
      <c r="A237" t="s">
        <v>8219</v>
      </c>
      <c r="B237">
        <v>17</v>
      </c>
      <c r="C237">
        <f t="shared" si="13"/>
        <v>-0.210144923255912</v>
      </c>
      <c r="D237">
        <f t="shared" si="16"/>
        <v>761</v>
      </c>
      <c r="E237">
        <f t="shared" si="19"/>
        <v>770</v>
      </c>
      <c r="F237">
        <f t="shared" si="15"/>
        <v>0</v>
      </c>
      <c r="H237" t="s">
        <v>8221</v>
      </c>
      <c r="I237">
        <v>0</v>
      </c>
      <c r="J237">
        <f t="shared" si="14"/>
        <v>-0.28830859714434109</v>
      </c>
      <c r="K237">
        <f t="shared" si="17"/>
        <v>761</v>
      </c>
      <c r="L237">
        <f t="shared" si="20"/>
        <v>770</v>
      </c>
      <c r="M237">
        <f t="shared" si="18"/>
        <v>0</v>
      </c>
    </row>
    <row r="238" spans="1:13" x14ac:dyDescent="0.25">
      <c r="A238" t="s">
        <v>8219</v>
      </c>
      <c r="B238">
        <v>18</v>
      </c>
      <c r="C238">
        <f t="shared" si="13"/>
        <v>-0.20896050888374834</v>
      </c>
      <c r="D238">
        <f t="shared" si="16"/>
        <v>771</v>
      </c>
      <c r="E238">
        <f t="shared" si="19"/>
        <v>780</v>
      </c>
      <c r="F238">
        <f t="shared" si="15"/>
        <v>0</v>
      </c>
      <c r="H238" t="s">
        <v>8221</v>
      </c>
      <c r="I238">
        <v>0</v>
      </c>
      <c r="J238">
        <f t="shared" si="14"/>
        <v>-0.28830859714434109</v>
      </c>
      <c r="K238">
        <f t="shared" si="17"/>
        <v>771</v>
      </c>
      <c r="L238">
        <f t="shared" si="20"/>
        <v>780</v>
      </c>
      <c r="M238">
        <f t="shared" si="18"/>
        <v>0</v>
      </c>
    </row>
    <row r="239" spans="1:13" x14ac:dyDescent="0.25">
      <c r="A239" t="s">
        <v>8219</v>
      </c>
      <c r="B239">
        <v>18</v>
      </c>
      <c r="C239">
        <f t="shared" si="13"/>
        <v>-0.20896050888374834</v>
      </c>
      <c r="D239">
        <f t="shared" si="16"/>
        <v>781</v>
      </c>
      <c r="E239">
        <f t="shared" si="19"/>
        <v>790</v>
      </c>
      <c r="F239">
        <f t="shared" si="15"/>
        <v>0</v>
      </c>
      <c r="H239" t="s">
        <v>8221</v>
      </c>
      <c r="I239">
        <v>0</v>
      </c>
      <c r="J239">
        <f t="shared" si="14"/>
        <v>-0.28830859714434109</v>
      </c>
      <c r="K239">
        <f t="shared" si="17"/>
        <v>781</v>
      </c>
      <c r="L239">
        <f t="shared" si="20"/>
        <v>790</v>
      </c>
      <c r="M239">
        <f t="shared" si="18"/>
        <v>0</v>
      </c>
    </row>
    <row r="240" spans="1:13" x14ac:dyDescent="0.25">
      <c r="A240" t="s">
        <v>8219</v>
      </c>
      <c r="B240">
        <v>18</v>
      </c>
      <c r="C240">
        <f t="shared" si="13"/>
        <v>-0.20896050888374834</v>
      </c>
      <c r="D240">
        <f t="shared" si="16"/>
        <v>791</v>
      </c>
      <c r="E240">
        <f t="shared" si="19"/>
        <v>800</v>
      </c>
      <c r="F240">
        <f t="shared" si="15"/>
        <v>0</v>
      </c>
      <c r="H240" t="s">
        <v>8221</v>
      </c>
      <c r="I240">
        <v>0</v>
      </c>
      <c r="J240">
        <f t="shared" si="14"/>
        <v>-0.28830859714434109</v>
      </c>
      <c r="K240">
        <f t="shared" si="17"/>
        <v>791</v>
      </c>
      <c r="L240">
        <f t="shared" si="20"/>
        <v>800</v>
      </c>
      <c r="M240">
        <f t="shared" si="18"/>
        <v>0</v>
      </c>
    </row>
    <row r="241" spans="1:13" x14ac:dyDescent="0.25">
      <c r="A241" t="s">
        <v>8219</v>
      </c>
      <c r="B241">
        <v>18</v>
      </c>
      <c r="C241">
        <f t="shared" si="13"/>
        <v>-0.20896050888374834</v>
      </c>
      <c r="D241">
        <f t="shared" si="16"/>
        <v>801</v>
      </c>
      <c r="E241">
        <f t="shared" si="19"/>
        <v>810</v>
      </c>
      <c r="F241">
        <f t="shared" si="15"/>
        <v>0</v>
      </c>
      <c r="H241" t="s">
        <v>8221</v>
      </c>
      <c r="I241">
        <v>0</v>
      </c>
      <c r="J241">
        <f t="shared" si="14"/>
        <v>-0.28830859714434109</v>
      </c>
      <c r="K241">
        <f t="shared" si="17"/>
        <v>801</v>
      </c>
      <c r="L241">
        <f t="shared" si="20"/>
        <v>810</v>
      </c>
      <c r="M241">
        <f t="shared" si="18"/>
        <v>0</v>
      </c>
    </row>
    <row r="242" spans="1:13" x14ac:dyDescent="0.25">
      <c r="A242" t="s">
        <v>8219</v>
      </c>
      <c r="B242">
        <v>18</v>
      </c>
      <c r="C242">
        <f t="shared" si="13"/>
        <v>-0.20896050888374834</v>
      </c>
      <c r="D242">
        <f t="shared" si="16"/>
        <v>811</v>
      </c>
      <c r="E242">
        <f t="shared" si="19"/>
        <v>820</v>
      </c>
      <c r="F242">
        <f t="shared" si="15"/>
        <v>1</v>
      </c>
      <c r="H242" t="s">
        <v>8221</v>
      </c>
      <c r="I242">
        <v>0</v>
      </c>
      <c r="J242">
        <f t="shared" si="14"/>
        <v>-0.28830859714434109</v>
      </c>
      <c r="K242">
        <f t="shared" si="17"/>
        <v>811</v>
      </c>
      <c r="L242">
        <f t="shared" si="20"/>
        <v>820</v>
      </c>
      <c r="M242">
        <f t="shared" si="18"/>
        <v>0</v>
      </c>
    </row>
    <row r="243" spans="1:13" x14ac:dyDescent="0.25">
      <c r="A243" t="s">
        <v>8219</v>
      </c>
      <c r="B243">
        <v>18</v>
      </c>
      <c r="C243">
        <f t="shared" si="13"/>
        <v>-0.20896050888374834</v>
      </c>
      <c r="D243">
        <f t="shared" si="16"/>
        <v>821</v>
      </c>
      <c r="E243">
        <f t="shared" si="19"/>
        <v>830</v>
      </c>
      <c r="F243">
        <f t="shared" si="15"/>
        <v>2</v>
      </c>
      <c r="H243" t="s">
        <v>8221</v>
      </c>
      <c r="I243">
        <v>0</v>
      </c>
      <c r="J243">
        <f t="shared" si="14"/>
        <v>-0.28830859714434109</v>
      </c>
      <c r="K243">
        <f t="shared" si="17"/>
        <v>821</v>
      </c>
      <c r="L243">
        <f t="shared" si="20"/>
        <v>830</v>
      </c>
      <c r="M243">
        <f t="shared" si="18"/>
        <v>0</v>
      </c>
    </row>
    <row r="244" spans="1:13" x14ac:dyDescent="0.25">
      <c r="A244" t="s">
        <v>8219</v>
      </c>
      <c r="B244">
        <v>18</v>
      </c>
      <c r="C244">
        <f t="shared" si="13"/>
        <v>-0.20896050888374834</v>
      </c>
      <c r="D244">
        <f t="shared" si="16"/>
        <v>831</v>
      </c>
      <c r="E244">
        <f t="shared" si="19"/>
        <v>840</v>
      </c>
      <c r="F244">
        <f t="shared" si="15"/>
        <v>1</v>
      </c>
      <c r="H244" t="s">
        <v>8221</v>
      </c>
      <c r="I244">
        <v>0</v>
      </c>
      <c r="J244">
        <f t="shared" si="14"/>
        <v>-0.28830859714434109</v>
      </c>
      <c r="K244">
        <f t="shared" si="17"/>
        <v>831</v>
      </c>
      <c r="L244">
        <f t="shared" si="20"/>
        <v>840</v>
      </c>
      <c r="M244">
        <f t="shared" si="18"/>
        <v>0</v>
      </c>
    </row>
    <row r="245" spans="1:13" x14ac:dyDescent="0.25">
      <c r="A245" t="s">
        <v>8219</v>
      </c>
      <c r="B245">
        <v>18</v>
      </c>
      <c r="C245">
        <f t="shared" si="13"/>
        <v>-0.20896050888374834</v>
      </c>
      <c r="D245">
        <f t="shared" si="16"/>
        <v>841</v>
      </c>
      <c r="E245">
        <f t="shared" si="19"/>
        <v>850</v>
      </c>
      <c r="F245">
        <f t="shared" si="15"/>
        <v>1</v>
      </c>
      <c r="H245" t="s">
        <v>8221</v>
      </c>
      <c r="I245">
        <v>0</v>
      </c>
      <c r="J245">
        <f t="shared" si="14"/>
        <v>-0.28830859714434109</v>
      </c>
      <c r="K245">
        <f t="shared" si="17"/>
        <v>841</v>
      </c>
      <c r="L245">
        <f t="shared" si="20"/>
        <v>850</v>
      </c>
      <c r="M245">
        <f t="shared" si="18"/>
        <v>0</v>
      </c>
    </row>
    <row r="246" spans="1:13" x14ac:dyDescent="0.25">
      <c r="A246" t="s">
        <v>8219</v>
      </c>
      <c r="B246">
        <v>18</v>
      </c>
      <c r="C246">
        <f t="shared" si="13"/>
        <v>-0.20896050888374834</v>
      </c>
      <c r="D246">
        <f t="shared" si="16"/>
        <v>851</v>
      </c>
      <c r="E246">
        <f t="shared" si="19"/>
        <v>860</v>
      </c>
      <c r="F246">
        <f t="shared" si="15"/>
        <v>1</v>
      </c>
      <c r="H246" t="s">
        <v>8221</v>
      </c>
      <c r="I246">
        <v>0</v>
      </c>
      <c r="J246">
        <f t="shared" si="14"/>
        <v>-0.28830859714434109</v>
      </c>
      <c r="K246">
        <f t="shared" si="17"/>
        <v>851</v>
      </c>
      <c r="L246">
        <f t="shared" si="20"/>
        <v>860</v>
      </c>
      <c r="M246">
        <f t="shared" si="18"/>
        <v>0</v>
      </c>
    </row>
    <row r="247" spans="1:13" x14ac:dyDescent="0.25">
      <c r="A247" t="s">
        <v>8219</v>
      </c>
      <c r="B247">
        <v>18</v>
      </c>
      <c r="C247">
        <f t="shared" si="13"/>
        <v>-0.20896050888374834</v>
      </c>
      <c r="D247">
        <f t="shared" si="16"/>
        <v>861</v>
      </c>
      <c r="E247">
        <f t="shared" si="19"/>
        <v>870</v>
      </c>
      <c r="F247">
        <f t="shared" si="15"/>
        <v>0</v>
      </c>
      <c r="H247" t="s">
        <v>8221</v>
      </c>
      <c r="I247">
        <v>0</v>
      </c>
      <c r="J247">
        <f t="shared" si="14"/>
        <v>-0.28830859714434109</v>
      </c>
      <c r="K247">
        <f t="shared" si="17"/>
        <v>861</v>
      </c>
      <c r="L247">
        <f t="shared" si="20"/>
        <v>870</v>
      </c>
      <c r="M247">
        <f t="shared" si="18"/>
        <v>0</v>
      </c>
    </row>
    <row r="248" spans="1:13" x14ac:dyDescent="0.25">
      <c r="A248" t="s">
        <v>8219</v>
      </c>
      <c r="B248">
        <v>18</v>
      </c>
      <c r="C248">
        <f t="shared" si="13"/>
        <v>-0.20896050888374834</v>
      </c>
      <c r="D248">
        <f t="shared" si="16"/>
        <v>871</v>
      </c>
      <c r="E248">
        <f t="shared" si="19"/>
        <v>880</v>
      </c>
      <c r="F248">
        <f t="shared" si="15"/>
        <v>2</v>
      </c>
      <c r="H248" t="s">
        <v>8221</v>
      </c>
      <c r="I248">
        <v>0</v>
      </c>
      <c r="J248">
        <f t="shared" si="14"/>
        <v>-0.28830859714434109</v>
      </c>
      <c r="K248">
        <f t="shared" si="17"/>
        <v>871</v>
      </c>
      <c r="L248">
        <f t="shared" si="20"/>
        <v>880</v>
      </c>
      <c r="M248">
        <f t="shared" si="18"/>
        <v>0</v>
      </c>
    </row>
    <row r="249" spans="1:13" x14ac:dyDescent="0.25">
      <c r="A249" t="s">
        <v>8219</v>
      </c>
      <c r="B249">
        <v>18</v>
      </c>
      <c r="C249">
        <f t="shared" si="13"/>
        <v>-0.20896050888374834</v>
      </c>
      <c r="D249">
        <f t="shared" si="16"/>
        <v>881</v>
      </c>
      <c r="E249">
        <f t="shared" si="19"/>
        <v>890</v>
      </c>
      <c r="F249">
        <f t="shared" si="15"/>
        <v>1</v>
      </c>
      <c r="H249" t="s">
        <v>8221</v>
      </c>
      <c r="I249">
        <v>0</v>
      </c>
      <c r="J249">
        <f t="shared" si="14"/>
        <v>-0.28830859714434109</v>
      </c>
      <c r="K249">
        <f t="shared" si="17"/>
        <v>881</v>
      </c>
      <c r="L249">
        <f t="shared" si="20"/>
        <v>890</v>
      </c>
      <c r="M249">
        <f t="shared" si="18"/>
        <v>1</v>
      </c>
    </row>
    <row r="250" spans="1:13" x14ac:dyDescent="0.25">
      <c r="A250" t="s">
        <v>8219</v>
      </c>
      <c r="B250">
        <v>18</v>
      </c>
      <c r="C250">
        <f t="shared" si="13"/>
        <v>-0.20896050888374834</v>
      </c>
      <c r="D250">
        <f t="shared" si="16"/>
        <v>891</v>
      </c>
      <c r="E250">
        <f t="shared" si="19"/>
        <v>900</v>
      </c>
      <c r="F250">
        <f t="shared" si="15"/>
        <v>1</v>
      </c>
      <c r="H250" t="s">
        <v>8221</v>
      </c>
      <c r="I250">
        <v>0</v>
      </c>
      <c r="J250">
        <f t="shared" si="14"/>
        <v>-0.28830859714434109</v>
      </c>
      <c r="K250">
        <f t="shared" si="17"/>
        <v>891</v>
      </c>
      <c r="L250">
        <f t="shared" si="20"/>
        <v>900</v>
      </c>
      <c r="M250">
        <f t="shared" si="18"/>
        <v>0</v>
      </c>
    </row>
    <row r="251" spans="1:13" x14ac:dyDescent="0.25">
      <c r="A251" t="s">
        <v>8219</v>
      </c>
      <c r="B251">
        <v>18</v>
      </c>
      <c r="C251">
        <f t="shared" si="13"/>
        <v>-0.20896050888374834</v>
      </c>
      <c r="D251">
        <f t="shared" si="16"/>
        <v>901</v>
      </c>
      <c r="E251">
        <f t="shared" si="19"/>
        <v>910</v>
      </c>
      <c r="F251">
        <f t="shared" si="15"/>
        <v>1</v>
      </c>
      <c r="H251" t="s">
        <v>8221</v>
      </c>
      <c r="I251">
        <v>0</v>
      </c>
      <c r="J251">
        <f t="shared" si="14"/>
        <v>-0.28830859714434109</v>
      </c>
      <c r="K251">
        <f t="shared" si="17"/>
        <v>901</v>
      </c>
      <c r="L251">
        <f t="shared" si="20"/>
        <v>910</v>
      </c>
      <c r="M251">
        <f t="shared" si="18"/>
        <v>0</v>
      </c>
    </row>
    <row r="252" spans="1:13" x14ac:dyDescent="0.25">
      <c r="A252" t="s">
        <v>8219</v>
      </c>
      <c r="B252">
        <v>18</v>
      </c>
      <c r="C252">
        <f t="shared" si="13"/>
        <v>-0.20896050888374834</v>
      </c>
      <c r="D252">
        <f t="shared" si="16"/>
        <v>911</v>
      </c>
      <c r="E252">
        <f t="shared" si="19"/>
        <v>920</v>
      </c>
      <c r="F252">
        <f t="shared" si="15"/>
        <v>1</v>
      </c>
      <c r="H252" t="s">
        <v>8221</v>
      </c>
      <c r="I252">
        <v>0</v>
      </c>
      <c r="J252">
        <f t="shared" si="14"/>
        <v>-0.28830859714434109</v>
      </c>
      <c r="K252">
        <f t="shared" si="17"/>
        <v>911</v>
      </c>
      <c r="L252">
        <f t="shared" si="20"/>
        <v>920</v>
      </c>
      <c r="M252">
        <f t="shared" si="18"/>
        <v>0</v>
      </c>
    </row>
    <row r="253" spans="1:13" x14ac:dyDescent="0.25">
      <c r="A253" t="s">
        <v>8219</v>
      </c>
      <c r="B253">
        <v>18</v>
      </c>
      <c r="C253">
        <f t="shared" si="13"/>
        <v>-0.20896050888374834</v>
      </c>
      <c r="D253">
        <f t="shared" si="16"/>
        <v>921</v>
      </c>
      <c r="E253">
        <f t="shared" si="19"/>
        <v>930</v>
      </c>
      <c r="F253">
        <f t="shared" si="15"/>
        <v>1</v>
      </c>
      <c r="H253" t="s">
        <v>8221</v>
      </c>
      <c r="I253">
        <v>0</v>
      </c>
      <c r="J253">
        <f t="shared" si="14"/>
        <v>-0.28830859714434109</v>
      </c>
      <c r="K253">
        <f t="shared" si="17"/>
        <v>921</v>
      </c>
      <c r="L253">
        <f t="shared" si="20"/>
        <v>930</v>
      </c>
      <c r="M253">
        <f t="shared" si="18"/>
        <v>0</v>
      </c>
    </row>
    <row r="254" spans="1:13" x14ac:dyDescent="0.25">
      <c r="A254" t="s">
        <v>8219</v>
      </c>
      <c r="B254">
        <v>18</v>
      </c>
      <c r="C254">
        <f t="shared" si="13"/>
        <v>-0.20896050888374834</v>
      </c>
      <c r="D254">
        <f t="shared" si="16"/>
        <v>931</v>
      </c>
      <c r="E254">
        <f t="shared" si="19"/>
        <v>940</v>
      </c>
      <c r="F254">
        <f t="shared" si="15"/>
        <v>0</v>
      </c>
      <c r="H254" t="s">
        <v>8221</v>
      </c>
      <c r="I254">
        <v>0</v>
      </c>
      <c r="J254">
        <f t="shared" si="14"/>
        <v>-0.28830859714434109</v>
      </c>
      <c r="K254">
        <f t="shared" si="17"/>
        <v>931</v>
      </c>
      <c r="L254">
        <f t="shared" si="20"/>
        <v>940</v>
      </c>
      <c r="M254">
        <f t="shared" si="18"/>
        <v>0</v>
      </c>
    </row>
    <row r="255" spans="1:13" x14ac:dyDescent="0.25">
      <c r="A255" t="s">
        <v>8219</v>
      </c>
      <c r="B255">
        <v>18</v>
      </c>
      <c r="C255">
        <f t="shared" si="13"/>
        <v>-0.20896050888374834</v>
      </c>
      <c r="D255">
        <f t="shared" si="16"/>
        <v>941</v>
      </c>
      <c r="E255">
        <f t="shared" si="19"/>
        <v>950</v>
      </c>
      <c r="F255">
        <f t="shared" si="15"/>
        <v>3</v>
      </c>
      <c r="H255" t="s">
        <v>8221</v>
      </c>
      <c r="I255">
        <v>0</v>
      </c>
      <c r="J255">
        <f t="shared" si="14"/>
        <v>-0.28830859714434109</v>
      </c>
      <c r="K255">
        <f t="shared" si="17"/>
        <v>941</v>
      </c>
      <c r="L255">
        <f t="shared" si="20"/>
        <v>950</v>
      </c>
      <c r="M255">
        <f t="shared" si="18"/>
        <v>0</v>
      </c>
    </row>
    <row r="256" spans="1:13" x14ac:dyDescent="0.25">
      <c r="A256" t="s">
        <v>8219</v>
      </c>
      <c r="B256">
        <v>18</v>
      </c>
      <c r="C256">
        <f t="shared" si="13"/>
        <v>-0.20896050888374834</v>
      </c>
      <c r="D256">
        <f t="shared" si="16"/>
        <v>951</v>
      </c>
      <c r="E256">
        <f t="shared" si="19"/>
        <v>960</v>
      </c>
      <c r="F256">
        <f t="shared" si="15"/>
        <v>1</v>
      </c>
      <c r="H256" t="s">
        <v>8221</v>
      </c>
      <c r="I256">
        <v>0</v>
      </c>
      <c r="J256">
        <f t="shared" si="14"/>
        <v>-0.28830859714434109</v>
      </c>
      <c r="K256">
        <f t="shared" si="17"/>
        <v>951</v>
      </c>
      <c r="L256">
        <f t="shared" si="20"/>
        <v>960</v>
      </c>
      <c r="M256">
        <f t="shared" si="18"/>
        <v>0</v>
      </c>
    </row>
    <row r="257" spans="1:13" x14ac:dyDescent="0.25">
      <c r="A257" t="s">
        <v>8219</v>
      </c>
      <c r="B257">
        <v>18</v>
      </c>
      <c r="C257">
        <f t="shared" si="13"/>
        <v>-0.20896050888374834</v>
      </c>
      <c r="D257">
        <f t="shared" si="16"/>
        <v>961</v>
      </c>
      <c r="E257">
        <f t="shared" si="19"/>
        <v>970</v>
      </c>
      <c r="F257">
        <f t="shared" ref="F257:F288" si="21">COUNTIFS(B$2:B$2186,"&gt;="&amp;D257,B$2:B$2186,"&lt;="&amp;E257)</f>
        <v>2</v>
      </c>
      <c r="H257" t="s">
        <v>8221</v>
      </c>
      <c r="I257">
        <v>0</v>
      </c>
      <c r="J257">
        <f t="shared" si="14"/>
        <v>-0.28830859714434109</v>
      </c>
      <c r="K257">
        <f t="shared" si="17"/>
        <v>961</v>
      </c>
      <c r="L257">
        <f t="shared" si="20"/>
        <v>970</v>
      </c>
      <c r="M257">
        <f t="shared" si="18"/>
        <v>0</v>
      </c>
    </row>
    <row r="258" spans="1:13" x14ac:dyDescent="0.25">
      <c r="A258" t="s">
        <v>8219</v>
      </c>
      <c r="B258">
        <v>18</v>
      </c>
      <c r="C258">
        <f t="shared" ref="C258:C321" si="22">STANDARDIZE(B258,$E$2,$E$14)</f>
        <v>-0.20896050888374834</v>
      </c>
      <c r="D258">
        <f t="shared" si="16"/>
        <v>971</v>
      </c>
      <c r="E258">
        <f t="shared" si="19"/>
        <v>980</v>
      </c>
      <c r="F258">
        <f t="shared" si="21"/>
        <v>1</v>
      </c>
      <c r="H258" t="s">
        <v>8221</v>
      </c>
      <c r="I258">
        <v>0</v>
      </c>
      <c r="J258">
        <f t="shared" si="14"/>
        <v>-0.28830859714434109</v>
      </c>
      <c r="K258">
        <f t="shared" si="17"/>
        <v>971</v>
      </c>
      <c r="L258">
        <f t="shared" si="20"/>
        <v>980</v>
      </c>
      <c r="M258">
        <f t="shared" si="18"/>
        <v>1</v>
      </c>
    </row>
    <row r="259" spans="1:13" x14ac:dyDescent="0.25">
      <c r="A259" t="s">
        <v>8219</v>
      </c>
      <c r="B259">
        <v>19</v>
      </c>
      <c r="C259">
        <f t="shared" si="22"/>
        <v>-0.20777609451158471</v>
      </c>
      <c r="D259">
        <f t="shared" si="16"/>
        <v>981</v>
      </c>
      <c r="E259">
        <f t="shared" si="19"/>
        <v>990</v>
      </c>
      <c r="F259">
        <f t="shared" si="21"/>
        <v>2</v>
      </c>
      <c r="H259" t="s">
        <v>8221</v>
      </c>
      <c r="I259">
        <v>0</v>
      </c>
      <c r="J259">
        <f t="shared" ref="J259:J322" si="23">STANDARDIZE(I259,$L$2,$L$14)</f>
        <v>-0.28830859714434109</v>
      </c>
      <c r="K259">
        <f t="shared" si="17"/>
        <v>981</v>
      </c>
      <c r="L259">
        <f t="shared" si="20"/>
        <v>990</v>
      </c>
      <c r="M259">
        <f t="shared" si="18"/>
        <v>0</v>
      </c>
    </row>
    <row r="260" spans="1:13" x14ac:dyDescent="0.25">
      <c r="A260" t="s">
        <v>8219</v>
      </c>
      <c r="B260">
        <v>19</v>
      </c>
      <c r="C260">
        <f t="shared" si="22"/>
        <v>-0.20777609451158471</v>
      </c>
      <c r="D260">
        <f t="shared" si="16"/>
        <v>991</v>
      </c>
      <c r="E260">
        <f t="shared" si="19"/>
        <v>1000</v>
      </c>
      <c r="F260">
        <f t="shared" si="21"/>
        <v>0</v>
      </c>
      <c r="H260" t="s">
        <v>8221</v>
      </c>
      <c r="I260">
        <v>0</v>
      </c>
      <c r="J260">
        <f t="shared" si="23"/>
        <v>-0.28830859714434109</v>
      </c>
      <c r="K260">
        <f t="shared" si="17"/>
        <v>991</v>
      </c>
      <c r="L260">
        <f t="shared" si="20"/>
        <v>1000</v>
      </c>
      <c r="M260">
        <f t="shared" si="18"/>
        <v>0</v>
      </c>
    </row>
    <row r="261" spans="1:13" x14ac:dyDescent="0.25">
      <c r="A261" t="s">
        <v>8219</v>
      </c>
      <c r="B261">
        <v>19</v>
      </c>
      <c r="C261">
        <f t="shared" si="22"/>
        <v>-0.20777609451158471</v>
      </c>
      <c r="D261">
        <f t="shared" si="16"/>
        <v>1001</v>
      </c>
      <c r="E261">
        <f t="shared" si="19"/>
        <v>1010</v>
      </c>
      <c r="F261">
        <f t="shared" si="21"/>
        <v>0</v>
      </c>
      <c r="H261" t="s">
        <v>8221</v>
      </c>
      <c r="I261">
        <v>0</v>
      </c>
      <c r="J261">
        <f t="shared" si="23"/>
        <v>-0.28830859714434109</v>
      </c>
      <c r="K261">
        <f t="shared" si="17"/>
        <v>1001</v>
      </c>
      <c r="L261">
        <f t="shared" si="20"/>
        <v>1010</v>
      </c>
      <c r="M261">
        <f t="shared" si="18"/>
        <v>0</v>
      </c>
    </row>
    <row r="262" spans="1:13" x14ac:dyDescent="0.25">
      <c r="A262" t="s">
        <v>8219</v>
      </c>
      <c r="B262">
        <v>19</v>
      </c>
      <c r="C262">
        <f t="shared" si="22"/>
        <v>-0.20777609451158471</v>
      </c>
      <c r="D262">
        <f t="shared" si="16"/>
        <v>1011</v>
      </c>
      <c r="E262">
        <f t="shared" si="19"/>
        <v>1020</v>
      </c>
      <c r="F262">
        <f t="shared" si="21"/>
        <v>2</v>
      </c>
      <c r="H262" t="s">
        <v>8221</v>
      </c>
      <c r="I262">
        <v>0</v>
      </c>
      <c r="J262">
        <f t="shared" si="23"/>
        <v>-0.28830859714434109</v>
      </c>
      <c r="K262">
        <f t="shared" si="17"/>
        <v>1011</v>
      </c>
      <c r="L262">
        <f t="shared" si="20"/>
        <v>1020</v>
      </c>
      <c r="M262">
        <f t="shared" si="18"/>
        <v>0</v>
      </c>
    </row>
    <row r="263" spans="1:13" x14ac:dyDescent="0.25">
      <c r="A263" t="s">
        <v>8219</v>
      </c>
      <c r="B263">
        <v>19</v>
      </c>
      <c r="C263">
        <f t="shared" si="22"/>
        <v>-0.20777609451158471</v>
      </c>
      <c r="D263">
        <f t="shared" si="16"/>
        <v>1021</v>
      </c>
      <c r="E263">
        <f t="shared" si="19"/>
        <v>1030</v>
      </c>
      <c r="F263">
        <f t="shared" si="21"/>
        <v>1</v>
      </c>
      <c r="H263" t="s">
        <v>8221</v>
      </c>
      <c r="I263">
        <v>0</v>
      </c>
      <c r="J263">
        <f t="shared" si="23"/>
        <v>-0.28830859714434109</v>
      </c>
      <c r="K263">
        <f t="shared" si="17"/>
        <v>1021</v>
      </c>
      <c r="L263">
        <f t="shared" si="20"/>
        <v>1030</v>
      </c>
      <c r="M263">
        <f t="shared" si="18"/>
        <v>0</v>
      </c>
    </row>
    <row r="264" spans="1:13" x14ac:dyDescent="0.25">
      <c r="A264" t="s">
        <v>8219</v>
      </c>
      <c r="B264">
        <v>19</v>
      </c>
      <c r="C264">
        <f t="shared" si="22"/>
        <v>-0.20777609451158471</v>
      </c>
      <c r="D264">
        <f t="shared" si="16"/>
        <v>1031</v>
      </c>
      <c r="E264">
        <f t="shared" si="19"/>
        <v>1040</v>
      </c>
      <c r="F264">
        <f t="shared" si="21"/>
        <v>0</v>
      </c>
      <c r="H264" t="s">
        <v>8221</v>
      </c>
      <c r="I264">
        <v>0</v>
      </c>
      <c r="J264">
        <f t="shared" si="23"/>
        <v>-0.28830859714434109</v>
      </c>
      <c r="K264">
        <f t="shared" si="17"/>
        <v>1031</v>
      </c>
      <c r="L264">
        <f t="shared" si="20"/>
        <v>1040</v>
      </c>
      <c r="M264">
        <f t="shared" si="18"/>
        <v>0</v>
      </c>
    </row>
    <row r="265" spans="1:13" x14ac:dyDescent="0.25">
      <c r="A265" t="s">
        <v>8219</v>
      </c>
      <c r="B265">
        <v>19</v>
      </c>
      <c r="C265">
        <f t="shared" si="22"/>
        <v>-0.20777609451158471</v>
      </c>
      <c r="D265">
        <f t="shared" si="16"/>
        <v>1041</v>
      </c>
      <c r="E265">
        <f t="shared" si="19"/>
        <v>1050</v>
      </c>
      <c r="F265">
        <f t="shared" si="21"/>
        <v>1</v>
      </c>
      <c r="H265" t="s">
        <v>8221</v>
      </c>
      <c r="I265">
        <v>0</v>
      </c>
      <c r="J265">
        <f t="shared" si="23"/>
        <v>-0.28830859714434109</v>
      </c>
      <c r="K265">
        <f t="shared" si="17"/>
        <v>1041</v>
      </c>
      <c r="L265">
        <f t="shared" si="20"/>
        <v>1050</v>
      </c>
      <c r="M265">
        <f t="shared" si="18"/>
        <v>0</v>
      </c>
    </row>
    <row r="266" spans="1:13" x14ac:dyDescent="0.25">
      <c r="A266" t="s">
        <v>8219</v>
      </c>
      <c r="B266">
        <v>19</v>
      </c>
      <c r="C266">
        <f t="shared" si="22"/>
        <v>-0.20777609451158471</v>
      </c>
      <c r="D266">
        <f t="shared" si="16"/>
        <v>1051</v>
      </c>
      <c r="E266">
        <f t="shared" si="19"/>
        <v>1060</v>
      </c>
      <c r="F266">
        <f t="shared" si="21"/>
        <v>0</v>
      </c>
      <c r="H266" t="s">
        <v>8221</v>
      </c>
      <c r="I266">
        <v>0</v>
      </c>
      <c r="J266">
        <f t="shared" si="23"/>
        <v>-0.28830859714434109</v>
      </c>
      <c r="K266">
        <f t="shared" si="17"/>
        <v>1051</v>
      </c>
      <c r="L266">
        <f t="shared" si="20"/>
        <v>1060</v>
      </c>
      <c r="M266">
        <f t="shared" si="18"/>
        <v>0</v>
      </c>
    </row>
    <row r="267" spans="1:13" x14ac:dyDescent="0.25">
      <c r="A267" t="s">
        <v>8219</v>
      </c>
      <c r="B267">
        <v>19</v>
      </c>
      <c r="C267">
        <f t="shared" si="22"/>
        <v>-0.20777609451158471</v>
      </c>
      <c r="D267">
        <f t="shared" si="16"/>
        <v>1061</v>
      </c>
      <c r="E267">
        <f t="shared" si="19"/>
        <v>1070</v>
      </c>
      <c r="F267">
        <f t="shared" si="21"/>
        <v>1</v>
      </c>
      <c r="H267" t="s">
        <v>8221</v>
      </c>
      <c r="I267">
        <v>0</v>
      </c>
      <c r="J267">
        <f t="shared" si="23"/>
        <v>-0.28830859714434109</v>
      </c>
      <c r="K267">
        <f t="shared" si="17"/>
        <v>1061</v>
      </c>
      <c r="L267">
        <f t="shared" si="20"/>
        <v>1070</v>
      </c>
      <c r="M267">
        <f t="shared" si="18"/>
        <v>0</v>
      </c>
    </row>
    <row r="268" spans="1:13" x14ac:dyDescent="0.25">
      <c r="A268" t="s">
        <v>8219</v>
      </c>
      <c r="B268">
        <v>19</v>
      </c>
      <c r="C268">
        <f t="shared" si="22"/>
        <v>-0.20777609451158471</v>
      </c>
      <c r="D268">
        <f t="shared" si="16"/>
        <v>1071</v>
      </c>
      <c r="E268">
        <f t="shared" si="19"/>
        <v>1080</v>
      </c>
      <c r="F268">
        <f t="shared" si="21"/>
        <v>1</v>
      </c>
      <c r="H268" t="s">
        <v>8221</v>
      </c>
      <c r="I268">
        <v>0</v>
      </c>
      <c r="J268">
        <f t="shared" si="23"/>
        <v>-0.28830859714434109</v>
      </c>
      <c r="K268">
        <f t="shared" si="17"/>
        <v>1071</v>
      </c>
      <c r="L268">
        <f t="shared" si="20"/>
        <v>1080</v>
      </c>
      <c r="M268">
        <f t="shared" si="18"/>
        <v>0</v>
      </c>
    </row>
    <row r="269" spans="1:13" x14ac:dyDescent="0.25">
      <c r="A269" t="s">
        <v>8219</v>
      </c>
      <c r="B269">
        <v>19</v>
      </c>
      <c r="C269">
        <f t="shared" si="22"/>
        <v>-0.20777609451158471</v>
      </c>
      <c r="D269">
        <f t="shared" si="16"/>
        <v>1081</v>
      </c>
      <c r="E269">
        <f t="shared" si="19"/>
        <v>1090</v>
      </c>
      <c r="F269">
        <f t="shared" si="21"/>
        <v>1</v>
      </c>
      <c r="H269" t="s">
        <v>8221</v>
      </c>
      <c r="I269">
        <v>0</v>
      </c>
      <c r="J269">
        <f t="shared" si="23"/>
        <v>-0.28830859714434109</v>
      </c>
      <c r="K269">
        <f t="shared" si="17"/>
        <v>1081</v>
      </c>
      <c r="L269">
        <f t="shared" si="20"/>
        <v>1090</v>
      </c>
      <c r="M269">
        <f t="shared" si="18"/>
        <v>0</v>
      </c>
    </row>
    <row r="270" spans="1:13" x14ac:dyDescent="0.25">
      <c r="A270" t="s">
        <v>8219</v>
      </c>
      <c r="B270">
        <v>19</v>
      </c>
      <c r="C270">
        <f t="shared" si="22"/>
        <v>-0.20777609451158471</v>
      </c>
      <c r="D270">
        <f t="shared" si="16"/>
        <v>1091</v>
      </c>
      <c r="E270">
        <f t="shared" si="19"/>
        <v>1100</v>
      </c>
      <c r="F270">
        <f t="shared" si="21"/>
        <v>1</v>
      </c>
      <c r="H270" t="s">
        <v>8221</v>
      </c>
      <c r="I270">
        <v>0</v>
      </c>
      <c r="J270">
        <f t="shared" si="23"/>
        <v>-0.28830859714434109</v>
      </c>
      <c r="K270">
        <f t="shared" si="17"/>
        <v>1091</v>
      </c>
      <c r="L270">
        <f t="shared" si="20"/>
        <v>1100</v>
      </c>
      <c r="M270">
        <f t="shared" si="18"/>
        <v>0</v>
      </c>
    </row>
    <row r="271" spans="1:13" x14ac:dyDescent="0.25">
      <c r="A271" t="s">
        <v>8219</v>
      </c>
      <c r="B271">
        <v>19</v>
      </c>
      <c r="C271">
        <f t="shared" si="22"/>
        <v>-0.20777609451158471</v>
      </c>
      <c r="D271">
        <f t="shared" si="16"/>
        <v>1101</v>
      </c>
      <c r="E271">
        <f t="shared" si="19"/>
        <v>1110</v>
      </c>
      <c r="F271">
        <f t="shared" si="21"/>
        <v>2</v>
      </c>
      <c r="H271" t="s">
        <v>8221</v>
      </c>
      <c r="I271">
        <v>0</v>
      </c>
      <c r="J271">
        <f t="shared" si="23"/>
        <v>-0.28830859714434109</v>
      </c>
      <c r="K271">
        <f t="shared" si="17"/>
        <v>1101</v>
      </c>
      <c r="L271">
        <f t="shared" si="20"/>
        <v>1110</v>
      </c>
      <c r="M271">
        <f t="shared" si="18"/>
        <v>0</v>
      </c>
    </row>
    <row r="272" spans="1:13" x14ac:dyDescent="0.25">
      <c r="A272" t="s">
        <v>8219</v>
      </c>
      <c r="B272">
        <v>19</v>
      </c>
      <c r="C272">
        <f t="shared" si="22"/>
        <v>-0.20777609451158471</v>
      </c>
      <c r="D272">
        <f t="shared" si="16"/>
        <v>1111</v>
      </c>
      <c r="E272">
        <f t="shared" si="19"/>
        <v>1120</v>
      </c>
      <c r="F272">
        <f t="shared" si="21"/>
        <v>1</v>
      </c>
      <c r="H272" t="s">
        <v>8221</v>
      </c>
      <c r="I272">
        <v>0</v>
      </c>
      <c r="J272">
        <f t="shared" si="23"/>
        <v>-0.28830859714434109</v>
      </c>
      <c r="K272">
        <f t="shared" si="17"/>
        <v>1111</v>
      </c>
      <c r="L272">
        <f t="shared" si="20"/>
        <v>1120</v>
      </c>
      <c r="M272">
        <f t="shared" si="18"/>
        <v>0</v>
      </c>
    </row>
    <row r="273" spans="1:13" x14ac:dyDescent="0.25">
      <c r="A273" t="s">
        <v>8219</v>
      </c>
      <c r="B273">
        <v>19</v>
      </c>
      <c r="C273">
        <f t="shared" si="22"/>
        <v>-0.20777609451158471</v>
      </c>
      <c r="D273">
        <f t="shared" si="16"/>
        <v>1121</v>
      </c>
      <c r="E273">
        <f t="shared" si="19"/>
        <v>1130</v>
      </c>
      <c r="F273">
        <f t="shared" si="21"/>
        <v>0</v>
      </c>
      <c r="H273" t="s">
        <v>8221</v>
      </c>
      <c r="I273">
        <v>0</v>
      </c>
      <c r="J273">
        <f t="shared" si="23"/>
        <v>-0.28830859714434109</v>
      </c>
      <c r="K273">
        <f t="shared" si="17"/>
        <v>1121</v>
      </c>
      <c r="L273">
        <f t="shared" si="20"/>
        <v>1130</v>
      </c>
      <c r="M273">
        <f t="shared" si="18"/>
        <v>0</v>
      </c>
    </row>
    <row r="274" spans="1:13" x14ac:dyDescent="0.25">
      <c r="A274" t="s">
        <v>8219</v>
      </c>
      <c r="B274">
        <v>19</v>
      </c>
      <c r="C274">
        <f t="shared" si="22"/>
        <v>-0.20777609451158471</v>
      </c>
      <c r="D274">
        <f t="shared" si="16"/>
        <v>1131</v>
      </c>
      <c r="E274">
        <f t="shared" si="19"/>
        <v>1140</v>
      </c>
      <c r="F274">
        <f t="shared" si="21"/>
        <v>0</v>
      </c>
      <c r="H274" t="s">
        <v>8221</v>
      </c>
      <c r="I274">
        <v>0</v>
      </c>
      <c r="J274">
        <f t="shared" si="23"/>
        <v>-0.28830859714434109</v>
      </c>
      <c r="K274">
        <f t="shared" si="17"/>
        <v>1131</v>
      </c>
      <c r="L274">
        <f t="shared" si="20"/>
        <v>1140</v>
      </c>
      <c r="M274">
        <f t="shared" si="18"/>
        <v>0</v>
      </c>
    </row>
    <row r="275" spans="1:13" x14ac:dyDescent="0.25">
      <c r="A275" t="s">
        <v>8219</v>
      </c>
      <c r="B275">
        <v>19</v>
      </c>
      <c r="C275">
        <f t="shared" si="22"/>
        <v>-0.20777609451158471</v>
      </c>
      <c r="D275">
        <f t="shared" si="16"/>
        <v>1141</v>
      </c>
      <c r="E275">
        <f t="shared" si="19"/>
        <v>1150</v>
      </c>
      <c r="F275">
        <f t="shared" si="21"/>
        <v>0</v>
      </c>
      <c r="H275" t="s">
        <v>8221</v>
      </c>
      <c r="I275">
        <v>0</v>
      </c>
      <c r="J275">
        <f t="shared" si="23"/>
        <v>-0.28830859714434109</v>
      </c>
      <c r="K275">
        <f t="shared" si="17"/>
        <v>1141</v>
      </c>
      <c r="L275">
        <f t="shared" si="20"/>
        <v>1150</v>
      </c>
      <c r="M275">
        <f t="shared" si="18"/>
        <v>0</v>
      </c>
    </row>
    <row r="276" spans="1:13" x14ac:dyDescent="0.25">
      <c r="A276" t="s">
        <v>8219</v>
      </c>
      <c r="B276">
        <v>19</v>
      </c>
      <c r="C276">
        <f t="shared" si="22"/>
        <v>-0.20777609451158471</v>
      </c>
      <c r="D276">
        <f t="shared" si="16"/>
        <v>1151</v>
      </c>
      <c r="E276">
        <f t="shared" si="19"/>
        <v>1160</v>
      </c>
      <c r="F276">
        <f t="shared" si="21"/>
        <v>1</v>
      </c>
      <c r="H276" t="s">
        <v>8221</v>
      </c>
      <c r="I276">
        <v>0</v>
      </c>
      <c r="J276">
        <f t="shared" si="23"/>
        <v>-0.28830859714434109</v>
      </c>
      <c r="K276">
        <f t="shared" si="17"/>
        <v>1151</v>
      </c>
      <c r="L276">
        <f t="shared" si="20"/>
        <v>1160</v>
      </c>
      <c r="M276">
        <f t="shared" si="18"/>
        <v>0</v>
      </c>
    </row>
    <row r="277" spans="1:13" x14ac:dyDescent="0.25">
      <c r="A277" t="s">
        <v>8219</v>
      </c>
      <c r="B277">
        <v>19</v>
      </c>
      <c r="C277">
        <f t="shared" si="22"/>
        <v>-0.20777609451158471</v>
      </c>
      <c r="D277">
        <f t="shared" si="16"/>
        <v>1161</v>
      </c>
      <c r="E277">
        <f t="shared" si="19"/>
        <v>1170</v>
      </c>
      <c r="F277">
        <f t="shared" si="21"/>
        <v>0</v>
      </c>
      <c r="H277" t="s">
        <v>8221</v>
      </c>
      <c r="I277">
        <v>0</v>
      </c>
      <c r="J277">
        <f t="shared" si="23"/>
        <v>-0.28830859714434109</v>
      </c>
      <c r="K277">
        <f t="shared" si="17"/>
        <v>1161</v>
      </c>
      <c r="L277">
        <f t="shared" si="20"/>
        <v>1170</v>
      </c>
      <c r="M277">
        <f t="shared" si="18"/>
        <v>0</v>
      </c>
    </row>
    <row r="278" spans="1:13" x14ac:dyDescent="0.25">
      <c r="A278" t="s">
        <v>8219</v>
      </c>
      <c r="B278">
        <v>19</v>
      </c>
      <c r="C278">
        <f t="shared" si="22"/>
        <v>-0.20777609451158471</v>
      </c>
      <c r="D278">
        <f t="shared" si="16"/>
        <v>1171</v>
      </c>
      <c r="E278">
        <f t="shared" si="19"/>
        <v>1180</v>
      </c>
      <c r="F278">
        <f t="shared" si="21"/>
        <v>0</v>
      </c>
      <c r="H278" t="s">
        <v>8221</v>
      </c>
      <c r="I278">
        <v>0</v>
      </c>
      <c r="J278">
        <f t="shared" si="23"/>
        <v>-0.28830859714434109</v>
      </c>
      <c r="K278">
        <f t="shared" si="17"/>
        <v>1171</v>
      </c>
      <c r="L278">
        <f t="shared" si="20"/>
        <v>1180</v>
      </c>
      <c r="M278">
        <f t="shared" si="18"/>
        <v>0</v>
      </c>
    </row>
    <row r="279" spans="1:13" x14ac:dyDescent="0.25">
      <c r="A279" t="s">
        <v>8219</v>
      </c>
      <c r="B279">
        <v>19</v>
      </c>
      <c r="C279">
        <f t="shared" si="22"/>
        <v>-0.20777609451158471</v>
      </c>
      <c r="D279">
        <f t="shared" si="16"/>
        <v>1181</v>
      </c>
      <c r="E279">
        <f t="shared" si="19"/>
        <v>1190</v>
      </c>
      <c r="F279">
        <f t="shared" si="21"/>
        <v>0</v>
      </c>
      <c r="H279" t="s">
        <v>8221</v>
      </c>
      <c r="I279">
        <v>0</v>
      </c>
      <c r="J279">
        <f t="shared" si="23"/>
        <v>-0.28830859714434109</v>
      </c>
      <c r="K279">
        <f t="shared" si="17"/>
        <v>1181</v>
      </c>
      <c r="L279">
        <f t="shared" si="20"/>
        <v>1190</v>
      </c>
      <c r="M279">
        <f t="shared" si="18"/>
        <v>0</v>
      </c>
    </row>
    <row r="280" spans="1:13" x14ac:dyDescent="0.25">
      <c r="A280" t="s">
        <v>8219</v>
      </c>
      <c r="B280">
        <v>19</v>
      </c>
      <c r="C280">
        <f t="shared" si="22"/>
        <v>-0.20777609451158471</v>
      </c>
      <c r="D280">
        <f t="shared" si="16"/>
        <v>1191</v>
      </c>
      <c r="E280">
        <f t="shared" si="19"/>
        <v>1200</v>
      </c>
      <c r="F280">
        <f t="shared" si="21"/>
        <v>0</v>
      </c>
      <c r="H280" t="s">
        <v>8221</v>
      </c>
      <c r="I280">
        <v>0</v>
      </c>
      <c r="J280">
        <f t="shared" si="23"/>
        <v>-0.28830859714434109</v>
      </c>
      <c r="K280">
        <f t="shared" si="17"/>
        <v>1191</v>
      </c>
      <c r="L280">
        <f t="shared" si="20"/>
        <v>1200</v>
      </c>
      <c r="M280">
        <f t="shared" si="18"/>
        <v>0</v>
      </c>
    </row>
    <row r="281" spans="1:13" x14ac:dyDescent="0.25">
      <c r="A281" t="s">
        <v>8219</v>
      </c>
      <c r="B281">
        <v>19</v>
      </c>
      <c r="C281">
        <f t="shared" si="22"/>
        <v>-0.20777609451158471</v>
      </c>
      <c r="D281">
        <f t="shared" si="16"/>
        <v>1201</v>
      </c>
      <c r="E281">
        <f t="shared" si="19"/>
        <v>1210</v>
      </c>
      <c r="F281">
        <f t="shared" si="21"/>
        <v>1</v>
      </c>
      <c r="H281" t="s">
        <v>8221</v>
      </c>
      <c r="I281">
        <v>0</v>
      </c>
      <c r="J281">
        <f t="shared" si="23"/>
        <v>-0.28830859714434109</v>
      </c>
      <c r="K281">
        <f t="shared" si="17"/>
        <v>1201</v>
      </c>
      <c r="L281">
        <f t="shared" si="20"/>
        <v>1210</v>
      </c>
      <c r="M281">
        <f t="shared" si="18"/>
        <v>0</v>
      </c>
    </row>
    <row r="282" spans="1:13" x14ac:dyDescent="0.25">
      <c r="A282" t="s">
        <v>8219</v>
      </c>
      <c r="B282">
        <v>19</v>
      </c>
      <c r="C282">
        <f t="shared" si="22"/>
        <v>-0.20777609451158471</v>
      </c>
      <c r="D282">
        <f t="shared" si="16"/>
        <v>1211</v>
      </c>
      <c r="E282">
        <f t="shared" si="19"/>
        <v>1220</v>
      </c>
      <c r="F282">
        <f t="shared" si="21"/>
        <v>0</v>
      </c>
      <c r="H282" t="s">
        <v>8221</v>
      </c>
      <c r="I282">
        <v>0</v>
      </c>
      <c r="J282">
        <f t="shared" si="23"/>
        <v>-0.28830859714434109</v>
      </c>
      <c r="K282">
        <f t="shared" si="17"/>
        <v>1211</v>
      </c>
      <c r="L282">
        <f t="shared" si="20"/>
        <v>1220</v>
      </c>
      <c r="M282">
        <f t="shared" si="18"/>
        <v>0</v>
      </c>
    </row>
    <row r="283" spans="1:13" x14ac:dyDescent="0.25">
      <c r="A283" t="s">
        <v>8219</v>
      </c>
      <c r="B283">
        <v>19</v>
      </c>
      <c r="C283">
        <f t="shared" si="22"/>
        <v>-0.20777609451158471</v>
      </c>
      <c r="D283">
        <f t="shared" si="16"/>
        <v>1221</v>
      </c>
      <c r="E283">
        <f t="shared" si="19"/>
        <v>1230</v>
      </c>
      <c r="F283">
        <f t="shared" si="21"/>
        <v>1</v>
      </c>
      <c r="H283" t="s">
        <v>8221</v>
      </c>
      <c r="I283">
        <v>0</v>
      </c>
      <c r="J283">
        <f t="shared" si="23"/>
        <v>-0.28830859714434109</v>
      </c>
      <c r="K283">
        <f t="shared" si="17"/>
        <v>1221</v>
      </c>
      <c r="L283">
        <f t="shared" si="20"/>
        <v>1230</v>
      </c>
      <c r="M283">
        <f t="shared" si="18"/>
        <v>0</v>
      </c>
    </row>
    <row r="284" spans="1:13" x14ac:dyDescent="0.25">
      <c r="A284" t="s">
        <v>8219</v>
      </c>
      <c r="B284">
        <v>20</v>
      </c>
      <c r="C284">
        <f t="shared" si="22"/>
        <v>-0.20659168013942106</v>
      </c>
      <c r="D284">
        <f t="shared" si="16"/>
        <v>1231</v>
      </c>
      <c r="E284">
        <f t="shared" si="19"/>
        <v>1240</v>
      </c>
      <c r="F284">
        <f t="shared" si="21"/>
        <v>0</v>
      </c>
      <c r="H284" t="s">
        <v>8221</v>
      </c>
      <c r="I284">
        <v>0</v>
      </c>
      <c r="J284">
        <f t="shared" si="23"/>
        <v>-0.28830859714434109</v>
      </c>
      <c r="K284">
        <f t="shared" si="17"/>
        <v>1231</v>
      </c>
      <c r="L284">
        <f t="shared" si="20"/>
        <v>1240</v>
      </c>
      <c r="M284">
        <f t="shared" si="18"/>
        <v>0</v>
      </c>
    </row>
    <row r="285" spans="1:13" x14ac:dyDescent="0.25">
      <c r="A285" t="s">
        <v>8219</v>
      </c>
      <c r="B285">
        <v>20</v>
      </c>
      <c r="C285">
        <f t="shared" si="22"/>
        <v>-0.20659168013942106</v>
      </c>
      <c r="D285">
        <f t="shared" si="16"/>
        <v>1241</v>
      </c>
      <c r="E285">
        <f t="shared" si="19"/>
        <v>1250</v>
      </c>
      <c r="F285">
        <f t="shared" si="21"/>
        <v>0</v>
      </c>
      <c r="H285" t="s">
        <v>8221</v>
      </c>
      <c r="I285">
        <v>0</v>
      </c>
      <c r="J285">
        <f t="shared" si="23"/>
        <v>-0.28830859714434109</v>
      </c>
      <c r="K285">
        <f t="shared" si="17"/>
        <v>1241</v>
      </c>
      <c r="L285">
        <f t="shared" si="20"/>
        <v>1250</v>
      </c>
      <c r="M285">
        <f t="shared" si="18"/>
        <v>0</v>
      </c>
    </row>
    <row r="286" spans="1:13" x14ac:dyDescent="0.25">
      <c r="A286" t="s">
        <v>8219</v>
      </c>
      <c r="B286">
        <v>20</v>
      </c>
      <c r="C286">
        <f t="shared" si="22"/>
        <v>-0.20659168013942106</v>
      </c>
      <c r="D286">
        <f t="shared" si="16"/>
        <v>1251</v>
      </c>
      <c r="E286">
        <f t="shared" si="19"/>
        <v>1260</v>
      </c>
      <c r="F286">
        <f t="shared" si="21"/>
        <v>2</v>
      </c>
      <c r="H286" t="s">
        <v>8221</v>
      </c>
      <c r="I286">
        <v>0</v>
      </c>
      <c r="J286">
        <f t="shared" si="23"/>
        <v>-0.28830859714434109</v>
      </c>
      <c r="K286">
        <f t="shared" si="17"/>
        <v>1251</v>
      </c>
      <c r="L286">
        <f t="shared" si="20"/>
        <v>1260</v>
      </c>
      <c r="M286">
        <f t="shared" si="18"/>
        <v>0</v>
      </c>
    </row>
    <row r="287" spans="1:13" x14ac:dyDescent="0.25">
      <c r="A287" t="s">
        <v>8219</v>
      </c>
      <c r="B287">
        <v>20</v>
      </c>
      <c r="C287">
        <f t="shared" si="22"/>
        <v>-0.20659168013942106</v>
      </c>
      <c r="D287">
        <f t="shared" si="16"/>
        <v>1261</v>
      </c>
      <c r="E287">
        <f t="shared" si="19"/>
        <v>1270</v>
      </c>
      <c r="F287">
        <f t="shared" si="21"/>
        <v>0</v>
      </c>
      <c r="H287" t="s">
        <v>8221</v>
      </c>
      <c r="I287">
        <v>0</v>
      </c>
      <c r="J287">
        <f t="shared" si="23"/>
        <v>-0.28830859714434109</v>
      </c>
      <c r="K287">
        <f t="shared" si="17"/>
        <v>1261</v>
      </c>
      <c r="L287">
        <f t="shared" si="20"/>
        <v>1270</v>
      </c>
      <c r="M287">
        <f t="shared" si="18"/>
        <v>0</v>
      </c>
    </row>
    <row r="288" spans="1:13" x14ac:dyDescent="0.25">
      <c r="A288" t="s">
        <v>8219</v>
      </c>
      <c r="B288">
        <v>20</v>
      </c>
      <c r="C288">
        <f t="shared" si="22"/>
        <v>-0.20659168013942106</v>
      </c>
      <c r="D288">
        <f t="shared" si="16"/>
        <v>1271</v>
      </c>
      <c r="E288">
        <f t="shared" si="19"/>
        <v>1280</v>
      </c>
      <c r="F288">
        <f t="shared" si="21"/>
        <v>0</v>
      </c>
      <c r="H288" t="s">
        <v>8221</v>
      </c>
      <c r="I288">
        <v>0</v>
      </c>
      <c r="J288">
        <f t="shared" si="23"/>
        <v>-0.28830859714434109</v>
      </c>
      <c r="K288">
        <f t="shared" si="17"/>
        <v>1271</v>
      </c>
      <c r="L288">
        <f t="shared" si="20"/>
        <v>1280</v>
      </c>
      <c r="M288">
        <f t="shared" si="18"/>
        <v>0</v>
      </c>
    </row>
    <row r="289" spans="1:13" x14ac:dyDescent="0.25">
      <c r="A289" t="s">
        <v>8219</v>
      </c>
      <c r="B289">
        <v>20</v>
      </c>
      <c r="C289">
        <f t="shared" si="22"/>
        <v>-0.20659168013942106</v>
      </c>
      <c r="D289">
        <f t="shared" si="16"/>
        <v>1281</v>
      </c>
      <c r="E289">
        <f t="shared" si="19"/>
        <v>1290</v>
      </c>
      <c r="F289">
        <f t="shared" ref="F289:F320" si="24">COUNTIFS(B$2:B$2186,"&gt;="&amp;D289,B$2:B$2186,"&lt;="&amp;E289)</f>
        <v>1</v>
      </c>
      <c r="H289" t="s">
        <v>8221</v>
      </c>
      <c r="I289">
        <v>1</v>
      </c>
      <c r="J289">
        <f t="shared" si="23"/>
        <v>-0.27202899300975142</v>
      </c>
      <c r="K289">
        <f t="shared" si="17"/>
        <v>1281</v>
      </c>
      <c r="L289">
        <f t="shared" si="20"/>
        <v>1290</v>
      </c>
      <c r="M289">
        <f t="shared" si="18"/>
        <v>0</v>
      </c>
    </row>
    <row r="290" spans="1:13" x14ac:dyDescent="0.25">
      <c r="A290" t="s">
        <v>8219</v>
      </c>
      <c r="B290">
        <v>20</v>
      </c>
      <c r="C290">
        <f t="shared" si="22"/>
        <v>-0.20659168013942106</v>
      </c>
      <c r="D290">
        <f t="shared" ref="D290:D294" si="25">D289+10</f>
        <v>1291</v>
      </c>
      <c r="E290">
        <f t="shared" si="19"/>
        <v>1300</v>
      </c>
      <c r="F290">
        <f t="shared" si="24"/>
        <v>0</v>
      </c>
      <c r="H290" t="s">
        <v>8221</v>
      </c>
      <c r="I290">
        <v>1</v>
      </c>
      <c r="J290">
        <f t="shared" si="23"/>
        <v>-0.27202899300975142</v>
      </c>
      <c r="K290">
        <f t="shared" ref="K290:K294" si="26">K289+10</f>
        <v>1291</v>
      </c>
      <c r="L290">
        <f t="shared" si="20"/>
        <v>1300</v>
      </c>
      <c r="M290">
        <f t="shared" ref="M290:M294" si="27">COUNTIFS(I$2:I$2186,"&gt;="&amp;K290,I$2:I$2186,"&lt;="&amp;L290)</f>
        <v>1</v>
      </c>
    </row>
    <row r="291" spans="1:13" x14ac:dyDescent="0.25">
      <c r="A291" t="s">
        <v>8219</v>
      </c>
      <c r="B291">
        <v>20</v>
      </c>
      <c r="C291">
        <f t="shared" si="22"/>
        <v>-0.20659168013942106</v>
      </c>
      <c r="D291">
        <f t="shared" si="25"/>
        <v>1301</v>
      </c>
      <c r="E291">
        <f t="shared" ref="E291:E294" si="28">E290+10</f>
        <v>1310</v>
      </c>
      <c r="F291">
        <f t="shared" si="24"/>
        <v>0</v>
      </c>
      <c r="H291" t="s">
        <v>8221</v>
      </c>
      <c r="I291">
        <v>1</v>
      </c>
      <c r="J291">
        <f t="shared" si="23"/>
        <v>-0.27202899300975142</v>
      </c>
      <c r="K291">
        <f t="shared" si="26"/>
        <v>1301</v>
      </c>
      <c r="L291">
        <f t="shared" ref="L291:L294" si="29">L290+10</f>
        <v>1310</v>
      </c>
      <c r="M291">
        <f t="shared" si="27"/>
        <v>0</v>
      </c>
    </row>
    <row r="292" spans="1:13" x14ac:dyDescent="0.25">
      <c r="A292" t="s">
        <v>8219</v>
      </c>
      <c r="B292">
        <v>20</v>
      </c>
      <c r="C292">
        <f t="shared" si="22"/>
        <v>-0.20659168013942106</v>
      </c>
      <c r="D292">
        <f t="shared" si="25"/>
        <v>1311</v>
      </c>
      <c r="E292">
        <f t="shared" si="28"/>
        <v>1320</v>
      </c>
      <c r="F292">
        <f t="shared" si="24"/>
        <v>0</v>
      </c>
      <c r="H292" t="s">
        <v>8221</v>
      </c>
      <c r="I292">
        <v>1</v>
      </c>
      <c r="J292">
        <f t="shared" si="23"/>
        <v>-0.27202899300975142</v>
      </c>
      <c r="K292">
        <f t="shared" si="26"/>
        <v>1311</v>
      </c>
      <c r="L292">
        <f t="shared" si="29"/>
        <v>1320</v>
      </c>
      <c r="M292">
        <f t="shared" si="27"/>
        <v>0</v>
      </c>
    </row>
    <row r="293" spans="1:13" x14ac:dyDescent="0.25">
      <c r="A293" t="s">
        <v>8219</v>
      </c>
      <c r="B293">
        <v>20</v>
      </c>
      <c r="C293">
        <f t="shared" si="22"/>
        <v>-0.20659168013942106</v>
      </c>
      <c r="D293">
        <f t="shared" si="25"/>
        <v>1321</v>
      </c>
      <c r="E293">
        <f t="shared" si="28"/>
        <v>1330</v>
      </c>
      <c r="F293">
        <f t="shared" si="24"/>
        <v>1</v>
      </c>
      <c r="H293" t="s">
        <v>8221</v>
      </c>
      <c r="I293">
        <v>1</v>
      </c>
      <c r="J293">
        <f t="shared" si="23"/>
        <v>-0.27202899300975142</v>
      </c>
      <c r="K293">
        <f t="shared" si="26"/>
        <v>1321</v>
      </c>
      <c r="L293">
        <f t="shared" si="29"/>
        <v>1330</v>
      </c>
      <c r="M293">
        <f t="shared" si="27"/>
        <v>0</v>
      </c>
    </row>
    <row r="294" spans="1:13" x14ac:dyDescent="0.25">
      <c r="A294" t="s">
        <v>8219</v>
      </c>
      <c r="B294">
        <v>20</v>
      </c>
      <c r="C294">
        <f t="shared" si="22"/>
        <v>-0.20659168013942106</v>
      </c>
      <c r="D294">
        <f t="shared" si="25"/>
        <v>1331</v>
      </c>
      <c r="E294">
        <f t="shared" si="28"/>
        <v>1340</v>
      </c>
      <c r="F294">
        <f t="shared" si="24"/>
        <v>0</v>
      </c>
      <c r="H294" t="s">
        <v>8221</v>
      </c>
      <c r="I294">
        <v>1</v>
      </c>
      <c r="J294">
        <f t="shared" si="23"/>
        <v>-0.27202899300975142</v>
      </c>
      <c r="K294">
        <f t="shared" si="26"/>
        <v>1331</v>
      </c>
      <c r="L294">
        <f t="shared" si="29"/>
        <v>1340</v>
      </c>
      <c r="M294">
        <f t="shared" si="27"/>
        <v>0</v>
      </c>
    </row>
    <row r="295" spans="1:13" x14ac:dyDescent="0.25">
      <c r="A295" t="s">
        <v>8219</v>
      </c>
      <c r="B295">
        <v>20</v>
      </c>
      <c r="C295">
        <f t="shared" si="22"/>
        <v>-0.20659168013942106</v>
      </c>
      <c r="H295" t="s">
        <v>8221</v>
      </c>
      <c r="I295">
        <v>1</v>
      </c>
      <c r="J295">
        <f t="shared" si="23"/>
        <v>-0.27202899300975142</v>
      </c>
    </row>
    <row r="296" spans="1:13" x14ac:dyDescent="0.25">
      <c r="A296" t="s">
        <v>8219</v>
      </c>
      <c r="B296">
        <v>20</v>
      </c>
      <c r="C296">
        <f t="shared" si="22"/>
        <v>-0.20659168013942106</v>
      </c>
      <c r="H296" t="s">
        <v>8221</v>
      </c>
      <c r="I296">
        <v>1</v>
      </c>
      <c r="J296">
        <f t="shared" si="23"/>
        <v>-0.27202899300975142</v>
      </c>
    </row>
    <row r="297" spans="1:13" x14ac:dyDescent="0.25">
      <c r="A297" t="s">
        <v>8219</v>
      </c>
      <c r="B297">
        <v>20</v>
      </c>
      <c r="C297">
        <f t="shared" si="22"/>
        <v>-0.20659168013942106</v>
      </c>
      <c r="H297" t="s">
        <v>8221</v>
      </c>
      <c r="I297">
        <v>1</v>
      </c>
      <c r="J297">
        <f t="shared" si="23"/>
        <v>-0.27202899300975142</v>
      </c>
    </row>
    <row r="298" spans="1:13" x14ac:dyDescent="0.25">
      <c r="A298" t="s">
        <v>8219</v>
      </c>
      <c r="B298">
        <v>20</v>
      </c>
      <c r="C298">
        <f t="shared" si="22"/>
        <v>-0.20659168013942106</v>
      </c>
      <c r="H298" t="s">
        <v>8221</v>
      </c>
      <c r="I298">
        <v>1</v>
      </c>
      <c r="J298">
        <f t="shared" si="23"/>
        <v>-0.27202899300975142</v>
      </c>
    </row>
    <row r="299" spans="1:13" x14ac:dyDescent="0.25">
      <c r="A299" t="s">
        <v>8219</v>
      </c>
      <c r="B299">
        <v>20</v>
      </c>
      <c r="C299">
        <f t="shared" si="22"/>
        <v>-0.20659168013942106</v>
      </c>
      <c r="H299" t="s">
        <v>8221</v>
      </c>
      <c r="I299">
        <v>1</v>
      </c>
      <c r="J299">
        <f t="shared" si="23"/>
        <v>-0.27202899300975142</v>
      </c>
    </row>
    <row r="300" spans="1:13" x14ac:dyDescent="0.25">
      <c r="A300" t="s">
        <v>8219</v>
      </c>
      <c r="B300">
        <v>20</v>
      </c>
      <c r="C300">
        <f t="shared" si="22"/>
        <v>-0.20659168013942106</v>
      </c>
      <c r="H300" t="s">
        <v>8221</v>
      </c>
      <c r="I300">
        <v>1</v>
      </c>
      <c r="J300">
        <f t="shared" si="23"/>
        <v>-0.27202899300975142</v>
      </c>
    </row>
    <row r="301" spans="1:13" x14ac:dyDescent="0.25">
      <c r="A301" t="s">
        <v>8219</v>
      </c>
      <c r="B301">
        <v>20</v>
      </c>
      <c r="C301">
        <f t="shared" si="22"/>
        <v>-0.20659168013942106</v>
      </c>
      <c r="H301" t="s">
        <v>8221</v>
      </c>
      <c r="I301">
        <v>1</v>
      </c>
      <c r="J301">
        <f t="shared" si="23"/>
        <v>-0.27202899300975142</v>
      </c>
    </row>
    <row r="302" spans="1:13" x14ac:dyDescent="0.25">
      <c r="A302" t="s">
        <v>8219</v>
      </c>
      <c r="B302">
        <v>20</v>
      </c>
      <c r="C302">
        <f t="shared" si="22"/>
        <v>-0.20659168013942106</v>
      </c>
      <c r="H302" t="s">
        <v>8221</v>
      </c>
      <c r="I302">
        <v>1</v>
      </c>
      <c r="J302">
        <f t="shared" si="23"/>
        <v>-0.27202899300975142</v>
      </c>
    </row>
    <row r="303" spans="1:13" x14ac:dyDescent="0.25">
      <c r="A303" t="s">
        <v>8219</v>
      </c>
      <c r="B303">
        <v>20</v>
      </c>
      <c r="C303">
        <f t="shared" si="22"/>
        <v>-0.20659168013942106</v>
      </c>
      <c r="H303" t="s">
        <v>8221</v>
      </c>
      <c r="I303">
        <v>1</v>
      </c>
      <c r="J303">
        <f t="shared" si="23"/>
        <v>-0.27202899300975142</v>
      </c>
    </row>
    <row r="304" spans="1:13" x14ac:dyDescent="0.25">
      <c r="A304" t="s">
        <v>8219</v>
      </c>
      <c r="B304">
        <v>20</v>
      </c>
      <c r="C304">
        <f t="shared" si="22"/>
        <v>-0.20659168013942106</v>
      </c>
      <c r="H304" t="s">
        <v>8221</v>
      </c>
      <c r="I304">
        <v>1</v>
      </c>
      <c r="J304">
        <f t="shared" si="23"/>
        <v>-0.27202899300975142</v>
      </c>
    </row>
    <row r="305" spans="1:10" x14ac:dyDescent="0.25">
      <c r="A305" t="s">
        <v>8219</v>
      </c>
      <c r="B305">
        <v>20</v>
      </c>
      <c r="C305">
        <f t="shared" si="22"/>
        <v>-0.20659168013942106</v>
      </c>
      <c r="H305" t="s">
        <v>8221</v>
      </c>
      <c r="I305">
        <v>1</v>
      </c>
      <c r="J305">
        <f t="shared" si="23"/>
        <v>-0.27202899300975142</v>
      </c>
    </row>
    <row r="306" spans="1:10" x14ac:dyDescent="0.25">
      <c r="A306" t="s">
        <v>8219</v>
      </c>
      <c r="B306">
        <v>20</v>
      </c>
      <c r="C306">
        <f t="shared" si="22"/>
        <v>-0.20659168013942106</v>
      </c>
      <c r="H306" t="s">
        <v>8221</v>
      </c>
      <c r="I306">
        <v>1</v>
      </c>
      <c r="J306">
        <f t="shared" si="23"/>
        <v>-0.27202899300975142</v>
      </c>
    </row>
    <row r="307" spans="1:10" x14ac:dyDescent="0.25">
      <c r="A307" t="s">
        <v>8219</v>
      </c>
      <c r="B307">
        <v>20</v>
      </c>
      <c r="C307">
        <f t="shared" si="22"/>
        <v>-0.20659168013942106</v>
      </c>
      <c r="H307" t="s">
        <v>8221</v>
      </c>
      <c r="I307">
        <v>1</v>
      </c>
      <c r="J307">
        <f t="shared" si="23"/>
        <v>-0.27202899300975142</v>
      </c>
    </row>
    <row r="308" spans="1:10" x14ac:dyDescent="0.25">
      <c r="A308" t="s">
        <v>8219</v>
      </c>
      <c r="B308">
        <v>20</v>
      </c>
      <c r="C308">
        <f t="shared" si="22"/>
        <v>-0.20659168013942106</v>
      </c>
      <c r="H308" t="s">
        <v>8221</v>
      </c>
      <c r="I308">
        <v>1</v>
      </c>
      <c r="J308">
        <f t="shared" si="23"/>
        <v>-0.27202899300975142</v>
      </c>
    </row>
    <row r="309" spans="1:10" x14ac:dyDescent="0.25">
      <c r="A309" t="s">
        <v>8219</v>
      </c>
      <c r="B309">
        <v>20</v>
      </c>
      <c r="C309">
        <f t="shared" si="22"/>
        <v>-0.20659168013942106</v>
      </c>
      <c r="H309" t="s">
        <v>8221</v>
      </c>
      <c r="I309">
        <v>1</v>
      </c>
      <c r="J309">
        <f t="shared" si="23"/>
        <v>-0.27202899300975142</v>
      </c>
    </row>
    <row r="310" spans="1:10" x14ac:dyDescent="0.25">
      <c r="A310" t="s">
        <v>8219</v>
      </c>
      <c r="B310">
        <v>20</v>
      </c>
      <c r="C310">
        <f t="shared" si="22"/>
        <v>-0.20659168013942106</v>
      </c>
      <c r="H310" t="s">
        <v>8221</v>
      </c>
      <c r="I310">
        <v>1</v>
      </c>
      <c r="J310">
        <f t="shared" si="23"/>
        <v>-0.27202899300975142</v>
      </c>
    </row>
    <row r="311" spans="1:10" x14ac:dyDescent="0.25">
      <c r="A311" t="s">
        <v>8219</v>
      </c>
      <c r="B311">
        <v>20</v>
      </c>
      <c r="C311">
        <f t="shared" si="22"/>
        <v>-0.20659168013942106</v>
      </c>
      <c r="H311" t="s">
        <v>8221</v>
      </c>
      <c r="I311">
        <v>1</v>
      </c>
      <c r="J311">
        <f t="shared" si="23"/>
        <v>-0.27202899300975142</v>
      </c>
    </row>
    <row r="312" spans="1:10" x14ac:dyDescent="0.25">
      <c r="A312" t="s">
        <v>8219</v>
      </c>
      <c r="B312">
        <v>20</v>
      </c>
      <c r="C312">
        <f t="shared" si="22"/>
        <v>-0.20659168013942106</v>
      </c>
      <c r="H312" t="s">
        <v>8221</v>
      </c>
      <c r="I312">
        <v>1</v>
      </c>
      <c r="J312">
        <f t="shared" si="23"/>
        <v>-0.27202899300975142</v>
      </c>
    </row>
    <row r="313" spans="1:10" x14ac:dyDescent="0.25">
      <c r="A313" t="s">
        <v>8219</v>
      </c>
      <c r="B313">
        <v>20</v>
      </c>
      <c r="C313">
        <f t="shared" si="22"/>
        <v>-0.20659168013942106</v>
      </c>
      <c r="H313" t="s">
        <v>8221</v>
      </c>
      <c r="I313">
        <v>1</v>
      </c>
      <c r="J313">
        <f t="shared" si="23"/>
        <v>-0.27202899300975142</v>
      </c>
    </row>
    <row r="314" spans="1:10" x14ac:dyDescent="0.25">
      <c r="A314" t="s">
        <v>8219</v>
      </c>
      <c r="B314">
        <v>20</v>
      </c>
      <c r="C314">
        <f t="shared" si="22"/>
        <v>-0.20659168013942106</v>
      </c>
      <c r="H314" t="s">
        <v>8221</v>
      </c>
      <c r="I314">
        <v>1</v>
      </c>
      <c r="J314">
        <f t="shared" si="23"/>
        <v>-0.27202899300975142</v>
      </c>
    </row>
    <row r="315" spans="1:10" x14ac:dyDescent="0.25">
      <c r="A315" t="s">
        <v>8219</v>
      </c>
      <c r="B315">
        <v>20</v>
      </c>
      <c r="C315">
        <f t="shared" si="22"/>
        <v>-0.20659168013942106</v>
      </c>
      <c r="H315" t="s">
        <v>8221</v>
      </c>
      <c r="I315">
        <v>1</v>
      </c>
      <c r="J315">
        <f t="shared" si="23"/>
        <v>-0.27202899300975142</v>
      </c>
    </row>
    <row r="316" spans="1:10" x14ac:dyDescent="0.25">
      <c r="A316" t="s">
        <v>8219</v>
      </c>
      <c r="B316">
        <v>20</v>
      </c>
      <c r="C316">
        <f t="shared" si="22"/>
        <v>-0.20659168013942106</v>
      </c>
      <c r="H316" t="s">
        <v>8221</v>
      </c>
      <c r="I316">
        <v>1</v>
      </c>
      <c r="J316">
        <f t="shared" si="23"/>
        <v>-0.27202899300975142</v>
      </c>
    </row>
    <row r="317" spans="1:10" x14ac:dyDescent="0.25">
      <c r="A317" t="s">
        <v>8219</v>
      </c>
      <c r="B317">
        <v>20</v>
      </c>
      <c r="C317">
        <f t="shared" si="22"/>
        <v>-0.20659168013942106</v>
      </c>
      <c r="H317" t="s">
        <v>8221</v>
      </c>
      <c r="I317">
        <v>1</v>
      </c>
      <c r="J317">
        <f t="shared" si="23"/>
        <v>-0.27202899300975142</v>
      </c>
    </row>
    <row r="318" spans="1:10" x14ac:dyDescent="0.25">
      <c r="A318" t="s">
        <v>8219</v>
      </c>
      <c r="B318">
        <v>20</v>
      </c>
      <c r="C318">
        <f t="shared" si="22"/>
        <v>-0.20659168013942106</v>
      </c>
      <c r="H318" t="s">
        <v>8221</v>
      </c>
      <c r="I318">
        <v>1</v>
      </c>
      <c r="J318">
        <f t="shared" si="23"/>
        <v>-0.27202899300975142</v>
      </c>
    </row>
    <row r="319" spans="1:10" x14ac:dyDescent="0.25">
      <c r="A319" t="s">
        <v>8219</v>
      </c>
      <c r="B319">
        <v>21</v>
      </c>
      <c r="C319">
        <f t="shared" si="22"/>
        <v>-0.20540726576725743</v>
      </c>
      <c r="H319" t="s">
        <v>8221</v>
      </c>
      <c r="I319">
        <v>1</v>
      </c>
      <c r="J319">
        <f t="shared" si="23"/>
        <v>-0.27202899300975142</v>
      </c>
    </row>
    <row r="320" spans="1:10" x14ac:dyDescent="0.25">
      <c r="A320" t="s">
        <v>8219</v>
      </c>
      <c r="B320">
        <v>21</v>
      </c>
      <c r="C320">
        <f t="shared" si="22"/>
        <v>-0.20540726576725743</v>
      </c>
      <c r="H320" t="s">
        <v>8221</v>
      </c>
      <c r="I320">
        <v>1</v>
      </c>
      <c r="J320">
        <f t="shared" si="23"/>
        <v>-0.27202899300975142</v>
      </c>
    </row>
    <row r="321" spans="1:10" x14ac:dyDescent="0.25">
      <c r="A321" t="s">
        <v>8219</v>
      </c>
      <c r="B321">
        <v>21</v>
      </c>
      <c r="C321">
        <f t="shared" si="22"/>
        <v>-0.20540726576725743</v>
      </c>
      <c r="H321" t="s">
        <v>8221</v>
      </c>
      <c r="I321">
        <v>1</v>
      </c>
      <c r="J321">
        <f t="shared" si="23"/>
        <v>-0.27202899300975142</v>
      </c>
    </row>
    <row r="322" spans="1:10" x14ac:dyDescent="0.25">
      <c r="A322" t="s">
        <v>8219</v>
      </c>
      <c r="B322">
        <v>21</v>
      </c>
      <c r="C322">
        <f t="shared" ref="C322:C385" si="30">STANDARDIZE(B322,$E$2,$E$14)</f>
        <v>-0.20540726576725743</v>
      </c>
      <c r="H322" t="s">
        <v>8221</v>
      </c>
      <c r="I322">
        <v>1</v>
      </c>
      <c r="J322">
        <f t="shared" si="23"/>
        <v>-0.27202899300975142</v>
      </c>
    </row>
    <row r="323" spans="1:10" x14ac:dyDescent="0.25">
      <c r="A323" t="s">
        <v>8219</v>
      </c>
      <c r="B323">
        <v>21</v>
      </c>
      <c r="C323">
        <f t="shared" si="30"/>
        <v>-0.20540726576725743</v>
      </c>
      <c r="H323" t="s">
        <v>8221</v>
      </c>
      <c r="I323">
        <v>1</v>
      </c>
      <c r="J323">
        <f t="shared" ref="J323:J386" si="31">STANDARDIZE(I323,$L$2,$L$14)</f>
        <v>-0.27202899300975142</v>
      </c>
    </row>
    <row r="324" spans="1:10" x14ac:dyDescent="0.25">
      <c r="A324" t="s">
        <v>8219</v>
      </c>
      <c r="B324">
        <v>21</v>
      </c>
      <c r="C324">
        <f t="shared" si="30"/>
        <v>-0.20540726576725743</v>
      </c>
      <c r="H324" t="s">
        <v>8221</v>
      </c>
      <c r="I324">
        <v>1</v>
      </c>
      <c r="J324">
        <f t="shared" si="31"/>
        <v>-0.27202899300975142</v>
      </c>
    </row>
    <row r="325" spans="1:10" x14ac:dyDescent="0.25">
      <c r="A325" t="s">
        <v>8219</v>
      </c>
      <c r="B325">
        <v>21</v>
      </c>
      <c r="C325">
        <f t="shared" si="30"/>
        <v>-0.20540726576725743</v>
      </c>
      <c r="H325" t="s">
        <v>8221</v>
      </c>
      <c r="I325">
        <v>1</v>
      </c>
      <c r="J325">
        <f t="shared" si="31"/>
        <v>-0.27202899300975142</v>
      </c>
    </row>
    <row r="326" spans="1:10" x14ac:dyDescent="0.25">
      <c r="A326" t="s">
        <v>8219</v>
      </c>
      <c r="B326">
        <v>21</v>
      </c>
      <c r="C326">
        <f t="shared" si="30"/>
        <v>-0.20540726576725743</v>
      </c>
      <c r="H326" t="s">
        <v>8221</v>
      </c>
      <c r="I326">
        <v>1</v>
      </c>
      <c r="J326">
        <f t="shared" si="31"/>
        <v>-0.27202899300975142</v>
      </c>
    </row>
    <row r="327" spans="1:10" x14ac:dyDescent="0.25">
      <c r="A327" t="s">
        <v>8219</v>
      </c>
      <c r="B327">
        <v>21</v>
      </c>
      <c r="C327">
        <f t="shared" si="30"/>
        <v>-0.20540726576725743</v>
      </c>
      <c r="H327" t="s">
        <v>8221</v>
      </c>
      <c r="I327">
        <v>1</v>
      </c>
      <c r="J327">
        <f t="shared" si="31"/>
        <v>-0.27202899300975142</v>
      </c>
    </row>
    <row r="328" spans="1:10" x14ac:dyDescent="0.25">
      <c r="A328" t="s">
        <v>8219</v>
      </c>
      <c r="B328">
        <v>21</v>
      </c>
      <c r="C328">
        <f t="shared" si="30"/>
        <v>-0.20540726576725743</v>
      </c>
      <c r="H328" t="s">
        <v>8221</v>
      </c>
      <c r="I328">
        <v>1</v>
      </c>
      <c r="J328">
        <f t="shared" si="31"/>
        <v>-0.27202899300975142</v>
      </c>
    </row>
    <row r="329" spans="1:10" x14ac:dyDescent="0.25">
      <c r="A329" t="s">
        <v>8219</v>
      </c>
      <c r="B329">
        <v>21</v>
      </c>
      <c r="C329">
        <f t="shared" si="30"/>
        <v>-0.20540726576725743</v>
      </c>
      <c r="H329" t="s">
        <v>8221</v>
      </c>
      <c r="I329">
        <v>1</v>
      </c>
      <c r="J329">
        <f t="shared" si="31"/>
        <v>-0.27202899300975142</v>
      </c>
    </row>
    <row r="330" spans="1:10" x14ac:dyDescent="0.25">
      <c r="A330" t="s">
        <v>8219</v>
      </c>
      <c r="B330">
        <v>21</v>
      </c>
      <c r="C330">
        <f t="shared" si="30"/>
        <v>-0.20540726576725743</v>
      </c>
      <c r="H330" t="s">
        <v>8221</v>
      </c>
      <c r="I330">
        <v>1</v>
      </c>
      <c r="J330">
        <f t="shared" si="31"/>
        <v>-0.27202899300975142</v>
      </c>
    </row>
    <row r="331" spans="1:10" x14ac:dyDescent="0.25">
      <c r="A331" t="s">
        <v>8219</v>
      </c>
      <c r="B331">
        <v>21</v>
      </c>
      <c r="C331">
        <f t="shared" si="30"/>
        <v>-0.20540726576725743</v>
      </c>
      <c r="H331" t="s">
        <v>8221</v>
      </c>
      <c r="I331">
        <v>1</v>
      </c>
      <c r="J331">
        <f t="shared" si="31"/>
        <v>-0.27202899300975142</v>
      </c>
    </row>
    <row r="332" spans="1:10" x14ac:dyDescent="0.25">
      <c r="A332" t="s">
        <v>8219</v>
      </c>
      <c r="B332">
        <v>21</v>
      </c>
      <c r="C332">
        <f t="shared" si="30"/>
        <v>-0.20540726576725743</v>
      </c>
      <c r="H332" t="s">
        <v>8221</v>
      </c>
      <c r="I332">
        <v>1</v>
      </c>
      <c r="J332">
        <f t="shared" si="31"/>
        <v>-0.27202899300975142</v>
      </c>
    </row>
    <row r="333" spans="1:10" x14ac:dyDescent="0.25">
      <c r="A333" t="s">
        <v>8219</v>
      </c>
      <c r="B333">
        <v>21</v>
      </c>
      <c r="C333">
        <f t="shared" si="30"/>
        <v>-0.20540726576725743</v>
      </c>
      <c r="H333" t="s">
        <v>8221</v>
      </c>
      <c r="I333">
        <v>1</v>
      </c>
      <c r="J333">
        <f t="shared" si="31"/>
        <v>-0.27202899300975142</v>
      </c>
    </row>
    <row r="334" spans="1:10" x14ac:dyDescent="0.25">
      <c r="A334" t="s">
        <v>8219</v>
      </c>
      <c r="B334">
        <v>21</v>
      </c>
      <c r="C334">
        <f t="shared" si="30"/>
        <v>-0.20540726576725743</v>
      </c>
      <c r="H334" t="s">
        <v>8221</v>
      </c>
      <c r="I334">
        <v>1</v>
      </c>
      <c r="J334">
        <f t="shared" si="31"/>
        <v>-0.27202899300975142</v>
      </c>
    </row>
    <row r="335" spans="1:10" x14ac:dyDescent="0.25">
      <c r="A335" t="s">
        <v>8219</v>
      </c>
      <c r="B335">
        <v>21</v>
      </c>
      <c r="C335">
        <f t="shared" si="30"/>
        <v>-0.20540726576725743</v>
      </c>
      <c r="H335" t="s">
        <v>8221</v>
      </c>
      <c r="I335">
        <v>1</v>
      </c>
      <c r="J335">
        <f t="shared" si="31"/>
        <v>-0.27202899300975142</v>
      </c>
    </row>
    <row r="336" spans="1:10" x14ac:dyDescent="0.25">
      <c r="A336" t="s">
        <v>8219</v>
      </c>
      <c r="B336">
        <v>21</v>
      </c>
      <c r="C336">
        <f t="shared" si="30"/>
        <v>-0.20540726576725743</v>
      </c>
      <c r="H336" t="s">
        <v>8221</v>
      </c>
      <c r="I336">
        <v>1</v>
      </c>
      <c r="J336">
        <f t="shared" si="31"/>
        <v>-0.27202899300975142</v>
      </c>
    </row>
    <row r="337" spans="1:10" x14ac:dyDescent="0.25">
      <c r="A337" t="s">
        <v>8219</v>
      </c>
      <c r="B337">
        <v>21</v>
      </c>
      <c r="C337">
        <f t="shared" si="30"/>
        <v>-0.20540726576725743</v>
      </c>
      <c r="H337" t="s">
        <v>8221</v>
      </c>
      <c r="I337">
        <v>1</v>
      </c>
      <c r="J337">
        <f t="shared" si="31"/>
        <v>-0.27202899300975142</v>
      </c>
    </row>
    <row r="338" spans="1:10" x14ac:dyDescent="0.25">
      <c r="A338" t="s">
        <v>8219</v>
      </c>
      <c r="B338">
        <v>21</v>
      </c>
      <c r="C338">
        <f t="shared" si="30"/>
        <v>-0.20540726576725743</v>
      </c>
      <c r="H338" t="s">
        <v>8221</v>
      </c>
      <c r="I338">
        <v>1</v>
      </c>
      <c r="J338">
        <f t="shared" si="31"/>
        <v>-0.27202899300975142</v>
      </c>
    </row>
    <row r="339" spans="1:10" x14ac:dyDescent="0.25">
      <c r="A339" t="s">
        <v>8219</v>
      </c>
      <c r="B339">
        <v>21</v>
      </c>
      <c r="C339">
        <f t="shared" si="30"/>
        <v>-0.20540726576725743</v>
      </c>
      <c r="H339" t="s">
        <v>8221</v>
      </c>
      <c r="I339">
        <v>1</v>
      </c>
      <c r="J339">
        <f t="shared" si="31"/>
        <v>-0.27202899300975142</v>
      </c>
    </row>
    <row r="340" spans="1:10" x14ac:dyDescent="0.25">
      <c r="A340" t="s">
        <v>8219</v>
      </c>
      <c r="B340">
        <v>21</v>
      </c>
      <c r="C340">
        <f t="shared" si="30"/>
        <v>-0.20540726576725743</v>
      </c>
      <c r="H340" t="s">
        <v>8221</v>
      </c>
      <c r="I340">
        <v>1</v>
      </c>
      <c r="J340">
        <f t="shared" si="31"/>
        <v>-0.27202899300975142</v>
      </c>
    </row>
    <row r="341" spans="1:10" x14ac:dyDescent="0.25">
      <c r="A341" t="s">
        <v>8219</v>
      </c>
      <c r="B341">
        <v>21</v>
      </c>
      <c r="C341">
        <f t="shared" si="30"/>
        <v>-0.20540726576725743</v>
      </c>
      <c r="H341" t="s">
        <v>8221</v>
      </c>
      <c r="I341">
        <v>1</v>
      </c>
      <c r="J341">
        <f t="shared" si="31"/>
        <v>-0.27202899300975142</v>
      </c>
    </row>
    <row r="342" spans="1:10" x14ac:dyDescent="0.25">
      <c r="A342" t="s">
        <v>8219</v>
      </c>
      <c r="B342">
        <v>21</v>
      </c>
      <c r="C342">
        <f t="shared" si="30"/>
        <v>-0.20540726576725743</v>
      </c>
      <c r="H342" t="s">
        <v>8221</v>
      </c>
      <c r="I342">
        <v>1</v>
      </c>
      <c r="J342">
        <f t="shared" si="31"/>
        <v>-0.27202899300975142</v>
      </c>
    </row>
    <row r="343" spans="1:10" x14ac:dyDescent="0.25">
      <c r="A343" t="s">
        <v>8219</v>
      </c>
      <c r="B343">
        <v>21</v>
      </c>
      <c r="C343">
        <f t="shared" si="30"/>
        <v>-0.20540726576725743</v>
      </c>
      <c r="H343" t="s">
        <v>8221</v>
      </c>
      <c r="I343">
        <v>1</v>
      </c>
      <c r="J343">
        <f t="shared" si="31"/>
        <v>-0.27202899300975142</v>
      </c>
    </row>
    <row r="344" spans="1:10" x14ac:dyDescent="0.25">
      <c r="A344" t="s">
        <v>8219</v>
      </c>
      <c r="B344">
        <v>21</v>
      </c>
      <c r="C344">
        <f t="shared" si="30"/>
        <v>-0.20540726576725743</v>
      </c>
      <c r="H344" t="s">
        <v>8221</v>
      </c>
      <c r="I344">
        <v>1</v>
      </c>
      <c r="J344">
        <f t="shared" si="31"/>
        <v>-0.27202899300975142</v>
      </c>
    </row>
    <row r="345" spans="1:10" x14ac:dyDescent="0.25">
      <c r="A345" t="s">
        <v>8219</v>
      </c>
      <c r="B345">
        <v>21</v>
      </c>
      <c r="C345">
        <f t="shared" si="30"/>
        <v>-0.20540726576725743</v>
      </c>
      <c r="H345" t="s">
        <v>8221</v>
      </c>
      <c r="I345">
        <v>1</v>
      </c>
      <c r="J345">
        <f t="shared" si="31"/>
        <v>-0.27202899300975142</v>
      </c>
    </row>
    <row r="346" spans="1:10" x14ac:dyDescent="0.25">
      <c r="A346" t="s">
        <v>8219</v>
      </c>
      <c r="B346">
        <v>21</v>
      </c>
      <c r="C346">
        <f t="shared" si="30"/>
        <v>-0.20540726576725743</v>
      </c>
      <c r="H346" t="s">
        <v>8221</v>
      </c>
      <c r="I346">
        <v>1</v>
      </c>
      <c r="J346">
        <f t="shared" si="31"/>
        <v>-0.27202899300975142</v>
      </c>
    </row>
    <row r="347" spans="1:10" x14ac:dyDescent="0.25">
      <c r="A347" t="s">
        <v>8219</v>
      </c>
      <c r="B347">
        <v>22</v>
      </c>
      <c r="C347">
        <f t="shared" si="30"/>
        <v>-0.20422285139509377</v>
      </c>
      <c r="H347" t="s">
        <v>8221</v>
      </c>
      <c r="I347">
        <v>1</v>
      </c>
      <c r="J347">
        <f t="shared" si="31"/>
        <v>-0.27202899300975142</v>
      </c>
    </row>
    <row r="348" spans="1:10" x14ac:dyDescent="0.25">
      <c r="A348" t="s">
        <v>8219</v>
      </c>
      <c r="B348">
        <v>22</v>
      </c>
      <c r="C348">
        <f t="shared" si="30"/>
        <v>-0.20422285139509377</v>
      </c>
      <c r="H348" t="s">
        <v>8221</v>
      </c>
      <c r="I348">
        <v>1</v>
      </c>
      <c r="J348">
        <f t="shared" si="31"/>
        <v>-0.27202899300975142</v>
      </c>
    </row>
    <row r="349" spans="1:10" x14ac:dyDescent="0.25">
      <c r="A349" t="s">
        <v>8219</v>
      </c>
      <c r="B349">
        <v>22</v>
      </c>
      <c r="C349">
        <f t="shared" si="30"/>
        <v>-0.20422285139509377</v>
      </c>
      <c r="H349" t="s">
        <v>8221</v>
      </c>
      <c r="I349">
        <v>1</v>
      </c>
      <c r="J349">
        <f t="shared" si="31"/>
        <v>-0.27202899300975142</v>
      </c>
    </row>
    <row r="350" spans="1:10" x14ac:dyDescent="0.25">
      <c r="A350" t="s">
        <v>8219</v>
      </c>
      <c r="B350">
        <v>22</v>
      </c>
      <c r="C350">
        <f t="shared" si="30"/>
        <v>-0.20422285139509377</v>
      </c>
      <c r="H350" t="s">
        <v>8221</v>
      </c>
      <c r="I350">
        <v>1</v>
      </c>
      <c r="J350">
        <f t="shared" si="31"/>
        <v>-0.27202899300975142</v>
      </c>
    </row>
    <row r="351" spans="1:10" x14ac:dyDescent="0.25">
      <c r="A351" t="s">
        <v>8219</v>
      </c>
      <c r="B351">
        <v>22</v>
      </c>
      <c r="C351">
        <f t="shared" si="30"/>
        <v>-0.20422285139509377</v>
      </c>
      <c r="H351" t="s">
        <v>8221</v>
      </c>
      <c r="I351">
        <v>1</v>
      </c>
      <c r="J351">
        <f t="shared" si="31"/>
        <v>-0.27202899300975142</v>
      </c>
    </row>
    <row r="352" spans="1:10" x14ac:dyDescent="0.25">
      <c r="A352" t="s">
        <v>8219</v>
      </c>
      <c r="B352">
        <v>22</v>
      </c>
      <c r="C352">
        <f t="shared" si="30"/>
        <v>-0.20422285139509377</v>
      </c>
      <c r="H352" t="s">
        <v>8221</v>
      </c>
      <c r="I352">
        <v>1</v>
      </c>
      <c r="J352">
        <f t="shared" si="31"/>
        <v>-0.27202899300975142</v>
      </c>
    </row>
    <row r="353" spans="1:10" x14ac:dyDescent="0.25">
      <c r="A353" t="s">
        <v>8219</v>
      </c>
      <c r="B353">
        <v>22</v>
      </c>
      <c r="C353">
        <f t="shared" si="30"/>
        <v>-0.20422285139509377</v>
      </c>
      <c r="H353" t="s">
        <v>8221</v>
      </c>
      <c r="I353">
        <v>1</v>
      </c>
      <c r="J353">
        <f t="shared" si="31"/>
        <v>-0.27202899300975142</v>
      </c>
    </row>
    <row r="354" spans="1:10" x14ac:dyDescent="0.25">
      <c r="A354" t="s">
        <v>8219</v>
      </c>
      <c r="B354">
        <v>22</v>
      </c>
      <c r="C354">
        <f t="shared" si="30"/>
        <v>-0.20422285139509377</v>
      </c>
      <c r="H354" t="s">
        <v>8221</v>
      </c>
      <c r="I354">
        <v>1</v>
      </c>
      <c r="J354">
        <f t="shared" si="31"/>
        <v>-0.27202899300975142</v>
      </c>
    </row>
    <row r="355" spans="1:10" x14ac:dyDescent="0.25">
      <c r="A355" t="s">
        <v>8219</v>
      </c>
      <c r="B355">
        <v>22</v>
      </c>
      <c r="C355">
        <f t="shared" si="30"/>
        <v>-0.20422285139509377</v>
      </c>
      <c r="H355" t="s">
        <v>8221</v>
      </c>
      <c r="I355">
        <v>1</v>
      </c>
      <c r="J355">
        <f t="shared" si="31"/>
        <v>-0.27202899300975142</v>
      </c>
    </row>
    <row r="356" spans="1:10" x14ac:dyDescent="0.25">
      <c r="A356" t="s">
        <v>8219</v>
      </c>
      <c r="B356">
        <v>22</v>
      </c>
      <c r="C356">
        <f t="shared" si="30"/>
        <v>-0.20422285139509377</v>
      </c>
      <c r="H356" t="s">
        <v>8221</v>
      </c>
      <c r="I356">
        <v>1</v>
      </c>
      <c r="J356">
        <f t="shared" si="31"/>
        <v>-0.27202899300975142</v>
      </c>
    </row>
    <row r="357" spans="1:10" x14ac:dyDescent="0.25">
      <c r="A357" t="s">
        <v>8219</v>
      </c>
      <c r="B357">
        <v>22</v>
      </c>
      <c r="C357">
        <f t="shared" si="30"/>
        <v>-0.20422285139509377</v>
      </c>
      <c r="H357" t="s">
        <v>8221</v>
      </c>
      <c r="I357">
        <v>1</v>
      </c>
      <c r="J357">
        <f t="shared" si="31"/>
        <v>-0.27202899300975142</v>
      </c>
    </row>
    <row r="358" spans="1:10" x14ac:dyDescent="0.25">
      <c r="A358" t="s">
        <v>8219</v>
      </c>
      <c r="B358">
        <v>22</v>
      </c>
      <c r="C358">
        <f t="shared" si="30"/>
        <v>-0.20422285139509377</v>
      </c>
      <c r="H358" t="s">
        <v>8221</v>
      </c>
      <c r="I358">
        <v>1</v>
      </c>
      <c r="J358">
        <f t="shared" si="31"/>
        <v>-0.27202899300975142</v>
      </c>
    </row>
    <row r="359" spans="1:10" x14ac:dyDescent="0.25">
      <c r="A359" t="s">
        <v>8219</v>
      </c>
      <c r="B359">
        <v>22</v>
      </c>
      <c r="C359">
        <f t="shared" si="30"/>
        <v>-0.20422285139509377</v>
      </c>
      <c r="H359" t="s">
        <v>8221</v>
      </c>
      <c r="I359">
        <v>1</v>
      </c>
      <c r="J359">
        <f t="shared" si="31"/>
        <v>-0.27202899300975142</v>
      </c>
    </row>
    <row r="360" spans="1:10" x14ac:dyDescent="0.25">
      <c r="A360" t="s">
        <v>8219</v>
      </c>
      <c r="B360">
        <v>22</v>
      </c>
      <c r="C360">
        <f t="shared" si="30"/>
        <v>-0.20422285139509377</v>
      </c>
      <c r="H360" t="s">
        <v>8221</v>
      </c>
      <c r="I360">
        <v>1</v>
      </c>
      <c r="J360">
        <f t="shared" si="31"/>
        <v>-0.27202899300975142</v>
      </c>
    </row>
    <row r="361" spans="1:10" x14ac:dyDescent="0.25">
      <c r="A361" t="s">
        <v>8219</v>
      </c>
      <c r="B361">
        <v>22</v>
      </c>
      <c r="C361">
        <f t="shared" si="30"/>
        <v>-0.20422285139509377</v>
      </c>
      <c r="H361" t="s">
        <v>8221</v>
      </c>
      <c r="I361">
        <v>1</v>
      </c>
      <c r="J361">
        <f t="shared" si="31"/>
        <v>-0.27202899300975142</v>
      </c>
    </row>
    <row r="362" spans="1:10" x14ac:dyDescent="0.25">
      <c r="A362" t="s">
        <v>8219</v>
      </c>
      <c r="B362">
        <v>22</v>
      </c>
      <c r="C362">
        <f t="shared" si="30"/>
        <v>-0.20422285139509377</v>
      </c>
      <c r="H362" t="s">
        <v>8221</v>
      </c>
      <c r="I362">
        <v>1</v>
      </c>
      <c r="J362">
        <f t="shared" si="31"/>
        <v>-0.27202899300975142</v>
      </c>
    </row>
    <row r="363" spans="1:10" x14ac:dyDescent="0.25">
      <c r="A363" t="s">
        <v>8219</v>
      </c>
      <c r="B363">
        <v>22</v>
      </c>
      <c r="C363">
        <f t="shared" si="30"/>
        <v>-0.20422285139509377</v>
      </c>
      <c r="H363" t="s">
        <v>8221</v>
      </c>
      <c r="I363">
        <v>1</v>
      </c>
      <c r="J363">
        <f t="shared" si="31"/>
        <v>-0.27202899300975142</v>
      </c>
    </row>
    <row r="364" spans="1:10" x14ac:dyDescent="0.25">
      <c r="A364" t="s">
        <v>8219</v>
      </c>
      <c r="B364">
        <v>22</v>
      </c>
      <c r="C364">
        <f t="shared" si="30"/>
        <v>-0.20422285139509377</v>
      </c>
      <c r="H364" t="s">
        <v>8221</v>
      </c>
      <c r="I364">
        <v>1</v>
      </c>
      <c r="J364">
        <f t="shared" si="31"/>
        <v>-0.27202899300975142</v>
      </c>
    </row>
    <row r="365" spans="1:10" x14ac:dyDescent="0.25">
      <c r="A365" t="s">
        <v>8219</v>
      </c>
      <c r="B365">
        <v>23</v>
      </c>
      <c r="C365">
        <f t="shared" si="30"/>
        <v>-0.20303843702293015</v>
      </c>
      <c r="H365" t="s">
        <v>8221</v>
      </c>
      <c r="I365">
        <v>1</v>
      </c>
      <c r="J365">
        <f t="shared" si="31"/>
        <v>-0.27202899300975142</v>
      </c>
    </row>
    <row r="366" spans="1:10" x14ac:dyDescent="0.25">
      <c r="A366" t="s">
        <v>8219</v>
      </c>
      <c r="B366">
        <v>23</v>
      </c>
      <c r="C366">
        <f t="shared" si="30"/>
        <v>-0.20303843702293015</v>
      </c>
      <c r="H366" t="s">
        <v>8221</v>
      </c>
      <c r="I366">
        <v>1</v>
      </c>
      <c r="J366">
        <f t="shared" si="31"/>
        <v>-0.27202899300975142</v>
      </c>
    </row>
    <row r="367" spans="1:10" x14ac:dyDescent="0.25">
      <c r="A367" t="s">
        <v>8219</v>
      </c>
      <c r="B367">
        <v>23</v>
      </c>
      <c r="C367">
        <f t="shared" si="30"/>
        <v>-0.20303843702293015</v>
      </c>
      <c r="H367" t="s">
        <v>8221</v>
      </c>
      <c r="I367">
        <v>1</v>
      </c>
      <c r="J367">
        <f t="shared" si="31"/>
        <v>-0.27202899300975142</v>
      </c>
    </row>
    <row r="368" spans="1:10" x14ac:dyDescent="0.25">
      <c r="A368" t="s">
        <v>8219</v>
      </c>
      <c r="B368">
        <v>23</v>
      </c>
      <c r="C368">
        <f t="shared" si="30"/>
        <v>-0.20303843702293015</v>
      </c>
      <c r="H368" t="s">
        <v>8221</v>
      </c>
      <c r="I368">
        <v>1</v>
      </c>
      <c r="J368">
        <f t="shared" si="31"/>
        <v>-0.27202899300975142</v>
      </c>
    </row>
    <row r="369" spans="1:10" x14ac:dyDescent="0.25">
      <c r="A369" t="s">
        <v>8219</v>
      </c>
      <c r="B369">
        <v>23</v>
      </c>
      <c r="C369">
        <f t="shared" si="30"/>
        <v>-0.20303843702293015</v>
      </c>
      <c r="H369" t="s">
        <v>8221</v>
      </c>
      <c r="I369">
        <v>1</v>
      </c>
      <c r="J369">
        <f t="shared" si="31"/>
        <v>-0.27202899300975142</v>
      </c>
    </row>
    <row r="370" spans="1:10" x14ac:dyDescent="0.25">
      <c r="A370" t="s">
        <v>8219</v>
      </c>
      <c r="B370">
        <v>23</v>
      </c>
      <c r="C370">
        <f t="shared" si="30"/>
        <v>-0.20303843702293015</v>
      </c>
      <c r="H370" t="s">
        <v>8221</v>
      </c>
      <c r="I370">
        <v>1</v>
      </c>
      <c r="J370">
        <f t="shared" si="31"/>
        <v>-0.27202899300975142</v>
      </c>
    </row>
    <row r="371" spans="1:10" x14ac:dyDescent="0.25">
      <c r="A371" t="s">
        <v>8219</v>
      </c>
      <c r="B371">
        <v>23</v>
      </c>
      <c r="C371">
        <f t="shared" si="30"/>
        <v>-0.20303843702293015</v>
      </c>
      <c r="H371" t="s">
        <v>8221</v>
      </c>
      <c r="I371">
        <v>1</v>
      </c>
      <c r="J371">
        <f t="shared" si="31"/>
        <v>-0.27202899300975142</v>
      </c>
    </row>
    <row r="372" spans="1:10" x14ac:dyDescent="0.25">
      <c r="A372" t="s">
        <v>8219</v>
      </c>
      <c r="B372">
        <v>23</v>
      </c>
      <c r="C372">
        <f t="shared" si="30"/>
        <v>-0.20303843702293015</v>
      </c>
      <c r="H372" t="s">
        <v>8221</v>
      </c>
      <c r="I372">
        <v>1</v>
      </c>
      <c r="J372">
        <f t="shared" si="31"/>
        <v>-0.27202899300975142</v>
      </c>
    </row>
    <row r="373" spans="1:10" x14ac:dyDescent="0.25">
      <c r="A373" t="s">
        <v>8219</v>
      </c>
      <c r="B373">
        <v>23</v>
      </c>
      <c r="C373">
        <f t="shared" si="30"/>
        <v>-0.20303843702293015</v>
      </c>
      <c r="H373" t="s">
        <v>8221</v>
      </c>
      <c r="I373">
        <v>1</v>
      </c>
      <c r="J373">
        <f t="shared" si="31"/>
        <v>-0.27202899300975142</v>
      </c>
    </row>
    <row r="374" spans="1:10" x14ac:dyDescent="0.25">
      <c r="A374" t="s">
        <v>8219</v>
      </c>
      <c r="B374">
        <v>23</v>
      </c>
      <c r="C374">
        <f t="shared" si="30"/>
        <v>-0.20303843702293015</v>
      </c>
      <c r="H374" t="s">
        <v>8221</v>
      </c>
      <c r="I374">
        <v>1</v>
      </c>
      <c r="J374">
        <f t="shared" si="31"/>
        <v>-0.27202899300975142</v>
      </c>
    </row>
    <row r="375" spans="1:10" x14ac:dyDescent="0.25">
      <c r="A375" t="s">
        <v>8219</v>
      </c>
      <c r="B375">
        <v>23</v>
      </c>
      <c r="C375">
        <f t="shared" si="30"/>
        <v>-0.20303843702293015</v>
      </c>
      <c r="H375" t="s">
        <v>8221</v>
      </c>
      <c r="I375">
        <v>1</v>
      </c>
      <c r="J375">
        <f t="shared" si="31"/>
        <v>-0.27202899300975142</v>
      </c>
    </row>
    <row r="376" spans="1:10" x14ac:dyDescent="0.25">
      <c r="A376" t="s">
        <v>8219</v>
      </c>
      <c r="B376">
        <v>23</v>
      </c>
      <c r="C376">
        <f t="shared" si="30"/>
        <v>-0.20303843702293015</v>
      </c>
      <c r="H376" t="s">
        <v>8221</v>
      </c>
      <c r="I376">
        <v>1</v>
      </c>
      <c r="J376">
        <f t="shared" si="31"/>
        <v>-0.27202899300975142</v>
      </c>
    </row>
    <row r="377" spans="1:10" x14ac:dyDescent="0.25">
      <c r="A377" t="s">
        <v>8219</v>
      </c>
      <c r="B377">
        <v>23</v>
      </c>
      <c r="C377">
        <f t="shared" si="30"/>
        <v>-0.20303843702293015</v>
      </c>
      <c r="H377" t="s">
        <v>8221</v>
      </c>
      <c r="I377">
        <v>1</v>
      </c>
      <c r="J377">
        <f t="shared" si="31"/>
        <v>-0.27202899300975142</v>
      </c>
    </row>
    <row r="378" spans="1:10" x14ac:dyDescent="0.25">
      <c r="A378" t="s">
        <v>8219</v>
      </c>
      <c r="B378">
        <v>23</v>
      </c>
      <c r="C378">
        <f t="shared" si="30"/>
        <v>-0.20303843702293015</v>
      </c>
      <c r="H378" t="s">
        <v>8221</v>
      </c>
      <c r="I378">
        <v>1</v>
      </c>
      <c r="J378">
        <f t="shared" si="31"/>
        <v>-0.27202899300975142</v>
      </c>
    </row>
    <row r="379" spans="1:10" x14ac:dyDescent="0.25">
      <c r="A379" t="s">
        <v>8219</v>
      </c>
      <c r="B379">
        <v>23</v>
      </c>
      <c r="C379">
        <f t="shared" si="30"/>
        <v>-0.20303843702293015</v>
      </c>
      <c r="H379" t="s">
        <v>8221</v>
      </c>
      <c r="I379">
        <v>1</v>
      </c>
      <c r="J379">
        <f t="shared" si="31"/>
        <v>-0.27202899300975142</v>
      </c>
    </row>
    <row r="380" spans="1:10" x14ac:dyDescent="0.25">
      <c r="A380" t="s">
        <v>8219</v>
      </c>
      <c r="B380">
        <v>23</v>
      </c>
      <c r="C380">
        <f t="shared" si="30"/>
        <v>-0.20303843702293015</v>
      </c>
      <c r="H380" t="s">
        <v>8221</v>
      </c>
      <c r="I380">
        <v>1</v>
      </c>
      <c r="J380">
        <f t="shared" si="31"/>
        <v>-0.27202899300975142</v>
      </c>
    </row>
    <row r="381" spans="1:10" x14ac:dyDescent="0.25">
      <c r="A381" t="s">
        <v>8219</v>
      </c>
      <c r="B381">
        <v>23</v>
      </c>
      <c r="C381">
        <f t="shared" si="30"/>
        <v>-0.20303843702293015</v>
      </c>
      <c r="H381" t="s">
        <v>8221</v>
      </c>
      <c r="I381">
        <v>1</v>
      </c>
      <c r="J381">
        <f t="shared" si="31"/>
        <v>-0.27202899300975142</v>
      </c>
    </row>
    <row r="382" spans="1:10" x14ac:dyDescent="0.25">
      <c r="A382" t="s">
        <v>8219</v>
      </c>
      <c r="B382">
        <v>23</v>
      </c>
      <c r="C382">
        <f t="shared" si="30"/>
        <v>-0.20303843702293015</v>
      </c>
      <c r="H382" t="s">
        <v>8221</v>
      </c>
      <c r="I382">
        <v>1</v>
      </c>
      <c r="J382">
        <f t="shared" si="31"/>
        <v>-0.27202899300975142</v>
      </c>
    </row>
    <row r="383" spans="1:10" x14ac:dyDescent="0.25">
      <c r="A383" t="s">
        <v>8219</v>
      </c>
      <c r="B383">
        <v>23</v>
      </c>
      <c r="C383">
        <f t="shared" si="30"/>
        <v>-0.20303843702293015</v>
      </c>
      <c r="H383" t="s">
        <v>8221</v>
      </c>
      <c r="I383">
        <v>1</v>
      </c>
      <c r="J383">
        <f t="shared" si="31"/>
        <v>-0.27202899300975142</v>
      </c>
    </row>
    <row r="384" spans="1:10" x14ac:dyDescent="0.25">
      <c r="A384" t="s">
        <v>8219</v>
      </c>
      <c r="B384">
        <v>23</v>
      </c>
      <c r="C384">
        <f t="shared" si="30"/>
        <v>-0.20303843702293015</v>
      </c>
      <c r="H384" t="s">
        <v>8221</v>
      </c>
      <c r="I384">
        <v>1</v>
      </c>
      <c r="J384">
        <f t="shared" si="31"/>
        <v>-0.27202899300975142</v>
      </c>
    </row>
    <row r="385" spans="1:10" x14ac:dyDescent="0.25">
      <c r="A385" t="s">
        <v>8219</v>
      </c>
      <c r="B385">
        <v>23</v>
      </c>
      <c r="C385">
        <f t="shared" si="30"/>
        <v>-0.20303843702293015</v>
      </c>
      <c r="H385" t="s">
        <v>8221</v>
      </c>
      <c r="I385">
        <v>1</v>
      </c>
      <c r="J385">
        <f t="shared" si="31"/>
        <v>-0.27202899300975142</v>
      </c>
    </row>
    <row r="386" spans="1:10" x14ac:dyDescent="0.25">
      <c r="A386" t="s">
        <v>8219</v>
      </c>
      <c r="B386">
        <v>23</v>
      </c>
      <c r="C386">
        <f t="shared" ref="C386:C449" si="32">STANDARDIZE(B386,$E$2,$E$14)</f>
        <v>-0.20303843702293015</v>
      </c>
      <c r="H386" t="s">
        <v>8221</v>
      </c>
      <c r="I386">
        <v>1</v>
      </c>
      <c r="J386">
        <f t="shared" si="31"/>
        <v>-0.27202899300975142</v>
      </c>
    </row>
    <row r="387" spans="1:10" x14ac:dyDescent="0.25">
      <c r="A387" t="s">
        <v>8219</v>
      </c>
      <c r="B387">
        <v>23</v>
      </c>
      <c r="C387">
        <f t="shared" si="32"/>
        <v>-0.20303843702293015</v>
      </c>
      <c r="H387" t="s">
        <v>8221</v>
      </c>
      <c r="I387">
        <v>1</v>
      </c>
      <c r="J387">
        <f t="shared" ref="J387:J450" si="33">STANDARDIZE(I387,$L$2,$L$14)</f>
        <v>-0.27202899300975142</v>
      </c>
    </row>
    <row r="388" spans="1:10" x14ac:dyDescent="0.25">
      <c r="A388" t="s">
        <v>8219</v>
      </c>
      <c r="B388">
        <v>23</v>
      </c>
      <c r="C388">
        <f t="shared" si="32"/>
        <v>-0.20303843702293015</v>
      </c>
      <c r="H388" t="s">
        <v>8221</v>
      </c>
      <c r="I388">
        <v>1</v>
      </c>
      <c r="J388">
        <f t="shared" si="33"/>
        <v>-0.27202899300975142</v>
      </c>
    </row>
    <row r="389" spans="1:10" x14ac:dyDescent="0.25">
      <c r="A389" t="s">
        <v>8219</v>
      </c>
      <c r="B389">
        <v>24</v>
      </c>
      <c r="C389">
        <f t="shared" si="32"/>
        <v>-0.20185402265076649</v>
      </c>
      <c r="H389" t="s">
        <v>8221</v>
      </c>
      <c r="I389">
        <v>1</v>
      </c>
      <c r="J389">
        <f t="shared" si="33"/>
        <v>-0.27202899300975142</v>
      </c>
    </row>
    <row r="390" spans="1:10" x14ac:dyDescent="0.25">
      <c r="A390" t="s">
        <v>8219</v>
      </c>
      <c r="B390">
        <v>24</v>
      </c>
      <c r="C390">
        <f t="shared" si="32"/>
        <v>-0.20185402265076649</v>
      </c>
      <c r="H390" t="s">
        <v>8221</v>
      </c>
      <c r="I390">
        <v>1</v>
      </c>
      <c r="J390">
        <f t="shared" si="33"/>
        <v>-0.27202899300975142</v>
      </c>
    </row>
    <row r="391" spans="1:10" x14ac:dyDescent="0.25">
      <c r="A391" t="s">
        <v>8219</v>
      </c>
      <c r="B391">
        <v>24</v>
      </c>
      <c r="C391">
        <f t="shared" si="32"/>
        <v>-0.20185402265076649</v>
      </c>
      <c r="H391" t="s">
        <v>8221</v>
      </c>
      <c r="I391">
        <v>1</v>
      </c>
      <c r="J391">
        <f t="shared" si="33"/>
        <v>-0.27202899300975142</v>
      </c>
    </row>
    <row r="392" spans="1:10" x14ac:dyDescent="0.25">
      <c r="A392" t="s">
        <v>8219</v>
      </c>
      <c r="B392">
        <v>24</v>
      </c>
      <c r="C392">
        <f t="shared" si="32"/>
        <v>-0.20185402265076649</v>
      </c>
      <c r="H392" t="s">
        <v>8221</v>
      </c>
      <c r="I392">
        <v>1</v>
      </c>
      <c r="J392">
        <f t="shared" si="33"/>
        <v>-0.27202899300975142</v>
      </c>
    </row>
    <row r="393" spans="1:10" x14ac:dyDescent="0.25">
      <c r="A393" t="s">
        <v>8219</v>
      </c>
      <c r="B393">
        <v>24</v>
      </c>
      <c r="C393">
        <f t="shared" si="32"/>
        <v>-0.20185402265076649</v>
      </c>
      <c r="H393" t="s">
        <v>8221</v>
      </c>
      <c r="I393">
        <v>1</v>
      </c>
      <c r="J393">
        <f t="shared" si="33"/>
        <v>-0.27202899300975142</v>
      </c>
    </row>
    <row r="394" spans="1:10" x14ac:dyDescent="0.25">
      <c r="A394" t="s">
        <v>8219</v>
      </c>
      <c r="B394">
        <v>24</v>
      </c>
      <c r="C394">
        <f t="shared" si="32"/>
        <v>-0.20185402265076649</v>
      </c>
      <c r="H394" t="s">
        <v>8221</v>
      </c>
      <c r="I394">
        <v>1</v>
      </c>
      <c r="J394">
        <f t="shared" si="33"/>
        <v>-0.27202899300975142</v>
      </c>
    </row>
    <row r="395" spans="1:10" x14ac:dyDescent="0.25">
      <c r="A395" t="s">
        <v>8219</v>
      </c>
      <c r="B395">
        <v>24</v>
      </c>
      <c r="C395">
        <f t="shared" si="32"/>
        <v>-0.20185402265076649</v>
      </c>
      <c r="H395" t="s">
        <v>8221</v>
      </c>
      <c r="I395">
        <v>1</v>
      </c>
      <c r="J395">
        <f t="shared" si="33"/>
        <v>-0.27202899300975142</v>
      </c>
    </row>
    <row r="396" spans="1:10" x14ac:dyDescent="0.25">
      <c r="A396" t="s">
        <v>8219</v>
      </c>
      <c r="B396">
        <v>24</v>
      </c>
      <c r="C396">
        <f t="shared" si="32"/>
        <v>-0.20185402265076649</v>
      </c>
      <c r="H396" t="s">
        <v>8221</v>
      </c>
      <c r="I396">
        <v>1</v>
      </c>
      <c r="J396">
        <f t="shared" si="33"/>
        <v>-0.27202899300975142</v>
      </c>
    </row>
    <row r="397" spans="1:10" x14ac:dyDescent="0.25">
      <c r="A397" t="s">
        <v>8219</v>
      </c>
      <c r="B397">
        <v>24</v>
      </c>
      <c r="C397">
        <f t="shared" si="32"/>
        <v>-0.20185402265076649</v>
      </c>
      <c r="H397" t="s">
        <v>8221</v>
      </c>
      <c r="I397">
        <v>1</v>
      </c>
      <c r="J397">
        <f t="shared" si="33"/>
        <v>-0.27202899300975142</v>
      </c>
    </row>
    <row r="398" spans="1:10" x14ac:dyDescent="0.25">
      <c r="A398" t="s">
        <v>8219</v>
      </c>
      <c r="B398">
        <v>24</v>
      </c>
      <c r="C398">
        <f t="shared" si="32"/>
        <v>-0.20185402265076649</v>
      </c>
      <c r="H398" t="s">
        <v>8221</v>
      </c>
      <c r="I398">
        <v>1</v>
      </c>
      <c r="J398">
        <f t="shared" si="33"/>
        <v>-0.27202899300975142</v>
      </c>
    </row>
    <row r="399" spans="1:10" x14ac:dyDescent="0.25">
      <c r="A399" t="s">
        <v>8219</v>
      </c>
      <c r="B399">
        <v>24</v>
      </c>
      <c r="C399">
        <f t="shared" si="32"/>
        <v>-0.20185402265076649</v>
      </c>
      <c r="H399" t="s">
        <v>8221</v>
      </c>
      <c r="I399">
        <v>1</v>
      </c>
      <c r="J399">
        <f t="shared" si="33"/>
        <v>-0.27202899300975142</v>
      </c>
    </row>
    <row r="400" spans="1:10" x14ac:dyDescent="0.25">
      <c r="A400" t="s">
        <v>8219</v>
      </c>
      <c r="B400">
        <v>24</v>
      </c>
      <c r="C400">
        <f t="shared" si="32"/>
        <v>-0.20185402265076649</v>
      </c>
      <c r="H400" t="s">
        <v>8221</v>
      </c>
      <c r="I400">
        <v>1</v>
      </c>
      <c r="J400">
        <f t="shared" si="33"/>
        <v>-0.27202899300975142</v>
      </c>
    </row>
    <row r="401" spans="1:10" x14ac:dyDescent="0.25">
      <c r="A401" t="s">
        <v>8219</v>
      </c>
      <c r="B401">
        <v>24</v>
      </c>
      <c r="C401">
        <f t="shared" si="32"/>
        <v>-0.20185402265076649</v>
      </c>
      <c r="H401" t="s">
        <v>8221</v>
      </c>
      <c r="I401">
        <v>1</v>
      </c>
      <c r="J401">
        <f t="shared" si="33"/>
        <v>-0.27202899300975142</v>
      </c>
    </row>
    <row r="402" spans="1:10" x14ac:dyDescent="0.25">
      <c r="A402" t="s">
        <v>8219</v>
      </c>
      <c r="B402">
        <v>24</v>
      </c>
      <c r="C402">
        <f t="shared" si="32"/>
        <v>-0.20185402265076649</v>
      </c>
      <c r="H402" t="s">
        <v>8221</v>
      </c>
      <c r="I402">
        <v>1</v>
      </c>
      <c r="J402">
        <f t="shared" si="33"/>
        <v>-0.27202899300975142</v>
      </c>
    </row>
    <row r="403" spans="1:10" x14ac:dyDescent="0.25">
      <c r="A403" t="s">
        <v>8219</v>
      </c>
      <c r="B403">
        <v>24</v>
      </c>
      <c r="C403">
        <f t="shared" si="32"/>
        <v>-0.20185402265076649</v>
      </c>
      <c r="H403" t="s">
        <v>8221</v>
      </c>
      <c r="I403">
        <v>1</v>
      </c>
      <c r="J403">
        <f t="shared" si="33"/>
        <v>-0.27202899300975142</v>
      </c>
    </row>
    <row r="404" spans="1:10" x14ac:dyDescent="0.25">
      <c r="A404" t="s">
        <v>8219</v>
      </c>
      <c r="B404">
        <v>24</v>
      </c>
      <c r="C404">
        <f t="shared" si="32"/>
        <v>-0.20185402265076649</v>
      </c>
      <c r="H404" t="s">
        <v>8221</v>
      </c>
      <c r="I404">
        <v>1</v>
      </c>
      <c r="J404">
        <f t="shared" si="33"/>
        <v>-0.27202899300975142</v>
      </c>
    </row>
    <row r="405" spans="1:10" x14ac:dyDescent="0.25">
      <c r="A405" t="s">
        <v>8219</v>
      </c>
      <c r="B405">
        <v>24</v>
      </c>
      <c r="C405">
        <f t="shared" si="32"/>
        <v>-0.20185402265076649</v>
      </c>
      <c r="H405" t="s">
        <v>8221</v>
      </c>
      <c r="I405">
        <v>1</v>
      </c>
      <c r="J405">
        <f t="shared" si="33"/>
        <v>-0.27202899300975142</v>
      </c>
    </row>
    <row r="406" spans="1:10" x14ac:dyDescent="0.25">
      <c r="A406" t="s">
        <v>8219</v>
      </c>
      <c r="B406">
        <v>24</v>
      </c>
      <c r="C406">
        <f t="shared" si="32"/>
        <v>-0.20185402265076649</v>
      </c>
      <c r="H406" t="s">
        <v>8221</v>
      </c>
      <c r="I406">
        <v>1</v>
      </c>
      <c r="J406">
        <f t="shared" si="33"/>
        <v>-0.27202899300975142</v>
      </c>
    </row>
    <row r="407" spans="1:10" x14ac:dyDescent="0.25">
      <c r="A407" t="s">
        <v>8219</v>
      </c>
      <c r="B407">
        <v>24</v>
      </c>
      <c r="C407">
        <f t="shared" si="32"/>
        <v>-0.20185402265076649</v>
      </c>
      <c r="H407" t="s">
        <v>8221</v>
      </c>
      <c r="I407">
        <v>1</v>
      </c>
      <c r="J407">
        <f t="shared" si="33"/>
        <v>-0.27202899300975142</v>
      </c>
    </row>
    <row r="408" spans="1:10" x14ac:dyDescent="0.25">
      <c r="A408" t="s">
        <v>8219</v>
      </c>
      <c r="B408">
        <v>25</v>
      </c>
      <c r="C408">
        <f t="shared" si="32"/>
        <v>-0.20066960827860286</v>
      </c>
      <c r="H408" t="s">
        <v>8221</v>
      </c>
      <c r="I408">
        <v>1</v>
      </c>
      <c r="J408">
        <f t="shared" si="33"/>
        <v>-0.27202899300975142</v>
      </c>
    </row>
    <row r="409" spans="1:10" x14ac:dyDescent="0.25">
      <c r="A409" t="s">
        <v>8219</v>
      </c>
      <c r="B409">
        <v>25</v>
      </c>
      <c r="C409">
        <f t="shared" si="32"/>
        <v>-0.20066960827860286</v>
      </c>
      <c r="H409" t="s">
        <v>8221</v>
      </c>
      <c r="I409">
        <v>1</v>
      </c>
      <c r="J409">
        <f t="shared" si="33"/>
        <v>-0.27202899300975142</v>
      </c>
    </row>
    <row r="410" spans="1:10" x14ac:dyDescent="0.25">
      <c r="A410" t="s">
        <v>8219</v>
      </c>
      <c r="B410">
        <v>25</v>
      </c>
      <c r="C410">
        <f t="shared" si="32"/>
        <v>-0.20066960827860286</v>
      </c>
      <c r="H410" t="s">
        <v>8221</v>
      </c>
      <c r="I410">
        <v>1</v>
      </c>
      <c r="J410">
        <f t="shared" si="33"/>
        <v>-0.27202899300975142</v>
      </c>
    </row>
    <row r="411" spans="1:10" x14ac:dyDescent="0.25">
      <c r="A411" t="s">
        <v>8219</v>
      </c>
      <c r="B411">
        <v>25</v>
      </c>
      <c r="C411">
        <f t="shared" si="32"/>
        <v>-0.20066960827860286</v>
      </c>
      <c r="H411" t="s">
        <v>8221</v>
      </c>
      <c r="I411">
        <v>1</v>
      </c>
      <c r="J411">
        <f t="shared" si="33"/>
        <v>-0.27202899300975142</v>
      </c>
    </row>
    <row r="412" spans="1:10" x14ac:dyDescent="0.25">
      <c r="A412" t="s">
        <v>8219</v>
      </c>
      <c r="B412">
        <v>25</v>
      </c>
      <c r="C412">
        <f t="shared" si="32"/>
        <v>-0.20066960827860286</v>
      </c>
      <c r="H412" t="s">
        <v>8221</v>
      </c>
      <c r="I412">
        <v>1</v>
      </c>
      <c r="J412">
        <f t="shared" si="33"/>
        <v>-0.27202899300975142</v>
      </c>
    </row>
    <row r="413" spans="1:10" x14ac:dyDescent="0.25">
      <c r="A413" t="s">
        <v>8219</v>
      </c>
      <c r="B413">
        <v>25</v>
      </c>
      <c r="C413">
        <f t="shared" si="32"/>
        <v>-0.20066960827860286</v>
      </c>
      <c r="H413" t="s">
        <v>8221</v>
      </c>
      <c r="I413">
        <v>1</v>
      </c>
      <c r="J413">
        <f t="shared" si="33"/>
        <v>-0.27202899300975142</v>
      </c>
    </row>
    <row r="414" spans="1:10" x14ac:dyDescent="0.25">
      <c r="A414" t="s">
        <v>8219</v>
      </c>
      <c r="B414">
        <v>25</v>
      </c>
      <c r="C414">
        <f t="shared" si="32"/>
        <v>-0.20066960827860286</v>
      </c>
      <c r="H414" t="s">
        <v>8221</v>
      </c>
      <c r="I414">
        <v>1</v>
      </c>
      <c r="J414">
        <f t="shared" si="33"/>
        <v>-0.27202899300975142</v>
      </c>
    </row>
    <row r="415" spans="1:10" x14ac:dyDescent="0.25">
      <c r="A415" t="s">
        <v>8219</v>
      </c>
      <c r="B415">
        <v>25</v>
      </c>
      <c r="C415">
        <f t="shared" si="32"/>
        <v>-0.20066960827860286</v>
      </c>
      <c r="H415" t="s">
        <v>8221</v>
      </c>
      <c r="I415">
        <v>1</v>
      </c>
      <c r="J415">
        <f t="shared" si="33"/>
        <v>-0.27202899300975142</v>
      </c>
    </row>
    <row r="416" spans="1:10" x14ac:dyDescent="0.25">
      <c r="A416" t="s">
        <v>8219</v>
      </c>
      <c r="B416">
        <v>25</v>
      </c>
      <c r="C416">
        <f t="shared" si="32"/>
        <v>-0.20066960827860286</v>
      </c>
      <c r="H416" t="s">
        <v>8221</v>
      </c>
      <c r="I416">
        <v>1</v>
      </c>
      <c r="J416">
        <f t="shared" si="33"/>
        <v>-0.27202899300975142</v>
      </c>
    </row>
    <row r="417" spans="1:10" x14ac:dyDescent="0.25">
      <c r="A417" t="s">
        <v>8219</v>
      </c>
      <c r="B417">
        <v>25</v>
      </c>
      <c r="C417">
        <f t="shared" si="32"/>
        <v>-0.20066960827860286</v>
      </c>
      <c r="H417" t="s">
        <v>8221</v>
      </c>
      <c r="I417">
        <v>1</v>
      </c>
      <c r="J417">
        <f t="shared" si="33"/>
        <v>-0.27202899300975142</v>
      </c>
    </row>
    <row r="418" spans="1:10" x14ac:dyDescent="0.25">
      <c r="A418" t="s">
        <v>8219</v>
      </c>
      <c r="B418">
        <v>25</v>
      </c>
      <c r="C418">
        <f t="shared" si="32"/>
        <v>-0.20066960827860286</v>
      </c>
      <c r="H418" t="s">
        <v>8221</v>
      </c>
      <c r="I418">
        <v>1</v>
      </c>
      <c r="J418">
        <f t="shared" si="33"/>
        <v>-0.27202899300975142</v>
      </c>
    </row>
    <row r="419" spans="1:10" x14ac:dyDescent="0.25">
      <c r="A419" t="s">
        <v>8219</v>
      </c>
      <c r="B419">
        <v>25</v>
      </c>
      <c r="C419">
        <f t="shared" si="32"/>
        <v>-0.20066960827860286</v>
      </c>
      <c r="H419" t="s">
        <v>8221</v>
      </c>
      <c r="I419">
        <v>1</v>
      </c>
      <c r="J419">
        <f t="shared" si="33"/>
        <v>-0.27202899300975142</v>
      </c>
    </row>
    <row r="420" spans="1:10" x14ac:dyDescent="0.25">
      <c r="A420" t="s">
        <v>8219</v>
      </c>
      <c r="B420">
        <v>25</v>
      </c>
      <c r="C420">
        <f t="shared" si="32"/>
        <v>-0.20066960827860286</v>
      </c>
      <c r="H420" t="s">
        <v>8221</v>
      </c>
      <c r="I420">
        <v>1</v>
      </c>
      <c r="J420">
        <f t="shared" si="33"/>
        <v>-0.27202899300975142</v>
      </c>
    </row>
    <row r="421" spans="1:10" x14ac:dyDescent="0.25">
      <c r="A421" t="s">
        <v>8219</v>
      </c>
      <c r="B421">
        <v>25</v>
      </c>
      <c r="C421">
        <f t="shared" si="32"/>
        <v>-0.20066960827860286</v>
      </c>
      <c r="H421" t="s">
        <v>8221</v>
      </c>
      <c r="I421">
        <v>1</v>
      </c>
      <c r="J421">
        <f t="shared" si="33"/>
        <v>-0.27202899300975142</v>
      </c>
    </row>
    <row r="422" spans="1:10" x14ac:dyDescent="0.25">
      <c r="A422" t="s">
        <v>8219</v>
      </c>
      <c r="B422">
        <v>25</v>
      </c>
      <c r="C422">
        <f t="shared" si="32"/>
        <v>-0.20066960827860286</v>
      </c>
      <c r="H422" t="s">
        <v>8221</v>
      </c>
      <c r="I422">
        <v>1</v>
      </c>
      <c r="J422">
        <f t="shared" si="33"/>
        <v>-0.27202899300975142</v>
      </c>
    </row>
    <row r="423" spans="1:10" x14ac:dyDescent="0.25">
      <c r="A423" t="s">
        <v>8219</v>
      </c>
      <c r="B423">
        <v>25</v>
      </c>
      <c r="C423">
        <f t="shared" si="32"/>
        <v>-0.20066960827860286</v>
      </c>
      <c r="H423" t="s">
        <v>8221</v>
      </c>
      <c r="I423">
        <v>1</v>
      </c>
      <c r="J423">
        <f t="shared" si="33"/>
        <v>-0.27202899300975142</v>
      </c>
    </row>
    <row r="424" spans="1:10" x14ac:dyDescent="0.25">
      <c r="A424" t="s">
        <v>8219</v>
      </c>
      <c r="B424">
        <v>25</v>
      </c>
      <c r="C424">
        <f t="shared" si="32"/>
        <v>-0.20066960827860286</v>
      </c>
      <c r="H424" t="s">
        <v>8221</v>
      </c>
      <c r="I424">
        <v>1</v>
      </c>
      <c r="J424">
        <f t="shared" si="33"/>
        <v>-0.27202899300975142</v>
      </c>
    </row>
    <row r="425" spans="1:10" x14ac:dyDescent="0.25">
      <c r="A425" t="s">
        <v>8219</v>
      </c>
      <c r="B425">
        <v>25</v>
      </c>
      <c r="C425">
        <f t="shared" si="32"/>
        <v>-0.20066960827860286</v>
      </c>
      <c r="H425" t="s">
        <v>8221</v>
      </c>
      <c r="I425">
        <v>1</v>
      </c>
      <c r="J425">
        <f t="shared" si="33"/>
        <v>-0.27202899300975142</v>
      </c>
    </row>
    <row r="426" spans="1:10" x14ac:dyDescent="0.25">
      <c r="A426" t="s">
        <v>8219</v>
      </c>
      <c r="B426">
        <v>25</v>
      </c>
      <c r="C426">
        <f t="shared" si="32"/>
        <v>-0.20066960827860286</v>
      </c>
      <c r="H426" t="s">
        <v>8221</v>
      </c>
      <c r="I426">
        <v>1</v>
      </c>
      <c r="J426">
        <f t="shared" si="33"/>
        <v>-0.27202899300975142</v>
      </c>
    </row>
    <row r="427" spans="1:10" x14ac:dyDescent="0.25">
      <c r="A427" t="s">
        <v>8219</v>
      </c>
      <c r="B427">
        <v>25</v>
      </c>
      <c r="C427">
        <f t="shared" si="32"/>
        <v>-0.20066960827860286</v>
      </c>
      <c r="H427" t="s">
        <v>8221</v>
      </c>
      <c r="I427">
        <v>1</v>
      </c>
      <c r="J427">
        <f t="shared" si="33"/>
        <v>-0.27202899300975142</v>
      </c>
    </row>
    <row r="428" spans="1:10" x14ac:dyDescent="0.25">
      <c r="A428" t="s">
        <v>8219</v>
      </c>
      <c r="B428">
        <v>25</v>
      </c>
      <c r="C428">
        <f t="shared" si="32"/>
        <v>-0.20066960827860286</v>
      </c>
      <c r="H428" t="s">
        <v>8221</v>
      </c>
      <c r="I428">
        <v>1</v>
      </c>
      <c r="J428">
        <f t="shared" si="33"/>
        <v>-0.27202899300975142</v>
      </c>
    </row>
    <row r="429" spans="1:10" x14ac:dyDescent="0.25">
      <c r="A429" t="s">
        <v>8219</v>
      </c>
      <c r="B429">
        <v>25</v>
      </c>
      <c r="C429">
        <f t="shared" si="32"/>
        <v>-0.20066960827860286</v>
      </c>
      <c r="H429" t="s">
        <v>8221</v>
      </c>
      <c r="I429">
        <v>1</v>
      </c>
      <c r="J429">
        <f t="shared" si="33"/>
        <v>-0.27202899300975142</v>
      </c>
    </row>
    <row r="430" spans="1:10" x14ac:dyDescent="0.25">
      <c r="A430" t="s">
        <v>8219</v>
      </c>
      <c r="B430">
        <v>25</v>
      </c>
      <c r="C430">
        <f t="shared" si="32"/>
        <v>-0.20066960827860286</v>
      </c>
      <c r="H430" t="s">
        <v>8221</v>
      </c>
      <c r="I430">
        <v>1</v>
      </c>
      <c r="J430">
        <f t="shared" si="33"/>
        <v>-0.27202899300975142</v>
      </c>
    </row>
    <row r="431" spans="1:10" x14ac:dyDescent="0.25">
      <c r="A431" t="s">
        <v>8219</v>
      </c>
      <c r="B431">
        <v>25</v>
      </c>
      <c r="C431">
        <f t="shared" si="32"/>
        <v>-0.20066960827860286</v>
      </c>
      <c r="H431" t="s">
        <v>8221</v>
      </c>
      <c r="I431">
        <v>1</v>
      </c>
      <c r="J431">
        <f t="shared" si="33"/>
        <v>-0.27202899300975142</v>
      </c>
    </row>
    <row r="432" spans="1:10" x14ac:dyDescent="0.25">
      <c r="A432" t="s">
        <v>8219</v>
      </c>
      <c r="B432">
        <v>25</v>
      </c>
      <c r="C432">
        <f t="shared" si="32"/>
        <v>-0.20066960827860286</v>
      </c>
      <c r="H432" t="s">
        <v>8221</v>
      </c>
      <c r="I432">
        <v>1</v>
      </c>
      <c r="J432">
        <f t="shared" si="33"/>
        <v>-0.27202899300975142</v>
      </c>
    </row>
    <row r="433" spans="1:10" x14ac:dyDescent="0.25">
      <c r="A433" t="s">
        <v>8219</v>
      </c>
      <c r="B433">
        <v>25</v>
      </c>
      <c r="C433">
        <f t="shared" si="32"/>
        <v>-0.20066960827860286</v>
      </c>
      <c r="H433" t="s">
        <v>8221</v>
      </c>
      <c r="I433">
        <v>1</v>
      </c>
      <c r="J433">
        <f t="shared" si="33"/>
        <v>-0.27202899300975142</v>
      </c>
    </row>
    <row r="434" spans="1:10" x14ac:dyDescent="0.25">
      <c r="A434" t="s">
        <v>8219</v>
      </c>
      <c r="B434">
        <v>25</v>
      </c>
      <c r="C434">
        <f t="shared" si="32"/>
        <v>-0.20066960827860286</v>
      </c>
      <c r="H434" t="s">
        <v>8221</v>
      </c>
      <c r="I434">
        <v>1</v>
      </c>
      <c r="J434">
        <f t="shared" si="33"/>
        <v>-0.27202899300975142</v>
      </c>
    </row>
    <row r="435" spans="1:10" x14ac:dyDescent="0.25">
      <c r="A435" t="s">
        <v>8219</v>
      </c>
      <c r="B435">
        <v>25</v>
      </c>
      <c r="C435">
        <f t="shared" si="32"/>
        <v>-0.20066960827860286</v>
      </c>
      <c r="H435" t="s">
        <v>8221</v>
      </c>
      <c r="I435">
        <v>1</v>
      </c>
      <c r="J435">
        <f t="shared" si="33"/>
        <v>-0.27202899300975142</v>
      </c>
    </row>
    <row r="436" spans="1:10" x14ac:dyDescent="0.25">
      <c r="A436" t="s">
        <v>8219</v>
      </c>
      <c r="B436">
        <v>25</v>
      </c>
      <c r="C436">
        <f t="shared" si="32"/>
        <v>-0.20066960827860286</v>
      </c>
      <c r="H436" t="s">
        <v>8221</v>
      </c>
      <c r="I436">
        <v>1</v>
      </c>
      <c r="J436">
        <f t="shared" si="33"/>
        <v>-0.27202899300975142</v>
      </c>
    </row>
    <row r="437" spans="1:10" x14ac:dyDescent="0.25">
      <c r="A437" t="s">
        <v>8219</v>
      </c>
      <c r="B437">
        <v>25</v>
      </c>
      <c r="C437">
        <f t="shared" si="32"/>
        <v>-0.20066960827860286</v>
      </c>
      <c r="H437" t="s">
        <v>8221</v>
      </c>
      <c r="I437">
        <v>1</v>
      </c>
      <c r="J437">
        <f t="shared" si="33"/>
        <v>-0.27202899300975142</v>
      </c>
    </row>
    <row r="438" spans="1:10" x14ac:dyDescent="0.25">
      <c r="A438" t="s">
        <v>8219</v>
      </c>
      <c r="B438">
        <v>25</v>
      </c>
      <c r="C438">
        <f t="shared" si="32"/>
        <v>-0.20066960827860286</v>
      </c>
      <c r="H438" t="s">
        <v>8221</v>
      </c>
      <c r="I438">
        <v>1</v>
      </c>
      <c r="J438">
        <f t="shared" si="33"/>
        <v>-0.27202899300975142</v>
      </c>
    </row>
    <row r="439" spans="1:10" x14ac:dyDescent="0.25">
      <c r="A439" t="s">
        <v>8219</v>
      </c>
      <c r="B439">
        <v>25</v>
      </c>
      <c r="C439">
        <f t="shared" si="32"/>
        <v>-0.20066960827860286</v>
      </c>
      <c r="H439" t="s">
        <v>8221</v>
      </c>
      <c r="I439">
        <v>1</v>
      </c>
      <c r="J439">
        <f t="shared" si="33"/>
        <v>-0.27202899300975142</v>
      </c>
    </row>
    <row r="440" spans="1:10" x14ac:dyDescent="0.25">
      <c r="A440" t="s">
        <v>8219</v>
      </c>
      <c r="B440">
        <v>26</v>
      </c>
      <c r="C440">
        <f t="shared" si="32"/>
        <v>-0.19948519390643921</v>
      </c>
      <c r="H440" t="s">
        <v>8221</v>
      </c>
      <c r="I440">
        <v>1</v>
      </c>
      <c r="J440">
        <f t="shared" si="33"/>
        <v>-0.27202899300975142</v>
      </c>
    </row>
    <row r="441" spans="1:10" x14ac:dyDescent="0.25">
      <c r="A441" t="s">
        <v>8219</v>
      </c>
      <c r="B441">
        <v>26</v>
      </c>
      <c r="C441">
        <f t="shared" si="32"/>
        <v>-0.19948519390643921</v>
      </c>
      <c r="H441" t="s">
        <v>8221</v>
      </c>
      <c r="I441">
        <v>1</v>
      </c>
      <c r="J441">
        <f t="shared" si="33"/>
        <v>-0.27202899300975142</v>
      </c>
    </row>
    <row r="442" spans="1:10" x14ac:dyDescent="0.25">
      <c r="A442" t="s">
        <v>8219</v>
      </c>
      <c r="B442">
        <v>26</v>
      </c>
      <c r="C442">
        <f t="shared" si="32"/>
        <v>-0.19948519390643921</v>
      </c>
      <c r="H442" t="s">
        <v>8221</v>
      </c>
      <c r="I442">
        <v>1</v>
      </c>
      <c r="J442">
        <f t="shared" si="33"/>
        <v>-0.27202899300975142</v>
      </c>
    </row>
    <row r="443" spans="1:10" x14ac:dyDescent="0.25">
      <c r="A443" t="s">
        <v>8219</v>
      </c>
      <c r="B443">
        <v>26</v>
      </c>
      <c r="C443">
        <f t="shared" si="32"/>
        <v>-0.19948519390643921</v>
      </c>
      <c r="H443" t="s">
        <v>8221</v>
      </c>
      <c r="I443">
        <v>1</v>
      </c>
      <c r="J443">
        <f t="shared" si="33"/>
        <v>-0.27202899300975142</v>
      </c>
    </row>
    <row r="444" spans="1:10" x14ac:dyDescent="0.25">
      <c r="A444" t="s">
        <v>8219</v>
      </c>
      <c r="B444">
        <v>26</v>
      </c>
      <c r="C444">
        <f t="shared" si="32"/>
        <v>-0.19948519390643921</v>
      </c>
      <c r="H444" t="s">
        <v>8221</v>
      </c>
      <c r="I444">
        <v>1</v>
      </c>
      <c r="J444">
        <f t="shared" si="33"/>
        <v>-0.27202899300975142</v>
      </c>
    </row>
    <row r="445" spans="1:10" x14ac:dyDescent="0.25">
      <c r="A445" t="s">
        <v>8219</v>
      </c>
      <c r="B445">
        <v>26</v>
      </c>
      <c r="C445">
        <f t="shared" si="32"/>
        <v>-0.19948519390643921</v>
      </c>
      <c r="H445" t="s">
        <v>8221</v>
      </c>
      <c r="I445">
        <v>1</v>
      </c>
      <c r="J445">
        <f t="shared" si="33"/>
        <v>-0.27202899300975142</v>
      </c>
    </row>
    <row r="446" spans="1:10" x14ac:dyDescent="0.25">
      <c r="A446" t="s">
        <v>8219</v>
      </c>
      <c r="B446">
        <v>26</v>
      </c>
      <c r="C446">
        <f t="shared" si="32"/>
        <v>-0.19948519390643921</v>
      </c>
      <c r="H446" t="s">
        <v>8221</v>
      </c>
      <c r="I446">
        <v>1</v>
      </c>
      <c r="J446">
        <f t="shared" si="33"/>
        <v>-0.27202899300975142</v>
      </c>
    </row>
    <row r="447" spans="1:10" x14ac:dyDescent="0.25">
      <c r="A447" t="s">
        <v>8219</v>
      </c>
      <c r="B447">
        <v>26</v>
      </c>
      <c r="C447">
        <f t="shared" si="32"/>
        <v>-0.19948519390643921</v>
      </c>
      <c r="H447" t="s">
        <v>8221</v>
      </c>
      <c r="I447">
        <v>1</v>
      </c>
      <c r="J447">
        <f t="shared" si="33"/>
        <v>-0.27202899300975142</v>
      </c>
    </row>
    <row r="448" spans="1:10" x14ac:dyDescent="0.25">
      <c r="A448" t="s">
        <v>8219</v>
      </c>
      <c r="B448">
        <v>26</v>
      </c>
      <c r="C448">
        <f t="shared" si="32"/>
        <v>-0.19948519390643921</v>
      </c>
      <c r="H448" t="s">
        <v>8221</v>
      </c>
      <c r="I448">
        <v>1</v>
      </c>
      <c r="J448">
        <f t="shared" si="33"/>
        <v>-0.27202899300975142</v>
      </c>
    </row>
    <row r="449" spans="1:10" x14ac:dyDescent="0.25">
      <c r="A449" t="s">
        <v>8219</v>
      </c>
      <c r="B449">
        <v>26</v>
      </c>
      <c r="C449">
        <f t="shared" si="32"/>
        <v>-0.19948519390643921</v>
      </c>
      <c r="H449" t="s">
        <v>8221</v>
      </c>
      <c r="I449">
        <v>1</v>
      </c>
      <c r="J449">
        <f t="shared" si="33"/>
        <v>-0.27202899300975142</v>
      </c>
    </row>
    <row r="450" spans="1:10" x14ac:dyDescent="0.25">
      <c r="A450" t="s">
        <v>8219</v>
      </c>
      <c r="B450">
        <v>26</v>
      </c>
      <c r="C450">
        <f t="shared" ref="C450:C513" si="34">STANDARDIZE(B450,$E$2,$E$14)</f>
        <v>-0.19948519390643921</v>
      </c>
      <c r="H450" t="s">
        <v>8221</v>
      </c>
      <c r="I450">
        <v>1</v>
      </c>
      <c r="J450">
        <f t="shared" si="33"/>
        <v>-0.27202899300975142</v>
      </c>
    </row>
    <row r="451" spans="1:10" x14ac:dyDescent="0.25">
      <c r="A451" t="s">
        <v>8219</v>
      </c>
      <c r="B451">
        <v>26</v>
      </c>
      <c r="C451">
        <f t="shared" si="34"/>
        <v>-0.19948519390643921</v>
      </c>
      <c r="H451" t="s">
        <v>8221</v>
      </c>
      <c r="I451">
        <v>1</v>
      </c>
      <c r="J451">
        <f t="shared" ref="J451:J514" si="35">STANDARDIZE(I451,$L$2,$L$14)</f>
        <v>-0.27202899300975142</v>
      </c>
    </row>
    <row r="452" spans="1:10" x14ac:dyDescent="0.25">
      <c r="A452" t="s">
        <v>8219</v>
      </c>
      <c r="B452">
        <v>26</v>
      </c>
      <c r="C452">
        <f t="shared" si="34"/>
        <v>-0.19948519390643921</v>
      </c>
      <c r="H452" t="s">
        <v>8221</v>
      </c>
      <c r="I452">
        <v>1</v>
      </c>
      <c r="J452">
        <f t="shared" si="35"/>
        <v>-0.27202899300975142</v>
      </c>
    </row>
    <row r="453" spans="1:10" x14ac:dyDescent="0.25">
      <c r="A453" t="s">
        <v>8219</v>
      </c>
      <c r="B453">
        <v>26</v>
      </c>
      <c r="C453">
        <f t="shared" si="34"/>
        <v>-0.19948519390643921</v>
      </c>
      <c r="H453" t="s">
        <v>8221</v>
      </c>
      <c r="I453">
        <v>1</v>
      </c>
      <c r="J453">
        <f t="shared" si="35"/>
        <v>-0.27202899300975142</v>
      </c>
    </row>
    <row r="454" spans="1:10" x14ac:dyDescent="0.25">
      <c r="A454" t="s">
        <v>8219</v>
      </c>
      <c r="B454">
        <v>26</v>
      </c>
      <c r="C454">
        <f t="shared" si="34"/>
        <v>-0.19948519390643921</v>
      </c>
      <c r="H454" t="s">
        <v>8221</v>
      </c>
      <c r="I454">
        <v>1</v>
      </c>
      <c r="J454">
        <f t="shared" si="35"/>
        <v>-0.27202899300975142</v>
      </c>
    </row>
    <row r="455" spans="1:10" x14ac:dyDescent="0.25">
      <c r="A455" t="s">
        <v>8219</v>
      </c>
      <c r="B455">
        <v>26</v>
      </c>
      <c r="C455">
        <f t="shared" si="34"/>
        <v>-0.19948519390643921</v>
      </c>
      <c r="H455" t="s">
        <v>8221</v>
      </c>
      <c r="I455">
        <v>1</v>
      </c>
      <c r="J455">
        <f t="shared" si="35"/>
        <v>-0.27202899300975142</v>
      </c>
    </row>
    <row r="456" spans="1:10" x14ac:dyDescent="0.25">
      <c r="A456" t="s">
        <v>8219</v>
      </c>
      <c r="B456">
        <v>26</v>
      </c>
      <c r="C456">
        <f t="shared" si="34"/>
        <v>-0.19948519390643921</v>
      </c>
      <c r="H456" t="s">
        <v>8221</v>
      </c>
      <c r="I456">
        <v>1</v>
      </c>
      <c r="J456">
        <f t="shared" si="35"/>
        <v>-0.27202899300975142</v>
      </c>
    </row>
    <row r="457" spans="1:10" x14ac:dyDescent="0.25">
      <c r="A457" t="s">
        <v>8219</v>
      </c>
      <c r="B457">
        <v>26</v>
      </c>
      <c r="C457">
        <f t="shared" si="34"/>
        <v>-0.19948519390643921</v>
      </c>
      <c r="H457" t="s">
        <v>8221</v>
      </c>
      <c r="I457">
        <v>1</v>
      </c>
      <c r="J457">
        <f t="shared" si="35"/>
        <v>-0.27202899300975142</v>
      </c>
    </row>
    <row r="458" spans="1:10" x14ac:dyDescent="0.25">
      <c r="A458" t="s">
        <v>8219</v>
      </c>
      <c r="B458">
        <v>26</v>
      </c>
      <c r="C458">
        <f t="shared" si="34"/>
        <v>-0.19948519390643921</v>
      </c>
      <c r="H458" t="s">
        <v>8221</v>
      </c>
      <c r="I458">
        <v>1</v>
      </c>
      <c r="J458">
        <f t="shared" si="35"/>
        <v>-0.27202899300975142</v>
      </c>
    </row>
    <row r="459" spans="1:10" x14ac:dyDescent="0.25">
      <c r="A459" t="s">
        <v>8219</v>
      </c>
      <c r="B459">
        <v>26</v>
      </c>
      <c r="C459">
        <f t="shared" si="34"/>
        <v>-0.19948519390643921</v>
      </c>
      <c r="H459" t="s">
        <v>8221</v>
      </c>
      <c r="I459">
        <v>1</v>
      </c>
      <c r="J459">
        <f t="shared" si="35"/>
        <v>-0.27202899300975142</v>
      </c>
    </row>
    <row r="460" spans="1:10" x14ac:dyDescent="0.25">
      <c r="A460" t="s">
        <v>8219</v>
      </c>
      <c r="B460">
        <v>26</v>
      </c>
      <c r="C460">
        <f t="shared" si="34"/>
        <v>-0.19948519390643921</v>
      </c>
      <c r="H460" t="s">
        <v>8221</v>
      </c>
      <c r="I460">
        <v>1</v>
      </c>
      <c r="J460">
        <f t="shared" si="35"/>
        <v>-0.27202899300975142</v>
      </c>
    </row>
    <row r="461" spans="1:10" x14ac:dyDescent="0.25">
      <c r="A461" t="s">
        <v>8219</v>
      </c>
      <c r="B461">
        <v>26</v>
      </c>
      <c r="C461">
        <f t="shared" si="34"/>
        <v>-0.19948519390643921</v>
      </c>
      <c r="H461" t="s">
        <v>8221</v>
      </c>
      <c r="I461">
        <v>1</v>
      </c>
      <c r="J461">
        <f t="shared" si="35"/>
        <v>-0.27202899300975142</v>
      </c>
    </row>
    <row r="462" spans="1:10" x14ac:dyDescent="0.25">
      <c r="A462" t="s">
        <v>8219</v>
      </c>
      <c r="B462">
        <v>26</v>
      </c>
      <c r="C462">
        <f t="shared" si="34"/>
        <v>-0.19948519390643921</v>
      </c>
      <c r="H462" t="s">
        <v>8221</v>
      </c>
      <c r="I462">
        <v>1</v>
      </c>
      <c r="J462">
        <f t="shared" si="35"/>
        <v>-0.27202899300975142</v>
      </c>
    </row>
    <row r="463" spans="1:10" x14ac:dyDescent="0.25">
      <c r="A463" t="s">
        <v>8219</v>
      </c>
      <c r="B463">
        <v>26</v>
      </c>
      <c r="C463">
        <f t="shared" si="34"/>
        <v>-0.19948519390643921</v>
      </c>
      <c r="H463" t="s">
        <v>8221</v>
      </c>
      <c r="I463">
        <v>1</v>
      </c>
      <c r="J463">
        <f t="shared" si="35"/>
        <v>-0.27202899300975142</v>
      </c>
    </row>
    <row r="464" spans="1:10" x14ac:dyDescent="0.25">
      <c r="A464" t="s">
        <v>8219</v>
      </c>
      <c r="B464">
        <v>26</v>
      </c>
      <c r="C464">
        <f t="shared" si="34"/>
        <v>-0.19948519390643921</v>
      </c>
      <c r="H464" t="s">
        <v>8221</v>
      </c>
      <c r="I464">
        <v>1</v>
      </c>
      <c r="J464">
        <f t="shared" si="35"/>
        <v>-0.27202899300975142</v>
      </c>
    </row>
    <row r="465" spans="1:10" x14ac:dyDescent="0.25">
      <c r="A465" t="s">
        <v>8219</v>
      </c>
      <c r="B465">
        <v>26</v>
      </c>
      <c r="C465">
        <f t="shared" si="34"/>
        <v>-0.19948519390643921</v>
      </c>
      <c r="H465" t="s">
        <v>8221</v>
      </c>
      <c r="I465">
        <v>1</v>
      </c>
      <c r="J465">
        <f t="shared" si="35"/>
        <v>-0.27202899300975142</v>
      </c>
    </row>
    <row r="466" spans="1:10" x14ac:dyDescent="0.25">
      <c r="A466" t="s">
        <v>8219</v>
      </c>
      <c r="B466">
        <v>26</v>
      </c>
      <c r="C466">
        <f t="shared" si="34"/>
        <v>-0.19948519390643921</v>
      </c>
      <c r="H466" t="s">
        <v>8221</v>
      </c>
      <c r="I466">
        <v>1</v>
      </c>
      <c r="J466">
        <f t="shared" si="35"/>
        <v>-0.27202899300975142</v>
      </c>
    </row>
    <row r="467" spans="1:10" x14ac:dyDescent="0.25">
      <c r="A467" t="s">
        <v>8219</v>
      </c>
      <c r="B467">
        <v>26</v>
      </c>
      <c r="C467">
        <f t="shared" si="34"/>
        <v>-0.19948519390643921</v>
      </c>
      <c r="H467" t="s">
        <v>8221</v>
      </c>
      <c r="I467">
        <v>1</v>
      </c>
      <c r="J467">
        <f t="shared" si="35"/>
        <v>-0.27202899300975142</v>
      </c>
    </row>
    <row r="468" spans="1:10" x14ac:dyDescent="0.25">
      <c r="A468" t="s">
        <v>8219</v>
      </c>
      <c r="B468">
        <v>27</v>
      </c>
      <c r="C468">
        <f t="shared" si="34"/>
        <v>-0.19830077953427558</v>
      </c>
      <c r="H468" t="s">
        <v>8221</v>
      </c>
      <c r="I468">
        <v>1</v>
      </c>
      <c r="J468">
        <f t="shared" si="35"/>
        <v>-0.27202899300975142</v>
      </c>
    </row>
    <row r="469" spans="1:10" x14ac:dyDescent="0.25">
      <c r="A469" t="s">
        <v>8219</v>
      </c>
      <c r="B469">
        <v>27</v>
      </c>
      <c r="C469">
        <f t="shared" si="34"/>
        <v>-0.19830077953427558</v>
      </c>
      <c r="H469" t="s">
        <v>8221</v>
      </c>
      <c r="I469">
        <v>1</v>
      </c>
      <c r="J469">
        <f t="shared" si="35"/>
        <v>-0.27202899300975142</v>
      </c>
    </row>
    <row r="470" spans="1:10" x14ac:dyDescent="0.25">
      <c r="A470" t="s">
        <v>8219</v>
      </c>
      <c r="B470">
        <v>27</v>
      </c>
      <c r="C470">
        <f t="shared" si="34"/>
        <v>-0.19830077953427558</v>
      </c>
      <c r="H470" t="s">
        <v>8221</v>
      </c>
      <c r="I470">
        <v>1</v>
      </c>
      <c r="J470">
        <f t="shared" si="35"/>
        <v>-0.27202899300975142</v>
      </c>
    </row>
    <row r="471" spans="1:10" x14ac:dyDescent="0.25">
      <c r="A471" t="s">
        <v>8219</v>
      </c>
      <c r="B471">
        <v>27</v>
      </c>
      <c r="C471">
        <f t="shared" si="34"/>
        <v>-0.19830077953427558</v>
      </c>
      <c r="H471" t="s">
        <v>8221</v>
      </c>
      <c r="I471">
        <v>1</v>
      </c>
      <c r="J471">
        <f t="shared" si="35"/>
        <v>-0.27202899300975142</v>
      </c>
    </row>
    <row r="472" spans="1:10" x14ac:dyDescent="0.25">
      <c r="A472" t="s">
        <v>8219</v>
      </c>
      <c r="B472">
        <v>27</v>
      </c>
      <c r="C472">
        <f t="shared" si="34"/>
        <v>-0.19830077953427558</v>
      </c>
      <c r="H472" t="s">
        <v>8221</v>
      </c>
      <c r="I472">
        <v>1</v>
      </c>
      <c r="J472">
        <f t="shared" si="35"/>
        <v>-0.27202899300975142</v>
      </c>
    </row>
    <row r="473" spans="1:10" x14ac:dyDescent="0.25">
      <c r="A473" t="s">
        <v>8219</v>
      </c>
      <c r="B473">
        <v>27</v>
      </c>
      <c r="C473">
        <f t="shared" si="34"/>
        <v>-0.19830077953427558</v>
      </c>
      <c r="H473" t="s">
        <v>8221</v>
      </c>
      <c r="I473">
        <v>1</v>
      </c>
      <c r="J473">
        <f t="shared" si="35"/>
        <v>-0.27202899300975142</v>
      </c>
    </row>
    <row r="474" spans="1:10" x14ac:dyDescent="0.25">
      <c r="A474" t="s">
        <v>8219</v>
      </c>
      <c r="B474">
        <v>27</v>
      </c>
      <c r="C474">
        <f t="shared" si="34"/>
        <v>-0.19830077953427558</v>
      </c>
      <c r="H474" t="s">
        <v>8221</v>
      </c>
      <c r="I474">
        <v>1</v>
      </c>
      <c r="J474">
        <f t="shared" si="35"/>
        <v>-0.27202899300975142</v>
      </c>
    </row>
    <row r="475" spans="1:10" x14ac:dyDescent="0.25">
      <c r="A475" t="s">
        <v>8219</v>
      </c>
      <c r="B475">
        <v>27</v>
      </c>
      <c r="C475">
        <f t="shared" si="34"/>
        <v>-0.19830077953427558</v>
      </c>
      <c r="H475" t="s">
        <v>8221</v>
      </c>
      <c r="I475">
        <v>1</v>
      </c>
      <c r="J475">
        <f t="shared" si="35"/>
        <v>-0.27202899300975142</v>
      </c>
    </row>
    <row r="476" spans="1:10" x14ac:dyDescent="0.25">
      <c r="A476" t="s">
        <v>8219</v>
      </c>
      <c r="B476">
        <v>27</v>
      </c>
      <c r="C476">
        <f t="shared" si="34"/>
        <v>-0.19830077953427558</v>
      </c>
      <c r="H476" t="s">
        <v>8221</v>
      </c>
      <c r="I476">
        <v>1</v>
      </c>
      <c r="J476">
        <f t="shared" si="35"/>
        <v>-0.27202899300975142</v>
      </c>
    </row>
    <row r="477" spans="1:10" x14ac:dyDescent="0.25">
      <c r="A477" t="s">
        <v>8219</v>
      </c>
      <c r="B477">
        <v>27</v>
      </c>
      <c r="C477">
        <f t="shared" si="34"/>
        <v>-0.19830077953427558</v>
      </c>
      <c r="H477" t="s">
        <v>8221</v>
      </c>
      <c r="I477">
        <v>1</v>
      </c>
      <c r="J477">
        <f t="shared" si="35"/>
        <v>-0.27202899300975142</v>
      </c>
    </row>
    <row r="478" spans="1:10" x14ac:dyDescent="0.25">
      <c r="A478" t="s">
        <v>8219</v>
      </c>
      <c r="B478">
        <v>27</v>
      </c>
      <c r="C478">
        <f t="shared" si="34"/>
        <v>-0.19830077953427558</v>
      </c>
      <c r="H478" t="s">
        <v>8221</v>
      </c>
      <c r="I478">
        <v>1</v>
      </c>
      <c r="J478">
        <f t="shared" si="35"/>
        <v>-0.27202899300975142</v>
      </c>
    </row>
    <row r="479" spans="1:10" x14ac:dyDescent="0.25">
      <c r="A479" t="s">
        <v>8219</v>
      </c>
      <c r="B479">
        <v>27</v>
      </c>
      <c r="C479">
        <f t="shared" si="34"/>
        <v>-0.19830077953427558</v>
      </c>
      <c r="H479" t="s">
        <v>8221</v>
      </c>
      <c r="I479">
        <v>1</v>
      </c>
      <c r="J479">
        <f t="shared" si="35"/>
        <v>-0.27202899300975142</v>
      </c>
    </row>
    <row r="480" spans="1:10" x14ac:dyDescent="0.25">
      <c r="A480" t="s">
        <v>8219</v>
      </c>
      <c r="B480">
        <v>27</v>
      </c>
      <c r="C480">
        <f t="shared" si="34"/>
        <v>-0.19830077953427558</v>
      </c>
      <c r="H480" t="s">
        <v>8221</v>
      </c>
      <c r="I480">
        <v>1</v>
      </c>
      <c r="J480">
        <f t="shared" si="35"/>
        <v>-0.27202899300975142</v>
      </c>
    </row>
    <row r="481" spans="1:10" x14ac:dyDescent="0.25">
      <c r="A481" t="s">
        <v>8219</v>
      </c>
      <c r="B481">
        <v>27</v>
      </c>
      <c r="C481">
        <f t="shared" si="34"/>
        <v>-0.19830077953427558</v>
      </c>
      <c r="H481" t="s">
        <v>8221</v>
      </c>
      <c r="I481">
        <v>1</v>
      </c>
      <c r="J481">
        <f t="shared" si="35"/>
        <v>-0.27202899300975142</v>
      </c>
    </row>
    <row r="482" spans="1:10" x14ac:dyDescent="0.25">
      <c r="A482" t="s">
        <v>8219</v>
      </c>
      <c r="B482">
        <v>27</v>
      </c>
      <c r="C482">
        <f t="shared" si="34"/>
        <v>-0.19830077953427558</v>
      </c>
      <c r="H482" t="s">
        <v>8221</v>
      </c>
      <c r="I482">
        <v>1</v>
      </c>
      <c r="J482">
        <f t="shared" si="35"/>
        <v>-0.27202899300975142</v>
      </c>
    </row>
    <row r="483" spans="1:10" x14ac:dyDescent="0.25">
      <c r="A483" t="s">
        <v>8219</v>
      </c>
      <c r="B483">
        <v>27</v>
      </c>
      <c r="C483">
        <f t="shared" si="34"/>
        <v>-0.19830077953427558</v>
      </c>
      <c r="H483" t="s">
        <v>8221</v>
      </c>
      <c r="I483">
        <v>1</v>
      </c>
      <c r="J483">
        <f t="shared" si="35"/>
        <v>-0.27202899300975142</v>
      </c>
    </row>
    <row r="484" spans="1:10" x14ac:dyDescent="0.25">
      <c r="A484" t="s">
        <v>8219</v>
      </c>
      <c r="B484">
        <v>27</v>
      </c>
      <c r="C484">
        <f t="shared" si="34"/>
        <v>-0.19830077953427558</v>
      </c>
      <c r="H484" t="s">
        <v>8221</v>
      </c>
      <c r="I484">
        <v>1</v>
      </c>
      <c r="J484">
        <f t="shared" si="35"/>
        <v>-0.27202899300975142</v>
      </c>
    </row>
    <row r="485" spans="1:10" x14ac:dyDescent="0.25">
      <c r="A485" t="s">
        <v>8219</v>
      </c>
      <c r="B485">
        <v>27</v>
      </c>
      <c r="C485">
        <f t="shared" si="34"/>
        <v>-0.19830077953427558</v>
      </c>
      <c r="H485" t="s">
        <v>8221</v>
      </c>
      <c r="I485">
        <v>1</v>
      </c>
      <c r="J485">
        <f t="shared" si="35"/>
        <v>-0.27202899300975142</v>
      </c>
    </row>
    <row r="486" spans="1:10" x14ac:dyDescent="0.25">
      <c r="A486" t="s">
        <v>8219</v>
      </c>
      <c r="B486">
        <v>27</v>
      </c>
      <c r="C486">
        <f t="shared" si="34"/>
        <v>-0.19830077953427558</v>
      </c>
      <c r="H486" t="s">
        <v>8221</v>
      </c>
      <c r="I486">
        <v>1</v>
      </c>
      <c r="J486">
        <f t="shared" si="35"/>
        <v>-0.27202899300975142</v>
      </c>
    </row>
    <row r="487" spans="1:10" x14ac:dyDescent="0.25">
      <c r="A487" t="s">
        <v>8219</v>
      </c>
      <c r="B487">
        <v>27</v>
      </c>
      <c r="C487">
        <f t="shared" si="34"/>
        <v>-0.19830077953427558</v>
      </c>
      <c r="H487" t="s">
        <v>8221</v>
      </c>
      <c r="I487">
        <v>1</v>
      </c>
      <c r="J487">
        <f t="shared" si="35"/>
        <v>-0.27202899300975142</v>
      </c>
    </row>
    <row r="488" spans="1:10" x14ac:dyDescent="0.25">
      <c r="A488" t="s">
        <v>8219</v>
      </c>
      <c r="B488">
        <v>27</v>
      </c>
      <c r="C488">
        <f t="shared" si="34"/>
        <v>-0.19830077953427558</v>
      </c>
      <c r="H488" t="s">
        <v>8221</v>
      </c>
      <c r="I488">
        <v>1</v>
      </c>
      <c r="J488">
        <f t="shared" si="35"/>
        <v>-0.27202899300975142</v>
      </c>
    </row>
    <row r="489" spans="1:10" x14ac:dyDescent="0.25">
      <c r="A489" t="s">
        <v>8219</v>
      </c>
      <c r="B489">
        <v>27</v>
      </c>
      <c r="C489">
        <f t="shared" si="34"/>
        <v>-0.19830077953427558</v>
      </c>
      <c r="H489" t="s">
        <v>8221</v>
      </c>
      <c r="I489">
        <v>1</v>
      </c>
      <c r="J489">
        <f t="shared" si="35"/>
        <v>-0.27202899300975142</v>
      </c>
    </row>
    <row r="490" spans="1:10" x14ac:dyDescent="0.25">
      <c r="A490" t="s">
        <v>8219</v>
      </c>
      <c r="B490">
        <v>27</v>
      </c>
      <c r="C490">
        <f t="shared" si="34"/>
        <v>-0.19830077953427558</v>
      </c>
      <c r="H490" t="s">
        <v>8221</v>
      </c>
      <c r="I490">
        <v>1</v>
      </c>
      <c r="J490">
        <f t="shared" si="35"/>
        <v>-0.27202899300975142</v>
      </c>
    </row>
    <row r="491" spans="1:10" x14ac:dyDescent="0.25">
      <c r="A491" t="s">
        <v>8219</v>
      </c>
      <c r="B491">
        <v>27</v>
      </c>
      <c r="C491">
        <f t="shared" si="34"/>
        <v>-0.19830077953427558</v>
      </c>
      <c r="H491" t="s">
        <v>8221</v>
      </c>
      <c r="I491">
        <v>1</v>
      </c>
      <c r="J491">
        <f t="shared" si="35"/>
        <v>-0.27202899300975142</v>
      </c>
    </row>
    <row r="492" spans="1:10" x14ac:dyDescent="0.25">
      <c r="A492" t="s">
        <v>8219</v>
      </c>
      <c r="B492">
        <v>27</v>
      </c>
      <c r="C492">
        <f t="shared" si="34"/>
        <v>-0.19830077953427558</v>
      </c>
      <c r="H492" t="s">
        <v>8221</v>
      </c>
      <c r="I492">
        <v>1</v>
      </c>
      <c r="J492">
        <f t="shared" si="35"/>
        <v>-0.27202899300975142</v>
      </c>
    </row>
    <row r="493" spans="1:10" x14ac:dyDescent="0.25">
      <c r="A493" t="s">
        <v>8219</v>
      </c>
      <c r="B493">
        <v>27</v>
      </c>
      <c r="C493">
        <f t="shared" si="34"/>
        <v>-0.19830077953427558</v>
      </c>
      <c r="H493" t="s">
        <v>8221</v>
      </c>
      <c r="I493">
        <v>1</v>
      </c>
      <c r="J493">
        <f t="shared" si="35"/>
        <v>-0.27202899300975142</v>
      </c>
    </row>
    <row r="494" spans="1:10" x14ac:dyDescent="0.25">
      <c r="A494" t="s">
        <v>8219</v>
      </c>
      <c r="B494">
        <v>27</v>
      </c>
      <c r="C494">
        <f t="shared" si="34"/>
        <v>-0.19830077953427558</v>
      </c>
      <c r="H494" t="s">
        <v>8221</v>
      </c>
      <c r="I494">
        <v>2</v>
      </c>
      <c r="J494">
        <f t="shared" si="35"/>
        <v>-0.25574938887516174</v>
      </c>
    </row>
    <row r="495" spans="1:10" x14ac:dyDescent="0.25">
      <c r="A495" t="s">
        <v>8219</v>
      </c>
      <c r="B495">
        <v>27</v>
      </c>
      <c r="C495">
        <f t="shared" si="34"/>
        <v>-0.19830077953427558</v>
      </c>
      <c r="H495" t="s">
        <v>8221</v>
      </c>
      <c r="I495">
        <v>2</v>
      </c>
      <c r="J495">
        <f t="shared" si="35"/>
        <v>-0.25574938887516174</v>
      </c>
    </row>
    <row r="496" spans="1:10" x14ac:dyDescent="0.25">
      <c r="A496" t="s">
        <v>8219</v>
      </c>
      <c r="B496">
        <v>27</v>
      </c>
      <c r="C496">
        <f t="shared" si="34"/>
        <v>-0.19830077953427558</v>
      </c>
      <c r="H496" t="s">
        <v>8221</v>
      </c>
      <c r="I496">
        <v>2</v>
      </c>
      <c r="J496">
        <f t="shared" si="35"/>
        <v>-0.25574938887516174</v>
      </c>
    </row>
    <row r="497" spans="1:10" x14ac:dyDescent="0.25">
      <c r="A497" t="s">
        <v>8219</v>
      </c>
      <c r="B497">
        <v>27</v>
      </c>
      <c r="C497">
        <f t="shared" si="34"/>
        <v>-0.19830077953427558</v>
      </c>
      <c r="H497" t="s">
        <v>8221</v>
      </c>
      <c r="I497">
        <v>2</v>
      </c>
      <c r="J497">
        <f t="shared" si="35"/>
        <v>-0.25574938887516174</v>
      </c>
    </row>
    <row r="498" spans="1:10" x14ac:dyDescent="0.25">
      <c r="A498" t="s">
        <v>8219</v>
      </c>
      <c r="B498">
        <v>27</v>
      </c>
      <c r="C498">
        <f t="shared" si="34"/>
        <v>-0.19830077953427558</v>
      </c>
      <c r="H498" t="s">
        <v>8221</v>
      </c>
      <c r="I498">
        <v>2</v>
      </c>
      <c r="J498">
        <f t="shared" si="35"/>
        <v>-0.25574938887516174</v>
      </c>
    </row>
    <row r="499" spans="1:10" x14ac:dyDescent="0.25">
      <c r="A499" t="s">
        <v>8219</v>
      </c>
      <c r="B499">
        <v>27</v>
      </c>
      <c r="C499">
        <f t="shared" si="34"/>
        <v>-0.19830077953427558</v>
      </c>
      <c r="H499" t="s">
        <v>8221</v>
      </c>
      <c r="I499">
        <v>2</v>
      </c>
      <c r="J499">
        <f t="shared" si="35"/>
        <v>-0.25574938887516174</v>
      </c>
    </row>
    <row r="500" spans="1:10" x14ac:dyDescent="0.25">
      <c r="A500" t="s">
        <v>8219</v>
      </c>
      <c r="B500">
        <v>27</v>
      </c>
      <c r="C500">
        <f t="shared" si="34"/>
        <v>-0.19830077953427558</v>
      </c>
      <c r="H500" t="s">
        <v>8221</v>
      </c>
      <c r="I500">
        <v>2</v>
      </c>
      <c r="J500">
        <f t="shared" si="35"/>
        <v>-0.25574938887516174</v>
      </c>
    </row>
    <row r="501" spans="1:10" x14ac:dyDescent="0.25">
      <c r="A501" t="s">
        <v>8219</v>
      </c>
      <c r="B501">
        <v>27</v>
      </c>
      <c r="C501">
        <f t="shared" si="34"/>
        <v>-0.19830077953427558</v>
      </c>
      <c r="H501" t="s">
        <v>8221</v>
      </c>
      <c r="I501">
        <v>2</v>
      </c>
      <c r="J501">
        <f t="shared" si="35"/>
        <v>-0.25574938887516174</v>
      </c>
    </row>
    <row r="502" spans="1:10" x14ac:dyDescent="0.25">
      <c r="A502" t="s">
        <v>8219</v>
      </c>
      <c r="B502">
        <v>27</v>
      </c>
      <c r="C502">
        <f t="shared" si="34"/>
        <v>-0.19830077953427558</v>
      </c>
      <c r="H502" t="s">
        <v>8221</v>
      </c>
      <c r="I502">
        <v>2</v>
      </c>
      <c r="J502">
        <f t="shared" si="35"/>
        <v>-0.25574938887516174</v>
      </c>
    </row>
    <row r="503" spans="1:10" x14ac:dyDescent="0.25">
      <c r="A503" t="s">
        <v>8219</v>
      </c>
      <c r="B503">
        <v>27</v>
      </c>
      <c r="C503">
        <f t="shared" si="34"/>
        <v>-0.19830077953427558</v>
      </c>
      <c r="H503" t="s">
        <v>8221</v>
      </c>
      <c r="I503">
        <v>2</v>
      </c>
      <c r="J503">
        <f t="shared" si="35"/>
        <v>-0.25574938887516174</v>
      </c>
    </row>
    <row r="504" spans="1:10" x14ac:dyDescent="0.25">
      <c r="A504" t="s">
        <v>8219</v>
      </c>
      <c r="B504">
        <v>27</v>
      </c>
      <c r="C504">
        <f t="shared" si="34"/>
        <v>-0.19830077953427558</v>
      </c>
      <c r="H504" t="s">
        <v>8221</v>
      </c>
      <c r="I504">
        <v>2</v>
      </c>
      <c r="J504">
        <f t="shared" si="35"/>
        <v>-0.25574938887516174</v>
      </c>
    </row>
    <row r="505" spans="1:10" x14ac:dyDescent="0.25">
      <c r="A505" t="s">
        <v>8219</v>
      </c>
      <c r="B505">
        <v>28</v>
      </c>
      <c r="C505">
        <f t="shared" si="34"/>
        <v>-0.19711636516211192</v>
      </c>
      <c r="H505" t="s">
        <v>8221</v>
      </c>
      <c r="I505">
        <v>2</v>
      </c>
      <c r="J505">
        <f t="shared" si="35"/>
        <v>-0.25574938887516174</v>
      </c>
    </row>
    <row r="506" spans="1:10" x14ac:dyDescent="0.25">
      <c r="A506" t="s">
        <v>8219</v>
      </c>
      <c r="B506">
        <v>28</v>
      </c>
      <c r="C506">
        <f t="shared" si="34"/>
        <v>-0.19711636516211192</v>
      </c>
      <c r="H506" t="s">
        <v>8221</v>
      </c>
      <c r="I506">
        <v>2</v>
      </c>
      <c r="J506">
        <f t="shared" si="35"/>
        <v>-0.25574938887516174</v>
      </c>
    </row>
    <row r="507" spans="1:10" x14ac:dyDescent="0.25">
      <c r="A507" t="s">
        <v>8219</v>
      </c>
      <c r="B507">
        <v>28</v>
      </c>
      <c r="C507">
        <f t="shared" si="34"/>
        <v>-0.19711636516211192</v>
      </c>
      <c r="H507" t="s">
        <v>8221</v>
      </c>
      <c r="I507">
        <v>2</v>
      </c>
      <c r="J507">
        <f t="shared" si="35"/>
        <v>-0.25574938887516174</v>
      </c>
    </row>
    <row r="508" spans="1:10" x14ac:dyDescent="0.25">
      <c r="A508" t="s">
        <v>8219</v>
      </c>
      <c r="B508">
        <v>28</v>
      </c>
      <c r="C508">
        <f t="shared" si="34"/>
        <v>-0.19711636516211192</v>
      </c>
      <c r="H508" t="s">
        <v>8221</v>
      </c>
      <c r="I508">
        <v>2</v>
      </c>
      <c r="J508">
        <f t="shared" si="35"/>
        <v>-0.25574938887516174</v>
      </c>
    </row>
    <row r="509" spans="1:10" x14ac:dyDescent="0.25">
      <c r="A509" t="s">
        <v>8219</v>
      </c>
      <c r="B509">
        <v>28</v>
      </c>
      <c r="C509">
        <f t="shared" si="34"/>
        <v>-0.19711636516211192</v>
      </c>
      <c r="H509" t="s">
        <v>8221</v>
      </c>
      <c r="I509">
        <v>2</v>
      </c>
      <c r="J509">
        <f t="shared" si="35"/>
        <v>-0.25574938887516174</v>
      </c>
    </row>
    <row r="510" spans="1:10" x14ac:dyDescent="0.25">
      <c r="A510" t="s">
        <v>8219</v>
      </c>
      <c r="B510">
        <v>28</v>
      </c>
      <c r="C510">
        <f t="shared" si="34"/>
        <v>-0.19711636516211192</v>
      </c>
      <c r="H510" t="s">
        <v>8221</v>
      </c>
      <c r="I510">
        <v>2</v>
      </c>
      <c r="J510">
        <f t="shared" si="35"/>
        <v>-0.25574938887516174</v>
      </c>
    </row>
    <row r="511" spans="1:10" x14ac:dyDescent="0.25">
      <c r="A511" t="s">
        <v>8219</v>
      </c>
      <c r="B511">
        <v>28</v>
      </c>
      <c r="C511">
        <f t="shared" si="34"/>
        <v>-0.19711636516211192</v>
      </c>
      <c r="H511" t="s">
        <v>8221</v>
      </c>
      <c r="I511">
        <v>2</v>
      </c>
      <c r="J511">
        <f t="shared" si="35"/>
        <v>-0.25574938887516174</v>
      </c>
    </row>
    <row r="512" spans="1:10" x14ac:dyDescent="0.25">
      <c r="A512" t="s">
        <v>8219</v>
      </c>
      <c r="B512">
        <v>28</v>
      </c>
      <c r="C512">
        <f t="shared" si="34"/>
        <v>-0.19711636516211192</v>
      </c>
      <c r="H512" t="s">
        <v>8221</v>
      </c>
      <c r="I512">
        <v>2</v>
      </c>
      <c r="J512">
        <f t="shared" si="35"/>
        <v>-0.25574938887516174</v>
      </c>
    </row>
    <row r="513" spans="1:10" x14ac:dyDescent="0.25">
      <c r="A513" t="s">
        <v>8219</v>
      </c>
      <c r="B513">
        <v>28</v>
      </c>
      <c r="C513">
        <f t="shared" si="34"/>
        <v>-0.19711636516211192</v>
      </c>
      <c r="H513" t="s">
        <v>8221</v>
      </c>
      <c r="I513">
        <v>2</v>
      </c>
      <c r="J513">
        <f t="shared" si="35"/>
        <v>-0.25574938887516174</v>
      </c>
    </row>
    <row r="514" spans="1:10" x14ac:dyDescent="0.25">
      <c r="A514" t="s">
        <v>8219</v>
      </c>
      <c r="B514">
        <v>28</v>
      </c>
      <c r="C514">
        <f t="shared" ref="C514:C577" si="36">STANDARDIZE(B514,$E$2,$E$14)</f>
        <v>-0.19711636516211192</v>
      </c>
      <c r="H514" t="s">
        <v>8221</v>
      </c>
      <c r="I514">
        <v>2</v>
      </c>
      <c r="J514">
        <f t="shared" si="35"/>
        <v>-0.25574938887516174</v>
      </c>
    </row>
    <row r="515" spans="1:10" x14ac:dyDescent="0.25">
      <c r="A515" t="s">
        <v>8219</v>
      </c>
      <c r="B515">
        <v>28</v>
      </c>
      <c r="C515">
        <f t="shared" si="36"/>
        <v>-0.19711636516211192</v>
      </c>
      <c r="H515" t="s">
        <v>8221</v>
      </c>
      <c r="I515">
        <v>2</v>
      </c>
      <c r="J515">
        <f t="shared" ref="J515:J578" si="37">STANDARDIZE(I515,$L$2,$L$14)</f>
        <v>-0.25574938887516174</v>
      </c>
    </row>
    <row r="516" spans="1:10" x14ac:dyDescent="0.25">
      <c r="A516" t="s">
        <v>8219</v>
      </c>
      <c r="B516">
        <v>28</v>
      </c>
      <c r="C516">
        <f t="shared" si="36"/>
        <v>-0.19711636516211192</v>
      </c>
      <c r="H516" t="s">
        <v>8221</v>
      </c>
      <c r="I516">
        <v>2</v>
      </c>
      <c r="J516">
        <f t="shared" si="37"/>
        <v>-0.25574938887516174</v>
      </c>
    </row>
    <row r="517" spans="1:10" x14ac:dyDescent="0.25">
      <c r="A517" t="s">
        <v>8219</v>
      </c>
      <c r="B517">
        <v>28</v>
      </c>
      <c r="C517">
        <f t="shared" si="36"/>
        <v>-0.19711636516211192</v>
      </c>
      <c r="H517" t="s">
        <v>8221</v>
      </c>
      <c r="I517">
        <v>2</v>
      </c>
      <c r="J517">
        <f t="shared" si="37"/>
        <v>-0.25574938887516174</v>
      </c>
    </row>
    <row r="518" spans="1:10" x14ac:dyDescent="0.25">
      <c r="A518" t="s">
        <v>8219</v>
      </c>
      <c r="B518">
        <v>28</v>
      </c>
      <c r="C518">
        <f t="shared" si="36"/>
        <v>-0.19711636516211192</v>
      </c>
      <c r="H518" t="s">
        <v>8221</v>
      </c>
      <c r="I518">
        <v>2</v>
      </c>
      <c r="J518">
        <f t="shared" si="37"/>
        <v>-0.25574938887516174</v>
      </c>
    </row>
    <row r="519" spans="1:10" x14ac:dyDescent="0.25">
      <c r="A519" t="s">
        <v>8219</v>
      </c>
      <c r="B519">
        <v>28</v>
      </c>
      <c r="C519">
        <f t="shared" si="36"/>
        <v>-0.19711636516211192</v>
      </c>
      <c r="H519" t="s">
        <v>8221</v>
      </c>
      <c r="I519">
        <v>2</v>
      </c>
      <c r="J519">
        <f t="shared" si="37"/>
        <v>-0.25574938887516174</v>
      </c>
    </row>
    <row r="520" spans="1:10" x14ac:dyDescent="0.25">
      <c r="A520" t="s">
        <v>8219</v>
      </c>
      <c r="B520">
        <v>28</v>
      </c>
      <c r="C520">
        <f t="shared" si="36"/>
        <v>-0.19711636516211192</v>
      </c>
      <c r="H520" t="s">
        <v>8221</v>
      </c>
      <c r="I520">
        <v>2</v>
      </c>
      <c r="J520">
        <f t="shared" si="37"/>
        <v>-0.25574938887516174</v>
      </c>
    </row>
    <row r="521" spans="1:10" x14ac:dyDescent="0.25">
      <c r="A521" t="s">
        <v>8219</v>
      </c>
      <c r="B521">
        <v>28</v>
      </c>
      <c r="C521">
        <f t="shared" si="36"/>
        <v>-0.19711636516211192</v>
      </c>
      <c r="H521" t="s">
        <v>8221</v>
      </c>
      <c r="I521">
        <v>2</v>
      </c>
      <c r="J521">
        <f t="shared" si="37"/>
        <v>-0.25574938887516174</v>
      </c>
    </row>
    <row r="522" spans="1:10" x14ac:dyDescent="0.25">
      <c r="A522" t="s">
        <v>8219</v>
      </c>
      <c r="B522">
        <v>28</v>
      </c>
      <c r="C522">
        <f t="shared" si="36"/>
        <v>-0.19711636516211192</v>
      </c>
      <c r="H522" t="s">
        <v>8221</v>
      </c>
      <c r="I522">
        <v>2</v>
      </c>
      <c r="J522">
        <f t="shared" si="37"/>
        <v>-0.25574938887516174</v>
      </c>
    </row>
    <row r="523" spans="1:10" x14ac:dyDescent="0.25">
      <c r="A523" t="s">
        <v>8219</v>
      </c>
      <c r="B523">
        <v>28</v>
      </c>
      <c r="C523">
        <f t="shared" si="36"/>
        <v>-0.19711636516211192</v>
      </c>
      <c r="H523" t="s">
        <v>8221</v>
      </c>
      <c r="I523">
        <v>2</v>
      </c>
      <c r="J523">
        <f t="shared" si="37"/>
        <v>-0.25574938887516174</v>
      </c>
    </row>
    <row r="524" spans="1:10" x14ac:dyDescent="0.25">
      <c r="A524" t="s">
        <v>8219</v>
      </c>
      <c r="B524">
        <v>28</v>
      </c>
      <c r="C524">
        <f t="shared" si="36"/>
        <v>-0.19711636516211192</v>
      </c>
      <c r="H524" t="s">
        <v>8221</v>
      </c>
      <c r="I524">
        <v>2</v>
      </c>
      <c r="J524">
        <f t="shared" si="37"/>
        <v>-0.25574938887516174</v>
      </c>
    </row>
    <row r="525" spans="1:10" x14ac:dyDescent="0.25">
      <c r="A525" t="s">
        <v>8219</v>
      </c>
      <c r="B525">
        <v>28</v>
      </c>
      <c r="C525">
        <f t="shared" si="36"/>
        <v>-0.19711636516211192</v>
      </c>
      <c r="H525" t="s">
        <v>8221</v>
      </c>
      <c r="I525">
        <v>2</v>
      </c>
      <c r="J525">
        <f t="shared" si="37"/>
        <v>-0.25574938887516174</v>
      </c>
    </row>
    <row r="526" spans="1:10" x14ac:dyDescent="0.25">
      <c r="A526" t="s">
        <v>8219</v>
      </c>
      <c r="B526">
        <v>28</v>
      </c>
      <c r="C526">
        <f t="shared" si="36"/>
        <v>-0.19711636516211192</v>
      </c>
      <c r="H526" t="s">
        <v>8221</v>
      </c>
      <c r="I526">
        <v>2</v>
      </c>
      <c r="J526">
        <f t="shared" si="37"/>
        <v>-0.25574938887516174</v>
      </c>
    </row>
    <row r="527" spans="1:10" x14ac:dyDescent="0.25">
      <c r="A527" t="s">
        <v>8219</v>
      </c>
      <c r="B527">
        <v>28</v>
      </c>
      <c r="C527">
        <f t="shared" si="36"/>
        <v>-0.19711636516211192</v>
      </c>
      <c r="H527" t="s">
        <v>8221</v>
      </c>
      <c r="I527">
        <v>2</v>
      </c>
      <c r="J527">
        <f t="shared" si="37"/>
        <v>-0.25574938887516174</v>
      </c>
    </row>
    <row r="528" spans="1:10" x14ac:dyDescent="0.25">
      <c r="A528" t="s">
        <v>8219</v>
      </c>
      <c r="B528">
        <v>28</v>
      </c>
      <c r="C528">
        <f t="shared" si="36"/>
        <v>-0.19711636516211192</v>
      </c>
      <c r="H528" t="s">
        <v>8221</v>
      </c>
      <c r="I528">
        <v>2</v>
      </c>
      <c r="J528">
        <f t="shared" si="37"/>
        <v>-0.25574938887516174</v>
      </c>
    </row>
    <row r="529" spans="1:10" x14ac:dyDescent="0.25">
      <c r="A529" t="s">
        <v>8219</v>
      </c>
      <c r="B529">
        <v>28</v>
      </c>
      <c r="C529">
        <f t="shared" si="36"/>
        <v>-0.19711636516211192</v>
      </c>
      <c r="H529" t="s">
        <v>8221</v>
      </c>
      <c r="I529">
        <v>2</v>
      </c>
      <c r="J529">
        <f t="shared" si="37"/>
        <v>-0.25574938887516174</v>
      </c>
    </row>
    <row r="530" spans="1:10" x14ac:dyDescent="0.25">
      <c r="A530" t="s">
        <v>8219</v>
      </c>
      <c r="B530">
        <v>28</v>
      </c>
      <c r="C530">
        <f t="shared" si="36"/>
        <v>-0.19711636516211192</v>
      </c>
      <c r="H530" t="s">
        <v>8221</v>
      </c>
      <c r="I530">
        <v>2</v>
      </c>
      <c r="J530">
        <f t="shared" si="37"/>
        <v>-0.25574938887516174</v>
      </c>
    </row>
    <row r="531" spans="1:10" x14ac:dyDescent="0.25">
      <c r="A531" t="s">
        <v>8219</v>
      </c>
      <c r="B531">
        <v>28</v>
      </c>
      <c r="C531">
        <f t="shared" si="36"/>
        <v>-0.19711636516211192</v>
      </c>
      <c r="H531" t="s">
        <v>8221</v>
      </c>
      <c r="I531">
        <v>2</v>
      </c>
      <c r="J531">
        <f t="shared" si="37"/>
        <v>-0.25574938887516174</v>
      </c>
    </row>
    <row r="532" spans="1:10" x14ac:dyDescent="0.25">
      <c r="A532" t="s">
        <v>8219</v>
      </c>
      <c r="B532">
        <v>28</v>
      </c>
      <c r="C532">
        <f t="shared" si="36"/>
        <v>-0.19711636516211192</v>
      </c>
      <c r="H532" t="s">
        <v>8221</v>
      </c>
      <c r="I532">
        <v>2</v>
      </c>
      <c r="J532">
        <f t="shared" si="37"/>
        <v>-0.25574938887516174</v>
      </c>
    </row>
    <row r="533" spans="1:10" x14ac:dyDescent="0.25">
      <c r="A533" t="s">
        <v>8219</v>
      </c>
      <c r="B533">
        <v>28</v>
      </c>
      <c r="C533">
        <f t="shared" si="36"/>
        <v>-0.19711636516211192</v>
      </c>
      <c r="H533" t="s">
        <v>8221</v>
      </c>
      <c r="I533">
        <v>2</v>
      </c>
      <c r="J533">
        <f t="shared" si="37"/>
        <v>-0.25574938887516174</v>
      </c>
    </row>
    <row r="534" spans="1:10" x14ac:dyDescent="0.25">
      <c r="A534" t="s">
        <v>8219</v>
      </c>
      <c r="B534">
        <v>29</v>
      </c>
      <c r="C534">
        <f t="shared" si="36"/>
        <v>-0.19593195078994829</v>
      </c>
      <c r="H534" t="s">
        <v>8221</v>
      </c>
      <c r="I534">
        <v>2</v>
      </c>
      <c r="J534">
        <f t="shared" si="37"/>
        <v>-0.25574938887516174</v>
      </c>
    </row>
    <row r="535" spans="1:10" x14ac:dyDescent="0.25">
      <c r="A535" t="s">
        <v>8219</v>
      </c>
      <c r="B535">
        <v>29</v>
      </c>
      <c r="C535">
        <f t="shared" si="36"/>
        <v>-0.19593195078994829</v>
      </c>
      <c r="H535" t="s">
        <v>8221</v>
      </c>
      <c r="I535">
        <v>2</v>
      </c>
      <c r="J535">
        <f t="shared" si="37"/>
        <v>-0.25574938887516174</v>
      </c>
    </row>
    <row r="536" spans="1:10" x14ac:dyDescent="0.25">
      <c r="A536" t="s">
        <v>8219</v>
      </c>
      <c r="B536">
        <v>29</v>
      </c>
      <c r="C536">
        <f t="shared" si="36"/>
        <v>-0.19593195078994829</v>
      </c>
      <c r="H536" t="s">
        <v>8221</v>
      </c>
      <c r="I536">
        <v>2</v>
      </c>
      <c r="J536">
        <f t="shared" si="37"/>
        <v>-0.25574938887516174</v>
      </c>
    </row>
    <row r="537" spans="1:10" x14ac:dyDescent="0.25">
      <c r="A537" t="s">
        <v>8219</v>
      </c>
      <c r="B537">
        <v>29</v>
      </c>
      <c r="C537">
        <f t="shared" si="36"/>
        <v>-0.19593195078994829</v>
      </c>
      <c r="H537" t="s">
        <v>8221</v>
      </c>
      <c r="I537">
        <v>2</v>
      </c>
      <c r="J537">
        <f t="shared" si="37"/>
        <v>-0.25574938887516174</v>
      </c>
    </row>
    <row r="538" spans="1:10" x14ac:dyDescent="0.25">
      <c r="A538" t="s">
        <v>8219</v>
      </c>
      <c r="B538">
        <v>29</v>
      </c>
      <c r="C538">
        <f t="shared" si="36"/>
        <v>-0.19593195078994829</v>
      </c>
      <c r="H538" t="s">
        <v>8221</v>
      </c>
      <c r="I538">
        <v>2</v>
      </c>
      <c r="J538">
        <f t="shared" si="37"/>
        <v>-0.25574938887516174</v>
      </c>
    </row>
    <row r="539" spans="1:10" x14ac:dyDescent="0.25">
      <c r="A539" t="s">
        <v>8219</v>
      </c>
      <c r="B539">
        <v>29</v>
      </c>
      <c r="C539">
        <f t="shared" si="36"/>
        <v>-0.19593195078994829</v>
      </c>
      <c r="H539" t="s">
        <v>8221</v>
      </c>
      <c r="I539">
        <v>2</v>
      </c>
      <c r="J539">
        <f t="shared" si="37"/>
        <v>-0.25574938887516174</v>
      </c>
    </row>
    <row r="540" spans="1:10" x14ac:dyDescent="0.25">
      <c r="A540" t="s">
        <v>8219</v>
      </c>
      <c r="B540">
        <v>29</v>
      </c>
      <c r="C540">
        <f t="shared" si="36"/>
        <v>-0.19593195078994829</v>
      </c>
      <c r="H540" t="s">
        <v>8221</v>
      </c>
      <c r="I540">
        <v>2</v>
      </c>
      <c r="J540">
        <f t="shared" si="37"/>
        <v>-0.25574938887516174</v>
      </c>
    </row>
    <row r="541" spans="1:10" x14ac:dyDescent="0.25">
      <c r="A541" t="s">
        <v>8219</v>
      </c>
      <c r="B541">
        <v>29</v>
      </c>
      <c r="C541">
        <f t="shared" si="36"/>
        <v>-0.19593195078994829</v>
      </c>
      <c r="H541" t="s">
        <v>8221</v>
      </c>
      <c r="I541">
        <v>2</v>
      </c>
      <c r="J541">
        <f t="shared" si="37"/>
        <v>-0.25574938887516174</v>
      </c>
    </row>
    <row r="542" spans="1:10" x14ac:dyDescent="0.25">
      <c r="A542" t="s">
        <v>8219</v>
      </c>
      <c r="B542">
        <v>29</v>
      </c>
      <c r="C542">
        <f t="shared" si="36"/>
        <v>-0.19593195078994829</v>
      </c>
      <c r="H542" t="s">
        <v>8221</v>
      </c>
      <c r="I542">
        <v>2</v>
      </c>
      <c r="J542">
        <f t="shared" si="37"/>
        <v>-0.25574938887516174</v>
      </c>
    </row>
    <row r="543" spans="1:10" x14ac:dyDescent="0.25">
      <c r="A543" t="s">
        <v>8219</v>
      </c>
      <c r="B543">
        <v>29</v>
      </c>
      <c r="C543">
        <f t="shared" si="36"/>
        <v>-0.19593195078994829</v>
      </c>
      <c r="H543" t="s">
        <v>8221</v>
      </c>
      <c r="I543">
        <v>2</v>
      </c>
      <c r="J543">
        <f t="shared" si="37"/>
        <v>-0.25574938887516174</v>
      </c>
    </row>
    <row r="544" spans="1:10" x14ac:dyDescent="0.25">
      <c r="A544" t="s">
        <v>8219</v>
      </c>
      <c r="B544">
        <v>29</v>
      </c>
      <c r="C544">
        <f t="shared" si="36"/>
        <v>-0.19593195078994829</v>
      </c>
      <c r="H544" t="s">
        <v>8221</v>
      </c>
      <c r="I544">
        <v>2</v>
      </c>
      <c r="J544">
        <f t="shared" si="37"/>
        <v>-0.25574938887516174</v>
      </c>
    </row>
    <row r="545" spans="1:10" x14ac:dyDescent="0.25">
      <c r="A545" t="s">
        <v>8219</v>
      </c>
      <c r="B545">
        <v>29</v>
      </c>
      <c r="C545">
        <f t="shared" si="36"/>
        <v>-0.19593195078994829</v>
      </c>
      <c r="H545" t="s">
        <v>8221</v>
      </c>
      <c r="I545">
        <v>2</v>
      </c>
      <c r="J545">
        <f t="shared" si="37"/>
        <v>-0.25574938887516174</v>
      </c>
    </row>
    <row r="546" spans="1:10" x14ac:dyDescent="0.25">
      <c r="A546" t="s">
        <v>8219</v>
      </c>
      <c r="B546">
        <v>29</v>
      </c>
      <c r="C546">
        <f t="shared" si="36"/>
        <v>-0.19593195078994829</v>
      </c>
      <c r="H546" t="s">
        <v>8221</v>
      </c>
      <c r="I546">
        <v>2</v>
      </c>
      <c r="J546">
        <f t="shared" si="37"/>
        <v>-0.25574938887516174</v>
      </c>
    </row>
    <row r="547" spans="1:10" x14ac:dyDescent="0.25">
      <c r="A547" t="s">
        <v>8219</v>
      </c>
      <c r="B547">
        <v>29</v>
      </c>
      <c r="C547">
        <f t="shared" si="36"/>
        <v>-0.19593195078994829</v>
      </c>
      <c r="H547" t="s">
        <v>8221</v>
      </c>
      <c r="I547">
        <v>2</v>
      </c>
      <c r="J547">
        <f t="shared" si="37"/>
        <v>-0.25574938887516174</v>
      </c>
    </row>
    <row r="548" spans="1:10" x14ac:dyDescent="0.25">
      <c r="A548" t="s">
        <v>8219</v>
      </c>
      <c r="B548">
        <v>29</v>
      </c>
      <c r="C548">
        <f t="shared" si="36"/>
        <v>-0.19593195078994829</v>
      </c>
      <c r="H548" t="s">
        <v>8221</v>
      </c>
      <c r="I548">
        <v>2</v>
      </c>
      <c r="J548">
        <f t="shared" si="37"/>
        <v>-0.25574938887516174</v>
      </c>
    </row>
    <row r="549" spans="1:10" x14ac:dyDescent="0.25">
      <c r="A549" t="s">
        <v>8219</v>
      </c>
      <c r="B549">
        <v>29</v>
      </c>
      <c r="C549">
        <f t="shared" si="36"/>
        <v>-0.19593195078994829</v>
      </c>
      <c r="H549" t="s">
        <v>8221</v>
      </c>
      <c r="I549">
        <v>2</v>
      </c>
      <c r="J549">
        <f t="shared" si="37"/>
        <v>-0.25574938887516174</v>
      </c>
    </row>
    <row r="550" spans="1:10" x14ac:dyDescent="0.25">
      <c r="A550" t="s">
        <v>8219</v>
      </c>
      <c r="B550">
        <v>29</v>
      </c>
      <c r="C550">
        <f t="shared" si="36"/>
        <v>-0.19593195078994829</v>
      </c>
      <c r="H550" t="s">
        <v>8221</v>
      </c>
      <c r="I550">
        <v>2</v>
      </c>
      <c r="J550">
        <f t="shared" si="37"/>
        <v>-0.25574938887516174</v>
      </c>
    </row>
    <row r="551" spans="1:10" x14ac:dyDescent="0.25">
      <c r="A551" t="s">
        <v>8219</v>
      </c>
      <c r="B551">
        <v>29</v>
      </c>
      <c r="C551">
        <f t="shared" si="36"/>
        <v>-0.19593195078994829</v>
      </c>
      <c r="H551" t="s">
        <v>8221</v>
      </c>
      <c r="I551">
        <v>2</v>
      </c>
      <c r="J551">
        <f t="shared" si="37"/>
        <v>-0.25574938887516174</v>
      </c>
    </row>
    <row r="552" spans="1:10" x14ac:dyDescent="0.25">
      <c r="A552" t="s">
        <v>8219</v>
      </c>
      <c r="B552">
        <v>30</v>
      </c>
      <c r="C552">
        <f t="shared" si="36"/>
        <v>-0.19474753641778464</v>
      </c>
      <c r="H552" t="s">
        <v>8221</v>
      </c>
      <c r="I552">
        <v>2</v>
      </c>
      <c r="J552">
        <f t="shared" si="37"/>
        <v>-0.25574938887516174</v>
      </c>
    </row>
    <row r="553" spans="1:10" x14ac:dyDescent="0.25">
      <c r="A553" t="s">
        <v>8219</v>
      </c>
      <c r="B553">
        <v>30</v>
      </c>
      <c r="C553">
        <f t="shared" si="36"/>
        <v>-0.19474753641778464</v>
      </c>
      <c r="H553" t="s">
        <v>8221</v>
      </c>
      <c r="I553">
        <v>2</v>
      </c>
      <c r="J553">
        <f t="shared" si="37"/>
        <v>-0.25574938887516174</v>
      </c>
    </row>
    <row r="554" spans="1:10" x14ac:dyDescent="0.25">
      <c r="A554" t="s">
        <v>8219</v>
      </c>
      <c r="B554">
        <v>30</v>
      </c>
      <c r="C554">
        <f t="shared" si="36"/>
        <v>-0.19474753641778464</v>
      </c>
      <c r="H554" t="s">
        <v>8221</v>
      </c>
      <c r="I554">
        <v>2</v>
      </c>
      <c r="J554">
        <f t="shared" si="37"/>
        <v>-0.25574938887516174</v>
      </c>
    </row>
    <row r="555" spans="1:10" x14ac:dyDescent="0.25">
      <c r="A555" t="s">
        <v>8219</v>
      </c>
      <c r="B555">
        <v>30</v>
      </c>
      <c r="C555">
        <f t="shared" si="36"/>
        <v>-0.19474753641778464</v>
      </c>
      <c r="H555" t="s">
        <v>8221</v>
      </c>
      <c r="I555">
        <v>2</v>
      </c>
      <c r="J555">
        <f t="shared" si="37"/>
        <v>-0.25574938887516174</v>
      </c>
    </row>
    <row r="556" spans="1:10" x14ac:dyDescent="0.25">
      <c r="A556" t="s">
        <v>8219</v>
      </c>
      <c r="B556">
        <v>30</v>
      </c>
      <c r="C556">
        <f t="shared" si="36"/>
        <v>-0.19474753641778464</v>
      </c>
      <c r="H556" t="s">
        <v>8221</v>
      </c>
      <c r="I556">
        <v>2</v>
      </c>
      <c r="J556">
        <f t="shared" si="37"/>
        <v>-0.25574938887516174</v>
      </c>
    </row>
    <row r="557" spans="1:10" x14ac:dyDescent="0.25">
      <c r="A557" t="s">
        <v>8219</v>
      </c>
      <c r="B557">
        <v>30</v>
      </c>
      <c r="C557">
        <f t="shared" si="36"/>
        <v>-0.19474753641778464</v>
      </c>
      <c r="H557" t="s">
        <v>8221</v>
      </c>
      <c r="I557">
        <v>2</v>
      </c>
      <c r="J557">
        <f t="shared" si="37"/>
        <v>-0.25574938887516174</v>
      </c>
    </row>
    <row r="558" spans="1:10" x14ac:dyDescent="0.25">
      <c r="A558" t="s">
        <v>8219</v>
      </c>
      <c r="B558">
        <v>30</v>
      </c>
      <c r="C558">
        <f t="shared" si="36"/>
        <v>-0.19474753641778464</v>
      </c>
      <c r="H558" t="s">
        <v>8221</v>
      </c>
      <c r="I558">
        <v>2</v>
      </c>
      <c r="J558">
        <f t="shared" si="37"/>
        <v>-0.25574938887516174</v>
      </c>
    </row>
    <row r="559" spans="1:10" x14ac:dyDescent="0.25">
      <c r="A559" t="s">
        <v>8219</v>
      </c>
      <c r="B559">
        <v>30</v>
      </c>
      <c r="C559">
        <f t="shared" si="36"/>
        <v>-0.19474753641778464</v>
      </c>
      <c r="H559" t="s">
        <v>8221</v>
      </c>
      <c r="I559">
        <v>2</v>
      </c>
      <c r="J559">
        <f t="shared" si="37"/>
        <v>-0.25574938887516174</v>
      </c>
    </row>
    <row r="560" spans="1:10" x14ac:dyDescent="0.25">
      <c r="A560" t="s">
        <v>8219</v>
      </c>
      <c r="B560">
        <v>30</v>
      </c>
      <c r="C560">
        <f t="shared" si="36"/>
        <v>-0.19474753641778464</v>
      </c>
      <c r="H560" t="s">
        <v>8221</v>
      </c>
      <c r="I560">
        <v>2</v>
      </c>
      <c r="J560">
        <f t="shared" si="37"/>
        <v>-0.25574938887516174</v>
      </c>
    </row>
    <row r="561" spans="1:10" x14ac:dyDescent="0.25">
      <c r="A561" t="s">
        <v>8219</v>
      </c>
      <c r="B561">
        <v>30</v>
      </c>
      <c r="C561">
        <f t="shared" si="36"/>
        <v>-0.19474753641778464</v>
      </c>
      <c r="H561" t="s">
        <v>8221</v>
      </c>
      <c r="I561">
        <v>2</v>
      </c>
      <c r="J561">
        <f t="shared" si="37"/>
        <v>-0.25574938887516174</v>
      </c>
    </row>
    <row r="562" spans="1:10" x14ac:dyDescent="0.25">
      <c r="A562" t="s">
        <v>8219</v>
      </c>
      <c r="B562">
        <v>30</v>
      </c>
      <c r="C562">
        <f t="shared" si="36"/>
        <v>-0.19474753641778464</v>
      </c>
      <c r="H562" t="s">
        <v>8221</v>
      </c>
      <c r="I562">
        <v>2</v>
      </c>
      <c r="J562">
        <f t="shared" si="37"/>
        <v>-0.25574938887516174</v>
      </c>
    </row>
    <row r="563" spans="1:10" x14ac:dyDescent="0.25">
      <c r="A563" t="s">
        <v>8219</v>
      </c>
      <c r="B563">
        <v>30</v>
      </c>
      <c r="C563">
        <f t="shared" si="36"/>
        <v>-0.19474753641778464</v>
      </c>
      <c r="H563" t="s">
        <v>8221</v>
      </c>
      <c r="I563">
        <v>2</v>
      </c>
      <c r="J563">
        <f t="shared" si="37"/>
        <v>-0.25574938887516174</v>
      </c>
    </row>
    <row r="564" spans="1:10" x14ac:dyDescent="0.25">
      <c r="A564" t="s">
        <v>8219</v>
      </c>
      <c r="B564">
        <v>30</v>
      </c>
      <c r="C564">
        <f t="shared" si="36"/>
        <v>-0.19474753641778464</v>
      </c>
      <c r="H564" t="s">
        <v>8221</v>
      </c>
      <c r="I564">
        <v>2</v>
      </c>
      <c r="J564">
        <f t="shared" si="37"/>
        <v>-0.25574938887516174</v>
      </c>
    </row>
    <row r="565" spans="1:10" x14ac:dyDescent="0.25">
      <c r="A565" t="s">
        <v>8219</v>
      </c>
      <c r="B565">
        <v>30</v>
      </c>
      <c r="C565">
        <f t="shared" si="36"/>
        <v>-0.19474753641778464</v>
      </c>
      <c r="H565" t="s">
        <v>8221</v>
      </c>
      <c r="I565">
        <v>2</v>
      </c>
      <c r="J565">
        <f t="shared" si="37"/>
        <v>-0.25574938887516174</v>
      </c>
    </row>
    <row r="566" spans="1:10" x14ac:dyDescent="0.25">
      <c r="A566" t="s">
        <v>8219</v>
      </c>
      <c r="B566">
        <v>30</v>
      </c>
      <c r="C566">
        <f t="shared" si="36"/>
        <v>-0.19474753641778464</v>
      </c>
      <c r="H566" t="s">
        <v>8221</v>
      </c>
      <c r="I566">
        <v>2</v>
      </c>
      <c r="J566">
        <f t="shared" si="37"/>
        <v>-0.25574938887516174</v>
      </c>
    </row>
    <row r="567" spans="1:10" x14ac:dyDescent="0.25">
      <c r="A567" t="s">
        <v>8219</v>
      </c>
      <c r="B567">
        <v>30</v>
      </c>
      <c r="C567">
        <f t="shared" si="36"/>
        <v>-0.19474753641778464</v>
      </c>
      <c r="H567" t="s">
        <v>8221</v>
      </c>
      <c r="I567">
        <v>2</v>
      </c>
      <c r="J567">
        <f t="shared" si="37"/>
        <v>-0.25574938887516174</v>
      </c>
    </row>
    <row r="568" spans="1:10" x14ac:dyDescent="0.25">
      <c r="A568" t="s">
        <v>8219</v>
      </c>
      <c r="B568">
        <v>30</v>
      </c>
      <c r="C568">
        <f t="shared" si="36"/>
        <v>-0.19474753641778464</v>
      </c>
      <c r="H568" t="s">
        <v>8221</v>
      </c>
      <c r="I568">
        <v>2</v>
      </c>
      <c r="J568">
        <f t="shared" si="37"/>
        <v>-0.25574938887516174</v>
      </c>
    </row>
    <row r="569" spans="1:10" x14ac:dyDescent="0.25">
      <c r="A569" t="s">
        <v>8219</v>
      </c>
      <c r="B569">
        <v>30</v>
      </c>
      <c r="C569">
        <f t="shared" si="36"/>
        <v>-0.19474753641778464</v>
      </c>
      <c r="H569" t="s">
        <v>8221</v>
      </c>
      <c r="I569">
        <v>2</v>
      </c>
      <c r="J569">
        <f t="shared" si="37"/>
        <v>-0.25574938887516174</v>
      </c>
    </row>
    <row r="570" spans="1:10" x14ac:dyDescent="0.25">
      <c r="A570" t="s">
        <v>8219</v>
      </c>
      <c r="B570">
        <v>30</v>
      </c>
      <c r="C570">
        <f t="shared" si="36"/>
        <v>-0.19474753641778464</v>
      </c>
      <c r="H570" t="s">
        <v>8221</v>
      </c>
      <c r="I570">
        <v>2</v>
      </c>
      <c r="J570">
        <f t="shared" si="37"/>
        <v>-0.25574938887516174</v>
      </c>
    </row>
    <row r="571" spans="1:10" x14ac:dyDescent="0.25">
      <c r="A571" t="s">
        <v>8219</v>
      </c>
      <c r="B571">
        <v>30</v>
      </c>
      <c r="C571">
        <f t="shared" si="36"/>
        <v>-0.19474753641778464</v>
      </c>
      <c r="H571" t="s">
        <v>8221</v>
      </c>
      <c r="I571">
        <v>2</v>
      </c>
      <c r="J571">
        <f t="shared" si="37"/>
        <v>-0.25574938887516174</v>
      </c>
    </row>
    <row r="572" spans="1:10" x14ac:dyDescent="0.25">
      <c r="A572" t="s">
        <v>8219</v>
      </c>
      <c r="B572">
        <v>30</v>
      </c>
      <c r="C572">
        <f t="shared" si="36"/>
        <v>-0.19474753641778464</v>
      </c>
      <c r="H572" t="s">
        <v>8221</v>
      </c>
      <c r="I572">
        <v>2</v>
      </c>
      <c r="J572">
        <f t="shared" si="37"/>
        <v>-0.25574938887516174</v>
      </c>
    </row>
    <row r="573" spans="1:10" x14ac:dyDescent="0.25">
      <c r="A573" t="s">
        <v>8219</v>
      </c>
      <c r="B573">
        <v>30</v>
      </c>
      <c r="C573">
        <f t="shared" si="36"/>
        <v>-0.19474753641778464</v>
      </c>
      <c r="H573" t="s">
        <v>8221</v>
      </c>
      <c r="I573">
        <v>2</v>
      </c>
      <c r="J573">
        <f t="shared" si="37"/>
        <v>-0.25574938887516174</v>
      </c>
    </row>
    <row r="574" spans="1:10" x14ac:dyDescent="0.25">
      <c r="A574" t="s">
        <v>8219</v>
      </c>
      <c r="B574">
        <v>30</v>
      </c>
      <c r="C574">
        <f t="shared" si="36"/>
        <v>-0.19474753641778464</v>
      </c>
      <c r="H574" t="s">
        <v>8221</v>
      </c>
      <c r="I574">
        <v>2</v>
      </c>
      <c r="J574">
        <f t="shared" si="37"/>
        <v>-0.25574938887516174</v>
      </c>
    </row>
    <row r="575" spans="1:10" x14ac:dyDescent="0.25">
      <c r="A575" t="s">
        <v>8219</v>
      </c>
      <c r="B575">
        <v>30</v>
      </c>
      <c r="C575">
        <f t="shared" si="36"/>
        <v>-0.19474753641778464</v>
      </c>
      <c r="H575" t="s">
        <v>8221</v>
      </c>
      <c r="I575">
        <v>2</v>
      </c>
      <c r="J575">
        <f t="shared" si="37"/>
        <v>-0.25574938887516174</v>
      </c>
    </row>
    <row r="576" spans="1:10" x14ac:dyDescent="0.25">
      <c r="A576" t="s">
        <v>8219</v>
      </c>
      <c r="B576">
        <v>31</v>
      </c>
      <c r="C576">
        <f t="shared" si="36"/>
        <v>-0.19356312204562101</v>
      </c>
      <c r="H576" t="s">
        <v>8221</v>
      </c>
      <c r="I576">
        <v>2</v>
      </c>
      <c r="J576">
        <f t="shared" si="37"/>
        <v>-0.25574938887516174</v>
      </c>
    </row>
    <row r="577" spans="1:10" x14ac:dyDescent="0.25">
      <c r="A577" t="s">
        <v>8219</v>
      </c>
      <c r="B577">
        <v>31</v>
      </c>
      <c r="C577">
        <f t="shared" si="36"/>
        <v>-0.19356312204562101</v>
      </c>
      <c r="H577" t="s">
        <v>8221</v>
      </c>
      <c r="I577">
        <v>2</v>
      </c>
      <c r="J577">
        <f t="shared" si="37"/>
        <v>-0.25574938887516174</v>
      </c>
    </row>
    <row r="578" spans="1:10" x14ac:dyDescent="0.25">
      <c r="A578" t="s">
        <v>8219</v>
      </c>
      <c r="B578">
        <v>31</v>
      </c>
      <c r="C578">
        <f t="shared" ref="C578:C641" si="38">STANDARDIZE(B578,$E$2,$E$14)</f>
        <v>-0.19356312204562101</v>
      </c>
      <c r="H578" t="s">
        <v>8221</v>
      </c>
      <c r="I578">
        <v>2</v>
      </c>
      <c r="J578">
        <f t="shared" si="37"/>
        <v>-0.25574938887516174</v>
      </c>
    </row>
    <row r="579" spans="1:10" x14ac:dyDescent="0.25">
      <c r="A579" t="s">
        <v>8219</v>
      </c>
      <c r="B579">
        <v>31</v>
      </c>
      <c r="C579">
        <f t="shared" si="38"/>
        <v>-0.19356312204562101</v>
      </c>
      <c r="H579" t="s">
        <v>8221</v>
      </c>
      <c r="I579">
        <v>2</v>
      </c>
      <c r="J579">
        <f t="shared" ref="J579:J642" si="39">STANDARDIZE(I579,$L$2,$L$14)</f>
        <v>-0.25574938887516174</v>
      </c>
    </row>
    <row r="580" spans="1:10" x14ac:dyDescent="0.25">
      <c r="A580" t="s">
        <v>8219</v>
      </c>
      <c r="B580">
        <v>31</v>
      </c>
      <c r="C580">
        <f t="shared" si="38"/>
        <v>-0.19356312204562101</v>
      </c>
      <c r="H580" t="s">
        <v>8221</v>
      </c>
      <c r="I580">
        <v>2</v>
      </c>
      <c r="J580">
        <f t="shared" si="39"/>
        <v>-0.25574938887516174</v>
      </c>
    </row>
    <row r="581" spans="1:10" x14ac:dyDescent="0.25">
      <c r="A581" t="s">
        <v>8219</v>
      </c>
      <c r="B581">
        <v>31</v>
      </c>
      <c r="C581">
        <f t="shared" si="38"/>
        <v>-0.19356312204562101</v>
      </c>
      <c r="H581" t="s">
        <v>8221</v>
      </c>
      <c r="I581">
        <v>2</v>
      </c>
      <c r="J581">
        <f t="shared" si="39"/>
        <v>-0.25574938887516174</v>
      </c>
    </row>
    <row r="582" spans="1:10" x14ac:dyDescent="0.25">
      <c r="A582" t="s">
        <v>8219</v>
      </c>
      <c r="B582">
        <v>31</v>
      </c>
      <c r="C582">
        <f t="shared" si="38"/>
        <v>-0.19356312204562101</v>
      </c>
      <c r="H582" t="s">
        <v>8221</v>
      </c>
      <c r="I582">
        <v>2</v>
      </c>
      <c r="J582">
        <f t="shared" si="39"/>
        <v>-0.25574938887516174</v>
      </c>
    </row>
    <row r="583" spans="1:10" x14ac:dyDescent="0.25">
      <c r="A583" t="s">
        <v>8219</v>
      </c>
      <c r="B583">
        <v>31</v>
      </c>
      <c r="C583">
        <f t="shared" si="38"/>
        <v>-0.19356312204562101</v>
      </c>
      <c r="H583" t="s">
        <v>8221</v>
      </c>
      <c r="I583">
        <v>2</v>
      </c>
      <c r="J583">
        <f t="shared" si="39"/>
        <v>-0.25574938887516174</v>
      </c>
    </row>
    <row r="584" spans="1:10" x14ac:dyDescent="0.25">
      <c r="A584" t="s">
        <v>8219</v>
      </c>
      <c r="B584">
        <v>31</v>
      </c>
      <c r="C584">
        <f t="shared" si="38"/>
        <v>-0.19356312204562101</v>
      </c>
      <c r="H584" t="s">
        <v>8221</v>
      </c>
      <c r="I584">
        <v>2</v>
      </c>
      <c r="J584">
        <f t="shared" si="39"/>
        <v>-0.25574938887516174</v>
      </c>
    </row>
    <row r="585" spans="1:10" x14ac:dyDescent="0.25">
      <c r="A585" t="s">
        <v>8219</v>
      </c>
      <c r="B585">
        <v>31</v>
      </c>
      <c r="C585">
        <f t="shared" si="38"/>
        <v>-0.19356312204562101</v>
      </c>
      <c r="H585" t="s">
        <v>8221</v>
      </c>
      <c r="I585">
        <v>2</v>
      </c>
      <c r="J585">
        <f t="shared" si="39"/>
        <v>-0.25574938887516174</v>
      </c>
    </row>
    <row r="586" spans="1:10" x14ac:dyDescent="0.25">
      <c r="A586" t="s">
        <v>8219</v>
      </c>
      <c r="B586">
        <v>31</v>
      </c>
      <c r="C586">
        <f t="shared" si="38"/>
        <v>-0.19356312204562101</v>
      </c>
      <c r="H586" t="s">
        <v>8221</v>
      </c>
      <c r="I586">
        <v>2</v>
      </c>
      <c r="J586">
        <f t="shared" si="39"/>
        <v>-0.25574938887516174</v>
      </c>
    </row>
    <row r="587" spans="1:10" x14ac:dyDescent="0.25">
      <c r="A587" t="s">
        <v>8219</v>
      </c>
      <c r="B587">
        <v>31</v>
      </c>
      <c r="C587">
        <f t="shared" si="38"/>
        <v>-0.19356312204562101</v>
      </c>
      <c r="H587" t="s">
        <v>8221</v>
      </c>
      <c r="I587">
        <v>2</v>
      </c>
      <c r="J587">
        <f t="shared" si="39"/>
        <v>-0.25574938887516174</v>
      </c>
    </row>
    <row r="588" spans="1:10" x14ac:dyDescent="0.25">
      <c r="A588" t="s">
        <v>8219</v>
      </c>
      <c r="B588">
        <v>31</v>
      </c>
      <c r="C588">
        <f t="shared" si="38"/>
        <v>-0.19356312204562101</v>
      </c>
      <c r="H588" t="s">
        <v>8221</v>
      </c>
      <c r="I588">
        <v>2</v>
      </c>
      <c r="J588">
        <f t="shared" si="39"/>
        <v>-0.25574938887516174</v>
      </c>
    </row>
    <row r="589" spans="1:10" x14ac:dyDescent="0.25">
      <c r="A589" t="s">
        <v>8219</v>
      </c>
      <c r="B589">
        <v>31</v>
      </c>
      <c r="C589">
        <f t="shared" si="38"/>
        <v>-0.19356312204562101</v>
      </c>
      <c r="H589" t="s">
        <v>8221</v>
      </c>
      <c r="I589">
        <v>2</v>
      </c>
      <c r="J589">
        <f t="shared" si="39"/>
        <v>-0.25574938887516174</v>
      </c>
    </row>
    <row r="590" spans="1:10" x14ac:dyDescent="0.25">
      <c r="A590" t="s">
        <v>8219</v>
      </c>
      <c r="B590">
        <v>31</v>
      </c>
      <c r="C590">
        <f t="shared" si="38"/>
        <v>-0.19356312204562101</v>
      </c>
      <c r="H590" t="s">
        <v>8221</v>
      </c>
      <c r="I590">
        <v>2</v>
      </c>
      <c r="J590">
        <f t="shared" si="39"/>
        <v>-0.25574938887516174</v>
      </c>
    </row>
    <row r="591" spans="1:10" x14ac:dyDescent="0.25">
      <c r="A591" t="s">
        <v>8219</v>
      </c>
      <c r="B591">
        <v>31</v>
      </c>
      <c r="C591">
        <f t="shared" si="38"/>
        <v>-0.19356312204562101</v>
      </c>
      <c r="H591" t="s">
        <v>8221</v>
      </c>
      <c r="I591">
        <v>2</v>
      </c>
      <c r="J591">
        <f t="shared" si="39"/>
        <v>-0.25574938887516174</v>
      </c>
    </row>
    <row r="592" spans="1:10" x14ac:dyDescent="0.25">
      <c r="A592" t="s">
        <v>8219</v>
      </c>
      <c r="B592">
        <v>31</v>
      </c>
      <c r="C592">
        <f t="shared" si="38"/>
        <v>-0.19356312204562101</v>
      </c>
      <c r="H592" t="s">
        <v>8221</v>
      </c>
      <c r="I592">
        <v>2</v>
      </c>
      <c r="J592">
        <f t="shared" si="39"/>
        <v>-0.25574938887516174</v>
      </c>
    </row>
    <row r="593" spans="1:10" x14ac:dyDescent="0.25">
      <c r="A593" t="s">
        <v>8219</v>
      </c>
      <c r="B593">
        <v>31</v>
      </c>
      <c r="C593">
        <f t="shared" si="38"/>
        <v>-0.19356312204562101</v>
      </c>
      <c r="H593" t="s">
        <v>8221</v>
      </c>
      <c r="I593">
        <v>2</v>
      </c>
      <c r="J593">
        <f t="shared" si="39"/>
        <v>-0.25574938887516174</v>
      </c>
    </row>
    <row r="594" spans="1:10" x14ac:dyDescent="0.25">
      <c r="A594" t="s">
        <v>8219</v>
      </c>
      <c r="B594">
        <v>31</v>
      </c>
      <c r="C594">
        <f t="shared" si="38"/>
        <v>-0.19356312204562101</v>
      </c>
      <c r="H594" t="s">
        <v>8221</v>
      </c>
      <c r="I594">
        <v>2</v>
      </c>
      <c r="J594">
        <f t="shared" si="39"/>
        <v>-0.25574938887516174</v>
      </c>
    </row>
    <row r="595" spans="1:10" x14ac:dyDescent="0.25">
      <c r="A595" t="s">
        <v>8219</v>
      </c>
      <c r="B595">
        <v>31</v>
      </c>
      <c r="C595">
        <f t="shared" si="38"/>
        <v>-0.19356312204562101</v>
      </c>
      <c r="H595" t="s">
        <v>8221</v>
      </c>
      <c r="I595">
        <v>2</v>
      </c>
      <c r="J595">
        <f t="shared" si="39"/>
        <v>-0.25574938887516174</v>
      </c>
    </row>
    <row r="596" spans="1:10" x14ac:dyDescent="0.25">
      <c r="A596" t="s">
        <v>8219</v>
      </c>
      <c r="B596">
        <v>32</v>
      </c>
      <c r="C596">
        <f t="shared" si="38"/>
        <v>-0.19237870767345736</v>
      </c>
      <c r="H596" t="s">
        <v>8221</v>
      </c>
      <c r="I596">
        <v>2</v>
      </c>
      <c r="J596">
        <f t="shared" si="39"/>
        <v>-0.25574938887516174</v>
      </c>
    </row>
    <row r="597" spans="1:10" x14ac:dyDescent="0.25">
      <c r="A597" t="s">
        <v>8219</v>
      </c>
      <c r="B597">
        <v>32</v>
      </c>
      <c r="C597">
        <f t="shared" si="38"/>
        <v>-0.19237870767345736</v>
      </c>
      <c r="H597" t="s">
        <v>8221</v>
      </c>
      <c r="I597">
        <v>2</v>
      </c>
      <c r="J597">
        <f t="shared" si="39"/>
        <v>-0.25574938887516174</v>
      </c>
    </row>
    <row r="598" spans="1:10" x14ac:dyDescent="0.25">
      <c r="A598" t="s">
        <v>8219</v>
      </c>
      <c r="B598">
        <v>32</v>
      </c>
      <c r="C598">
        <f t="shared" si="38"/>
        <v>-0.19237870767345736</v>
      </c>
      <c r="H598" t="s">
        <v>8221</v>
      </c>
      <c r="I598">
        <v>2</v>
      </c>
      <c r="J598">
        <f t="shared" si="39"/>
        <v>-0.25574938887516174</v>
      </c>
    </row>
    <row r="599" spans="1:10" x14ac:dyDescent="0.25">
      <c r="A599" t="s">
        <v>8219</v>
      </c>
      <c r="B599">
        <v>32</v>
      </c>
      <c r="C599">
        <f t="shared" si="38"/>
        <v>-0.19237870767345736</v>
      </c>
      <c r="H599" t="s">
        <v>8221</v>
      </c>
      <c r="I599">
        <v>2</v>
      </c>
      <c r="J599">
        <f t="shared" si="39"/>
        <v>-0.25574938887516174</v>
      </c>
    </row>
    <row r="600" spans="1:10" x14ac:dyDescent="0.25">
      <c r="A600" t="s">
        <v>8219</v>
      </c>
      <c r="B600">
        <v>32</v>
      </c>
      <c r="C600">
        <f t="shared" si="38"/>
        <v>-0.19237870767345736</v>
      </c>
      <c r="H600" t="s">
        <v>8221</v>
      </c>
      <c r="I600">
        <v>2</v>
      </c>
      <c r="J600">
        <f t="shared" si="39"/>
        <v>-0.25574938887516174</v>
      </c>
    </row>
    <row r="601" spans="1:10" x14ac:dyDescent="0.25">
      <c r="A601" t="s">
        <v>8219</v>
      </c>
      <c r="B601">
        <v>32</v>
      </c>
      <c r="C601">
        <f t="shared" si="38"/>
        <v>-0.19237870767345736</v>
      </c>
      <c r="H601" t="s">
        <v>8221</v>
      </c>
      <c r="I601">
        <v>2</v>
      </c>
      <c r="J601">
        <f t="shared" si="39"/>
        <v>-0.25574938887516174</v>
      </c>
    </row>
    <row r="602" spans="1:10" x14ac:dyDescent="0.25">
      <c r="A602" t="s">
        <v>8219</v>
      </c>
      <c r="B602">
        <v>32</v>
      </c>
      <c r="C602">
        <f t="shared" si="38"/>
        <v>-0.19237870767345736</v>
      </c>
      <c r="H602" t="s">
        <v>8221</v>
      </c>
      <c r="I602">
        <v>2</v>
      </c>
      <c r="J602">
        <f t="shared" si="39"/>
        <v>-0.25574938887516174</v>
      </c>
    </row>
    <row r="603" spans="1:10" x14ac:dyDescent="0.25">
      <c r="A603" t="s">
        <v>8219</v>
      </c>
      <c r="B603">
        <v>32</v>
      </c>
      <c r="C603">
        <f t="shared" si="38"/>
        <v>-0.19237870767345736</v>
      </c>
      <c r="H603" t="s">
        <v>8221</v>
      </c>
      <c r="I603">
        <v>2</v>
      </c>
      <c r="J603">
        <f t="shared" si="39"/>
        <v>-0.25574938887516174</v>
      </c>
    </row>
    <row r="604" spans="1:10" x14ac:dyDescent="0.25">
      <c r="A604" t="s">
        <v>8219</v>
      </c>
      <c r="B604">
        <v>32</v>
      </c>
      <c r="C604">
        <f t="shared" si="38"/>
        <v>-0.19237870767345736</v>
      </c>
      <c r="H604" t="s">
        <v>8221</v>
      </c>
      <c r="I604">
        <v>2</v>
      </c>
      <c r="J604">
        <f t="shared" si="39"/>
        <v>-0.25574938887516174</v>
      </c>
    </row>
    <row r="605" spans="1:10" x14ac:dyDescent="0.25">
      <c r="A605" t="s">
        <v>8219</v>
      </c>
      <c r="B605">
        <v>32</v>
      </c>
      <c r="C605">
        <f t="shared" si="38"/>
        <v>-0.19237870767345736</v>
      </c>
      <c r="H605" t="s">
        <v>8221</v>
      </c>
      <c r="I605">
        <v>2</v>
      </c>
      <c r="J605">
        <f t="shared" si="39"/>
        <v>-0.25574938887516174</v>
      </c>
    </row>
    <row r="606" spans="1:10" x14ac:dyDescent="0.25">
      <c r="A606" t="s">
        <v>8219</v>
      </c>
      <c r="B606">
        <v>32</v>
      </c>
      <c r="C606">
        <f t="shared" si="38"/>
        <v>-0.19237870767345736</v>
      </c>
      <c r="H606" t="s">
        <v>8221</v>
      </c>
      <c r="I606">
        <v>2</v>
      </c>
      <c r="J606">
        <f t="shared" si="39"/>
        <v>-0.25574938887516174</v>
      </c>
    </row>
    <row r="607" spans="1:10" x14ac:dyDescent="0.25">
      <c r="A607" t="s">
        <v>8219</v>
      </c>
      <c r="B607">
        <v>32</v>
      </c>
      <c r="C607">
        <f t="shared" si="38"/>
        <v>-0.19237870767345736</v>
      </c>
      <c r="H607" t="s">
        <v>8221</v>
      </c>
      <c r="I607">
        <v>2</v>
      </c>
      <c r="J607">
        <f t="shared" si="39"/>
        <v>-0.25574938887516174</v>
      </c>
    </row>
    <row r="608" spans="1:10" x14ac:dyDescent="0.25">
      <c r="A608" t="s">
        <v>8219</v>
      </c>
      <c r="B608">
        <v>32</v>
      </c>
      <c r="C608">
        <f t="shared" si="38"/>
        <v>-0.19237870767345736</v>
      </c>
      <c r="H608" t="s">
        <v>8221</v>
      </c>
      <c r="I608">
        <v>2</v>
      </c>
      <c r="J608">
        <f t="shared" si="39"/>
        <v>-0.25574938887516174</v>
      </c>
    </row>
    <row r="609" spans="1:10" x14ac:dyDescent="0.25">
      <c r="A609" t="s">
        <v>8219</v>
      </c>
      <c r="B609">
        <v>32</v>
      </c>
      <c r="C609">
        <f t="shared" si="38"/>
        <v>-0.19237870767345736</v>
      </c>
      <c r="H609" t="s">
        <v>8221</v>
      </c>
      <c r="I609">
        <v>2</v>
      </c>
      <c r="J609">
        <f t="shared" si="39"/>
        <v>-0.25574938887516174</v>
      </c>
    </row>
    <row r="610" spans="1:10" x14ac:dyDescent="0.25">
      <c r="A610" t="s">
        <v>8219</v>
      </c>
      <c r="B610">
        <v>32</v>
      </c>
      <c r="C610">
        <f t="shared" si="38"/>
        <v>-0.19237870767345736</v>
      </c>
      <c r="H610" t="s">
        <v>8221</v>
      </c>
      <c r="I610">
        <v>2</v>
      </c>
      <c r="J610">
        <f t="shared" si="39"/>
        <v>-0.25574938887516174</v>
      </c>
    </row>
    <row r="611" spans="1:10" x14ac:dyDescent="0.25">
      <c r="A611" t="s">
        <v>8219</v>
      </c>
      <c r="B611">
        <v>32</v>
      </c>
      <c r="C611">
        <f t="shared" si="38"/>
        <v>-0.19237870767345736</v>
      </c>
      <c r="H611" t="s">
        <v>8221</v>
      </c>
      <c r="I611">
        <v>2</v>
      </c>
      <c r="J611">
        <f t="shared" si="39"/>
        <v>-0.25574938887516174</v>
      </c>
    </row>
    <row r="612" spans="1:10" x14ac:dyDescent="0.25">
      <c r="A612" t="s">
        <v>8219</v>
      </c>
      <c r="B612">
        <v>32</v>
      </c>
      <c r="C612">
        <f t="shared" si="38"/>
        <v>-0.19237870767345736</v>
      </c>
      <c r="H612" t="s">
        <v>8221</v>
      </c>
      <c r="I612">
        <v>2</v>
      </c>
      <c r="J612">
        <f t="shared" si="39"/>
        <v>-0.25574938887516174</v>
      </c>
    </row>
    <row r="613" spans="1:10" x14ac:dyDescent="0.25">
      <c r="A613" t="s">
        <v>8219</v>
      </c>
      <c r="B613">
        <v>32</v>
      </c>
      <c r="C613">
        <f t="shared" si="38"/>
        <v>-0.19237870767345736</v>
      </c>
      <c r="H613" t="s">
        <v>8221</v>
      </c>
      <c r="I613">
        <v>2</v>
      </c>
      <c r="J613">
        <f t="shared" si="39"/>
        <v>-0.25574938887516174</v>
      </c>
    </row>
    <row r="614" spans="1:10" x14ac:dyDescent="0.25">
      <c r="A614" t="s">
        <v>8219</v>
      </c>
      <c r="B614">
        <v>32</v>
      </c>
      <c r="C614">
        <f t="shared" si="38"/>
        <v>-0.19237870767345736</v>
      </c>
      <c r="H614" t="s">
        <v>8221</v>
      </c>
      <c r="I614">
        <v>2</v>
      </c>
      <c r="J614">
        <f t="shared" si="39"/>
        <v>-0.25574938887516174</v>
      </c>
    </row>
    <row r="615" spans="1:10" x14ac:dyDescent="0.25">
      <c r="A615" t="s">
        <v>8219</v>
      </c>
      <c r="B615">
        <v>33</v>
      </c>
      <c r="C615">
        <f t="shared" si="38"/>
        <v>-0.19119429330129373</v>
      </c>
      <c r="H615" t="s">
        <v>8221</v>
      </c>
      <c r="I615">
        <v>2</v>
      </c>
      <c r="J615">
        <f t="shared" si="39"/>
        <v>-0.25574938887516174</v>
      </c>
    </row>
    <row r="616" spans="1:10" x14ac:dyDescent="0.25">
      <c r="A616" t="s">
        <v>8219</v>
      </c>
      <c r="B616">
        <v>33</v>
      </c>
      <c r="C616">
        <f t="shared" si="38"/>
        <v>-0.19119429330129373</v>
      </c>
      <c r="H616" t="s">
        <v>8221</v>
      </c>
      <c r="I616">
        <v>2</v>
      </c>
      <c r="J616">
        <f t="shared" si="39"/>
        <v>-0.25574938887516174</v>
      </c>
    </row>
    <row r="617" spans="1:10" x14ac:dyDescent="0.25">
      <c r="A617" t="s">
        <v>8219</v>
      </c>
      <c r="B617">
        <v>33</v>
      </c>
      <c r="C617">
        <f t="shared" si="38"/>
        <v>-0.19119429330129373</v>
      </c>
      <c r="H617" t="s">
        <v>8221</v>
      </c>
      <c r="I617">
        <v>2</v>
      </c>
      <c r="J617">
        <f t="shared" si="39"/>
        <v>-0.25574938887516174</v>
      </c>
    </row>
    <row r="618" spans="1:10" x14ac:dyDescent="0.25">
      <c r="A618" t="s">
        <v>8219</v>
      </c>
      <c r="B618">
        <v>33</v>
      </c>
      <c r="C618">
        <f t="shared" si="38"/>
        <v>-0.19119429330129373</v>
      </c>
      <c r="H618" t="s">
        <v>8221</v>
      </c>
      <c r="I618">
        <v>2</v>
      </c>
      <c r="J618">
        <f t="shared" si="39"/>
        <v>-0.25574938887516174</v>
      </c>
    </row>
    <row r="619" spans="1:10" x14ac:dyDescent="0.25">
      <c r="A619" t="s">
        <v>8219</v>
      </c>
      <c r="B619">
        <v>33</v>
      </c>
      <c r="C619">
        <f t="shared" si="38"/>
        <v>-0.19119429330129373</v>
      </c>
      <c r="H619" t="s">
        <v>8221</v>
      </c>
      <c r="I619">
        <v>2</v>
      </c>
      <c r="J619">
        <f t="shared" si="39"/>
        <v>-0.25574938887516174</v>
      </c>
    </row>
    <row r="620" spans="1:10" x14ac:dyDescent="0.25">
      <c r="A620" t="s">
        <v>8219</v>
      </c>
      <c r="B620">
        <v>33</v>
      </c>
      <c r="C620">
        <f t="shared" si="38"/>
        <v>-0.19119429330129373</v>
      </c>
      <c r="H620" t="s">
        <v>8221</v>
      </c>
      <c r="I620">
        <v>2</v>
      </c>
      <c r="J620">
        <f t="shared" si="39"/>
        <v>-0.25574938887516174</v>
      </c>
    </row>
    <row r="621" spans="1:10" x14ac:dyDescent="0.25">
      <c r="A621" t="s">
        <v>8219</v>
      </c>
      <c r="B621">
        <v>33</v>
      </c>
      <c r="C621">
        <f t="shared" si="38"/>
        <v>-0.19119429330129373</v>
      </c>
      <c r="H621" t="s">
        <v>8221</v>
      </c>
      <c r="I621">
        <v>2</v>
      </c>
      <c r="J621">
        <f t="shared" si="39"/>
        <v>-0.25574938887516174</v>
      </c>
    </row>
    <row r="622" spans="1:10" x14ac:dyDescent="0.25">
      <c r="A622" t="s">
        <v>8219</v>
      </c>
      <c r="B622">
        <v>33</v>
      </c>
      <c r="C622">
        <f t="shared" si="38"/>
        <v>-0.19119429330129373</v>
      </c>
      <c r="H622" t="s">
        <v>8221</v>
      </c>
      <c r="I622">
        <v>2</v>
      </c>
      <c r="J622">
        <f t="shared" si="39"/>
        <v>-0.25574938887516174</v>
      </c>
    </row>
    <row r="623" spans="1:10" x14ac:dyDescent="0.25">
      <c r="A623" t="s">
        <v>8219</v>
      </c>
      <c r="B623">
        <v>33</v>
      </c>
      <c r="C623">
        <f t="shared" si="38"/>
        <v>-0.19119429330129373</v>
      </c>
      <c r="H623" t="s">
        <v>8221</v>
      </c>
      <c r="I623">
        <v>2</v>
      </c>
      <c r="J623">
        <f t="shared" si="39"/>
        <v>-0.25574938887516174</v>
      </c>
    </row>
    <row r="624" spans="1:10" x14ac:dyDescent="0.25">
      <c r="A624" t="s">
        <v>8219</v>
      </c>
      <c r="B624">
        <v>33</v>
      </c>
      <c r="C624">
        <f t="shared" si="38"/>
        <v>-0.19119429330129373</v>
      </c>
      <c r="H624" t="s">
        <v>8221</v>
      </c>
      <c r="I624">
        <v>2</v>
      </c>
      <c r="J624">
        <f t="shared" si="39"/>
        <v>-0.25574938887516174</v>
      </c>
    </row>
    <row r="625" spans="1:10" x14ac:dyDescent="0.25">
      <c r="A625" t="s">
        <v>8219</v>
      </c>
      <c r="B625">
        <v>33</v>
      </c>
      <c r="C625">
        <f t="shared" si="38"/>
        <v>-0.19119429330129373</v>
      </c>
      <c r="H625" t="s">
        <v>8221</v>
      </c>
      <c r="I625">
        <v>2</v>
      </c>
      <c r="J625">
        <f t="shared" si="39"/>
        <v>-0.25574938887516174</v>
      </c>
    </row>
    <row r="626" spans="1:10" x14ac:dyDescent="0.25">
      <c r="A626" t="s">
        <v>8219</v>
      </c>
      <c r="B626">
        <v>33</v>
      </c>
      <c r="C626">
        <f t="shared" si="38"/>
        <v>-0.19119429330129373</v>
      </c>
      <c r="H626" t="s">
        <v>8221</v>
      </c>
      <c r="I626">
        <v>2</v>
      </c>
      <c r="J626">
        <f t="shared" si="39"/>
        <v>-0.25574938887516174</v>
      </c>
    </row>
    <row r="627" spans="1:10" x14ac:dyDescent="0.25">
      <c r="A627" t="s">
        <v>8219</v>
      </c>
      <c r="B627">
        <v>33</v>
      </c>
      <c r="C627">
        <f t="shared" si="38"/>
        <v>-0.19119429330129373</v>
      </c>
      <c r="H627" t="s">
        <v>8221</v>
      </c>
      <c r="I627">
        <v>2</v>
      </c>
      <c r="J627">
        <f t="shared" si="39"/>
        <v>-0.25574938887516174</v>
      </c>
    </row>
    <row r="628" spans="1:10" x14ac:dyDescent="0.25">
      <c r="A628" t="s">
        <v>8219</v>
      </c>
      <c r="B628">
        <v>33</v>
      </c>
      <c r="C628">
        <f t="shared" si="38"/>
        <v>-0.19119429330129373</v>
      </c>
      <c r="H628" t="s">
        <v>8221</v>
      </c>
      <c r="I628">
        <v>2</v>
      </c>
      <c r="J628">
        <f t="shared" si="39"/>
        <v>-0.25574938887516174</v>
      </c>
    </row>
    <row r="629" spans="1:10" x14ac:dyDescent="0.25">
      <c r="A629" t="s">
        <v>8219</v>
      </c>
      <c r="B629">
        <v>33</v>
      </c>
      <c r="C629">
        <f t="shared" si="38"/>
        <v>-0.19119429330129373</v>
      </c>
      <c r="H629" t="s">
        <v>8221</v>
      </c>
      <c r="I629">
        <v>2</v>
      </c>
      <c r="J629">
        <f t="shared" si="39"/>
        <v>-0.25574938887516174</v>
      </c>
    </row>
    <row r="630" spans="1:10" x14ac:dyDescent="0.25">
      <c r="A630" t="s">
        <v>8219</v>
      </c>
      <c r="B630">
        <v>33</v>
      </c>
      <c r="C630">
        <f t="shared" si="38"/>
        <v>-0.19119429330129373</v>
      </c>
      <c r="H630" t="s">
        <v>8221</v>
      </c>
      <c r="I630">
        <v>2</v>
      </c>
      <c r="J630">
        <f t="shared" si="39"/>
        <v>-0.25574938887516174</v>
      </c>
    </row>
    <row r="631" spans="1:10" x14ac:dyDescent="0.25">
      <c r="A631" t="s">
        <v>8219</v>
      </c>
      <c r="B631">
        <v>33</v>
      </c>
      <c r="C631">
        <f t="shared" si="38"/>
        <v>-0.19119429330129373</v>
      </c>
      <c r="H631" t="s">
        <v>8221</v>
      </c>
      <c r="I631">
        <v>2</v>
      </c>
      <c r="J631">
        <f t="shared" si="39"/>
        <v>-0.25574938887516174</v>
      </c>
    </row>
    <row r="632" spans="1:10" x14ac:dyDescent="0.25">
      <c r="A632" t="s">
        <v>8219</v>
      </c>
      <c r="B632">
        <v>33</v>
      </c>
      <c r="C632">
        <f t="shared" si="38"/>
        <v>-0.19119429330129373</v>
      </c>
      <c r="H632" t="s">
        <v>8221</v>
      </c>
      <c r="I632">
        <v>2</v>
      </c>
      <c r="J632">
        <f t="shared" si="39"/>
        <v>-0.25574938887516174</v>
      </c>
    </row>
    <row r="633" spans="1:10" x14ac:dyDescent="0.25">
      <c r="A633" t="s">
        <v>8219</v>
      </c>
      <c r="B633">
        <v>33</v>
      </c>
      <c r="C633">
        <f t="shared" si="38"/>
        <v>-0.19119429330129373</v>
      </c>
      <c r="H633" t="s">
        <v>8221</v>
      </c>
      <c r="I633">
        <v>2</v>
      </c>
      <c r="J633">
        <f t="shared" si="39"/>
        <v>-0.25574938887516174</v>
      </c>
    </row>
    <row r="634" spans="1:10" x14ac:dyDescent="0.25">
      <c r="A634" t="s">
        <v>8219</v>
      </c>
      <c r="B634">
        <v>33</v>
      </c>
      <c r="C634">
        <f t="shared" si="38"/>
        <v>-0.19119429330129373</v>
      </c>
      <c r="H634" t="s">
        <v>8221</v>
      </c>
      <c r="I634">
        <v>2</v>
      </c>
      <c r="J634">
        <f t="shared" si="39"/>
        <v>-0.25574938887516174</v>
      </c>
    </row>
    <row r="635" spans="1:10" x14ac:dyDescent="0.25">
      <c r="A635" t="s">
        <v>8219</v>
      </c>
      <c r="B635">
        <v>33</v>
      </c>
      <c r="C635">
        <f t="shared" si="38"/>
        <v>-0.19119429330129373</v>
      </c>
      <c r="H635" t="s">
        <v>8221</v>
      </c>
      <c r="I635">
        <v>2</v>
      </c>
      <c r="J635">
        <f t="shared" si="39"/>
        <v>-0.25574938887516174</v>
      </c>
    </row>
    <row r="636" spans="1:10" x14ac:dyDescent="0.25">
      <c r="A636" t="s">
        <v>8219</v>
      </c>
      <c r="B636">
        <v>33</v>
      </c>
      <c r="C636">
        <f t="shared" si="38"/>
        <v>-0.19119429330129373</v>
      </c>
      <c r="H636" t="s">
        <v>8221</v>
      </c>
      <c r="I636">
        <v>2</v>
      </c>
      <c r="J636">
        <f t="shared" si="39"/>
        <v>-0.25574938887516174</v>
      </c>
    </row>
    <row r="637" spans="1:10" x14ac:dyDescent="0.25">
      <c r="A637" t="s">
        <v>8219</v>
      </c>
      <c r="B637">
        <v>33</v>
      </c>
      <c r="C637">
        <f t="shared" si="38"/>
        <v>-0.19119429330129373</v>
      </c>
      <c r="H637" t="s">
        <v>8221</v>
      </c>
      <c r="I637">
        <v>2</v>
      </c>
      <c r="J637">
        <f t="shared" si="39"/>
        <v>-0.25574938887516174</v>
      </c>
    </row>
    <row r="638" spans="1:10" x14ac:dyDescent="0.25">
      <c r="A638" t="s">
        <v>8219</v>
      </c>
      <c r="B638">
        <v>33</v>
      </c>
      <c r="C638">
        <f t="shared" si="38"/>
        <v>-0.19119429330129373</v>
      </c>
      <c r="H638" t="s">
        <v>8221</v>
      </c>
      <c r="I638">
        <v>2</v>
      </c>
      <c r="J638">
        <f t="shared" si="39"/>
        <v>-0.25574938887516174</v>
      </c>
    </row>
    <row r="639" spans="1:10" x14ac:dyDescent="0.25">
      <c r="A639" t="s">
        <v>8219</v>
      </c>
      <c r="B639">
        <v>34</v>
      </c>
      <c r="C639">
        <f t="shared" si="38"/>
        <v>-0.19000987892913007</v>
      </c>
      <c r="H639" t="s">
        <v>8221</v>
      </c>
      <c r="I639">
        <v>2</v>
      </c>
      <c r="J639">
        <f t="shared" si="39"/>
        <v>-0.25574938887516174</v>
      </c>
    </row>
    <row r="640" spans="1:10" x14ac:dyDescent="0.25">
      <c r="A640" t="s">
        <v>8219</v>
      </c>
      <c r="B640">
        <v>34</v>
      </c>
      <c r="C640">
        <f t="shared" si="38"/>
        <v>-0.19000987892913007</v>
      </c>
      <c r="H640" t="s">
        <v>8221</v>
      </c>
      <c r="I640">
        <v>2</v>
      </c>
      <c r="J640">
        <f t="shared" si="39"/>
        <v>-0.25574938887516174</v>
      </c>
    </row>
    <row r="641" spans="1:10" x14ac:dyDescent="0.25">
      <c r="A641" t="s">
        <v>8219</v>
      </c>
      <c r="B641">
        <v>34</v>
      </c>
      <c r="C641">
        <f t="shared" si="38"/>
        <v>-0.19000987892913007</v>
      </c>
      <c r="H641" t="s">
        <v>8221</v>
      </c>
      <c r="I641">
        <v>2</v>
      </c>
      <c r="J641">
        <f t="shared" si="39"/>
        <v>-0.25574938887516174</v>
      </c>
    </row>
    <row r="642" spans="1:10" x14ac:dyDescent="0.25">
      <c r="A642" t="s">
        <v>8219</v>
      </c>
      <c r="B642">
        <v>34</v>
      </c>
      <c r="C642">
        <f t="shared" ref="C642:C705" si="40">STANDARDIZE(B642,$E$2,$E$14)</f>
        <v>-0.19000987892913007</v>
      </c>
      <c r="H642" t="s">
        <v>8221</v>
      </c>
      <c r="I642">
        <v>2</v>
      </c>
      <c r="J642">
        <f t="shared" si="39"/>
        <v>-0.25574938887516174</v>
      </c>
    </row>
    <row r="643" spans="1:10" x14ac:dyDescent="0.25">
      <c r="A643" t="s">
        <v>8219</v>
      </c>
      <c r="B643">
        <v>34</v>
      </c>
      <c r="C643">
        <f t="shared" si="40"/>
        <v>-0.19000987892913007</v>
      </c>
      <c r="H643" t="s">
        <v>8221</v>
      </c>
      <c r="I643">
        <v>2</v>
      </c>
      <c r="J643">
        <f t="shared" ref="J643:J706" si="41">STANDARDIZE(I643,$L$2,$L$14)</f>
        <v>-0.25574938887516174</v>
      </c>
    </row>
    <row r="644" spans="1:10" x14ac:dyDescent="0.25">
      <c r="A644" t="s">
        <v>8219</v>
      </c>
      <c r="B644">
        <v>34</v>
      </c>
      <c r="C644">
        <f t="shared" si="40"/>
        <v>-0.19000987892913007</v>
      </c>
      <c r="H644" t="s">
        <v>8221</v>
      </c>
      <c r="I644">
        <v>2</v>
      </c>
      <c r="J644">
        <f t="shared" si="41"/>
        <v>-0.25574938887516174</v>
      </c>
    </row>
    <row r="645" spans="1:10" x14ac:dyDescent="0.25">
      <c r="A645" t="s">
        <v>8219</v>
      </c>
      <c r="B645">
        <v>34</v>
      </c>
      <c r="C645">
        <f t="shared" si="40"/>
        <v>-0.19000987892913007</v>
      </c>
      <c r="H645" t="s">
        <v>8221</v>
      </c>
      <c r="I645">
        <v>2</v>
      </c>
      <c r="J645">
        <f t="shared" si="41"/>
        <v>-0.25574938887516174</v>
      </c>
    </row>
    <row r="646" spans="1:10" x14ac:dyDescent="0.25">
      <c r="A646" t="s">
        <v>8219</v>
      </c>
      <c r="B646">
        <v>34</v>
      </c>
      <c r="C646">
        <f t="shared" si="40"/>
        <v>-0.19000987892913007</v>
      </c>
      <c r="H646" t="s">
        <v>8221</v>
      </c>
      <c r="I646">
        <v>3</v>
      </c>
      <c r="J646">
        <f t="shared" si="41"/>
        <v>-0.23946978474057207</v>
      </c>
    </row>
    <row r="647" spans="1:10" x14ac:dyDescent="0.25">
      <c r="A647" t="s">
        <v>8219</v>
      </c>
      <c r="B647">
        <v>34</v>
      </c>
      <c r="C647">
        <f t="shared" si="40"/>
        <v>-0.19000987892913007</v>
      </c>
      <c r="H647" t="s">
        <v>8221</v>
      </c>
      <c r="I647">
        <v>3</v>
      </c>
      <c r="J647">
        <f t="shared" si="41"/>
        <v>-0.23946978474057207</v>
      </c>
    </row>
    <row r="648" spans="1:10" x14ac:dyDescent="0.25">
      <c r="A648" t="s">
        <v>8219</v>
      </c>
      <c r="B648">
        <v>34</v>
      </c>
      <c r="C648">
        <f t="shared" si="40"/>
        <v>-0.19000987892913007</v>
      </c>
      <c r="H648" t="s">
        <v>8221</v>
      </c>
      <c r="I648">
        <v>3</v>
      </c>
      <c r="J648">
        <f t="shared" si="41"/>
        <v>-0.23946978474057207</v>
      </c>
    </row>
    <row r="649" spans="1:10" x14ac:dyDescent="0.25">
      <c r="A649" t="s">
        <v>8219</v>
      </c>
      <c r="B649">
        <v>34</v>
      </c>
      <c r="C649">
        <f t="shared" si="40"/>
        <v>-0.19000987892913007</v>
      </c>
      <c r="H649" t="s">
        <v>8221</v>
      </c>
      <c r="I649">
        <v>3</v>
      </c>
      <c r="J649">
        <f t="shared" si="41"/>
        <v>-0.23946978474057207</v>
      </c>
    </row>
    <row r="650" spans="1:10" x14ac:dyDescent="0.25">
      <c r="A650" t="s">
        <v>8219</v>
      </c>
      <c r="B650">
        <v>34</v>
      </c>
      <c r="C650">
        <f t="shared" si="40"/>
        <v>-0.19000987892913007</v>
      </c>
      <c r="H650" t="s">
        <v>8221</v>
      </c>
      <c r="I650">
        <v>3</v>
      </c>
      <c r="J650">
        <f t="shared" si="41"/>
        <v>-0.23946978474057207</v>
      </c>
    </row>
    <row r="651" spans="1:10" x14ac:dyDescent="0.25">
      <c r="A651" t="s">
        <v>8219</v>
      </c>
      <c r="B651">
        <v>34</v>
      </c>
      <c r="C651">
        <f t="shared" si="40"/>
        <v>-0.19000987892913007</v>
      </c>
      <c r="H651" t="s">
        <v>8221</v>
      </c>
      <c r="I651">
        <v>3</v>
      </c>
      <c r="J651">
        <f t="shared" si="41"/>
        <v>-0.23946978474057207</v>
      </c>
    </row>
    <row r="652" spans="1:10" x14ac:dyDescent="0.25">
      <c r="A652" t="s">
        <v>8219</v>
      </c>
      <c r="B652">
        <v>34</v>
      </c>
      <c r="C652">
        <f t="shared" si="40"/>
        <v>-0.19000987892913007</v>
      </c>
      <c r="H652" t="s">
        <v>8221</v>
      </c>
      <c r="I652">
        <v>3</v>
      </c>
      <c r="J652">
        <f t="shared" si="41"/>
        <v>-0.23946978474057207</v>
      </c>
    </row>
    <row r="653" spans="1:10" x14ac:dyDescent="0.25">
      <c r="A653" t="s">
        <v>8219</v>
      </c>
      <c r="B653">
        <v>34</v>
      </c>
      <c r="C653">
        <f t="shared" si="40"/>
        <v>-0.19000987892913007</v>
      </c>
      <c r="H653" t="s">
        <v>8221</v>
      </c>
      <c r="I653">
        <v>3</v>
      </c>
      <c r="J653">
        <f t="shared" si="41"/>
        <v>-0.23946978474057207</v>
      </c>
    </row>
    <row r="654" spans="1:10" x14ac:dyDescent="0.25">
      <c r="A654" t="s">
        <v>8219</v>
      </c>
      <c r="B654">
        <v>34</v>
      </c>
      <c r="C654">
        <f t="shared" si="40"/>
        <v>-0.19000987892913007</v>
      </c>
      <c r="H654" t="s">
        <v>8221</v>
      </c>
      <c r="I654">
        <v>3</v>
      </c>
      <c r="J654">
        <f t="shared" si="41"/>
        <v>-0.23946978474057207</v>
      </c>
    </row>
    <row r="655" spans="1:10" x14ac:dyDescent="0.25">
      <c r="A655" t="s">
        <v>8219</v>
      </c>
      <c r="B655">
        <v>34</v>
      </c>
      <c r="C655">
        <f t="shared" si="40"/>
        <v>-0.19000987892913007</v>
      </c>
      <c r="H655" t="s">
        <v>8221</v>
      </c>
      <c r="I655">
        <v>3</v>
      </c>
      <c r="J655">
        <f t="shared" si="41"/>
        <v>-0.23946978474057207</v>
      </c>
    </row>
    <row r="656" spans="1:10" x14ac:dyDescent="0.25">
      <c r="A656" t="s">
        <v>8219</v>
      </c>
      <c r="B656">
        <v>34</v>
      </c>
      <c r="C656">
        <f t="shared" si="40"/>
        <v>-0.19000987892913007</v>
      </c>
      <c r="H656" t="s">
        <v>8221</v>
      </c>
      <c r="I656">
        <v>3</v>
      </c>
      <c r="J656">
        <f t="shared" si="41"/>
        <v>-0.23946978474057207</v>
      </c>
    </row>
    <row r="657" spans="1:10" x14ac:dyDescent="0.25">
      <c r="A657" t="s">
        <v>8219</v>
      </c>
      <c r="B657">
        <v>34</v>
      </c>
      <c r="C657">
        <f t="shared" si="40"/>
        <v>-0.19000987892913007</v>
      </c>
      <c r="H657" t="s">
        <v>8221</v>
      </c>
      <c r="I657">
        <v>3</v>
      </c>
      <c r="J657">
        <f t="shared" si="41"/>
        <v>-0.23946978474057207</v>
      </c>
    </row>
    <row r="658" spans="1:10" x14ac:dyDescent="0.25">
      <c r="A658" t="s">
        <v>8219</v>
      </c>
      <c r="B658">
        <v>34</v>
      </c>
      <c r="C658">
        <f t="shared" si="40"/>
        <v>-0.19000987892913007</v>
      </c>
      <c r="H658" t="s">
        <v>8221</v>
      </c>
      <c r="I658">
        <v>3</v>
      </c>
      <c r="J658">
        <f t="shared" si="41"/>
        <v>-0.23946978474057207</v>
      </c>
    </row>
    <row r="659" spans="1:10" x14ac:dyDescent="0.25">
      <c r="A659" t="s">
        <v>8219</v>
      </c>
      <c r="B659">
        <v>34</v>
      </c>
      <c r="C659">
        <f t="shared" si="40"/>
        <v>-0.19000987892913007</v>
      </c>
      <c r="H659" t="s">
        <v>8221</v>
      </c>
      <c r="I659">
        <v>3</v>
      </c>
      <c r="J659">
        <f t="shared" si="41"/>
        <v>-0.23946978474057207</v>
      </c>
    </row>
    <row r="660" spans="1:10" x14ac:dyDescent="0.25">
      <c r="A660" t="s">
        <v>8219</v>
      </c>
      <c r="B660">
        <v>34</v>
      </c>
      <c r="C660">
        <f t="shared" si="40"/>
        <v>-0.19000987892913007</v>
      </c>
      <c r="H660" t="s">
        <v>8221</v>
      </c>
      <c r="I660">
        <v>3</v>
      </c>
      <c r="J660">
        <f t="shared" si="41"/>
        <v>-0.23946978474057207</v>
      </c>
    </row>
    <row r="661" spans="1:10" x14ac:dyDescent="0.25">
      <c r="A661" t="s">
        <v>8219</v>
      </c>
      <c r="B661">
        <v>34</v>
      </c>
      <c r="C661">
        <f t="shared" si="40"/>
        <v>-0.19000987892913007</v>
      </c>
      <c r="H661" t="s">
        <v>8221</v>
      </c>
      <c r="I661">
        <v>3</v>
      </c>
      <c r="J661">
        <f t="shared" si="41"/>
        <v>-0.23946978474057207</v>
      </c>
    </row>
    <row r="662" spans="1:10" x14ac:dyDescent="0.25">
      <c r="A662" t="s">
        <v>8219</v>
      </c>
      <c r="B662">
        <v>34</v>
      </c>
      <c r="C662">
        <f t="shared" si="40"/>
        <v>-0.19000987892913007</v>
      </c>
      <c r="H662" t="s">
        <v>8221</v>
      </c>
      <c r="I662">
        <v>3</v>
      </c>
      <c r="J662">
        <f t="shared" si="41"/>
        <v>-0.23946978474057207</v>
      </c>
    </row>
    <row r="663" spans="1:10" x14ac:dyDescent="0.25">
      <c r="A663" t="s">
        <v>8219</v>
      </c>
      <c r="B663">
        <v>34</v>
      </c>
      <c r="C663">
        <f t="shared" si="40"/>
        <v>-0.19000987892913007</v>
      </c>
      <c r="H663" t="s">
        <v>8221</v>
      </c>
      <c r="I663">
        <v>3</v>
      </c>
      <c r="J663">
        <f t="shared" si="41"/>
        <v>-0.23946978474057207</v>
      </c>
    </row>
    <row r="664" spans="1:10" x14ac:dyDescent="0.25">
      <c r="A664" t="s">
        <v>8219</v>
      </c>
      <c r="B664">
        <v>34</v>
      </c>
      <c r="C664">
        <f t="shared" si="40"/>
        <v>-0.19000987892913007</v>
      </c>
      <c r="H664" t="s">
        <v>8221</v>
      </c>
      <c r="I664">
        <v>3</v>
      </c>
      <c r="J664">
        <f t="shared" si="41"/>
        <v>-0.23946978474057207</v>
      </c>
    </row>
    <row r="665" spans="1:10" x14ac:dyDescent="0.25">
      <c r="A665" t="s">
        <v>8219</v>
      </c>
      <c r="B665">
        <v>35</v>
      </c>
      <c r="C665">
        <f t="shared" si="40"/>
        <v>-0.18882546455696644</v>
      </c>
      <c r="H665" t="s">
        <v>8221</v>
      </c>
      <c r="I665">
        <v>3</v>
      </c>
      <c r="J665">
        <f t="shared" si="41"/>
        <v>-0.23946978474057207</v>
      </c>
    </row>
    <row r="666" spans="1:10" x14ac:dyDescent="0.25">
      <c r="A666" t="s">
        <v>8219</v>
      </c>
      <c r="B666">
        <v>35</v>
      </c>
      <c r="C666">
        <f t="shared" si="40"/>
        <v>-0.18882546455696644</v>
      </c>
      <c r="H666" t="s">
        <v>8221</v>
      </c>
      <c r="I666">
        <v>3</v>
      </c>
      <c r="J666">
        <f t="shared" si="41"/>
        <v>-0.23946978474057207</v>
      </c>
    </row>
    <row r="667" spans="1:10" x14ac:dyDescent="0.25">
      <c r="A667" t="s">
        <v>8219</v>
      </c>
      <c r="B667">
        <v>35</v>
      </c>
      <c r="C667">
        <f t="shared" si="40"/>
        <v>-0.18882546455696644</v>
      </c>
      <c r="H667" t="s">
        <v>8221</v>
      </c>
      <c r="I667">
        <v>3</v>
      </c>
      <c r="J667">
        <f t="shared" si="41"/>
        <v>-0.23946978474057207</v>
      </c>
    </row>
    <row r="668" spans="1:10" x14ac:dyDescent="0.25">
      <c r="A668" t="s">
        <v>8219</v>
      </c>
      <c r="B668">
        <v>35</v>
      </c>
      <c r="C668">
        <f t="shared" si="40"/>
        <v>-0.18882546455696644</v>
      </c>
      <c r="H668" t="s">
        <v>8221</v>
      </c>
      <c r="I668">
        <v>3</v>
      </c>
      <c r="J668">
        <f t="shared" si="41"/>
        <v>-0.23946978474057207</v>
      </c>
    </row>
    <row r="669" spans="1:10" x14ac:dyDescent="0.25">
      <c r="A669" t="s">
        <v>8219</v>
      </c>
      <c r="B669">
        <v>35</v>
      </c>
      <c r="C669">
        <f t="shared" si="40"/>
        <v>-0.18882546455696644</v>
      </c>
      <c r="H669" t="s">
        <v>8221</v>
      </c>
      <c r="I669">
        <v>3</v>
      </c>
      <c r="J669">
        <f t="shared" si="41"/>
        <v>-0.23946978474057207</v>
      </c>
    </row>
    <row r="670" spans="1:10" x14ac:dyDescent="0.25">
      <c r="A670" t="s">
        <v>8219</v>
      </c>
      <c r="B670">
        <v>35</v>
      </c>
      <c r="C670">
        <f t="shared" si="40"/>
        <v>-0.18882546455696644</v>
      </c>
      <c r="H670" t="s">
        <v>8221</v>
      </c>
      <c r="I670">
        <v>3</v>
      </c>
      <c r="J670">
        <f t="shared" si="41"/>
        <v>-0.23946978474057207</v>
      </c>
    </row>
    <row r="671" spans="1:10" x14ac:dyDescent="0.25">
      <c r="A671" t="s">
        <v>8219</v>
      </c>
      <c r="B671">
        <v>35</v>
      </c>
      <c r="C671">
        <f t="shared" si="40"/>
        <v>-0.18882546455696644</v>
      </c>
      <c r="H671" t="s">
        <v>8221</v>
      </c>
      <c r="I671">
        <v>3</v>
      </c>
      <c r="J671">
        <f t="shared" si="41"/>
        <v>-0.23946978474057207</v>
      </c>
    </row>
    <row r="672" spans="1:10" x14ac:dyDescent="0.25">
      <c r="A672" t="s">
        <v>8219</v>
      </c>
      <c r="B672">
        <v>35</v>
      </c>
      <c r="C672">
        <f t="shared" si="40"/>
        <v>-0.18882546455696644</v>
      </c>
      <c r="H672" t="s">
        <v>8221</v>
      </c>
      <c r="I672">
        <v>3</v>
      </c>
      <c r="J672">
        <f t="shared" si="41"/>
        <v>-0.23946978474057207</v>
      </c>
    </row>
    <row r="673" spans="1:10" x14ac:dyDescent="0.25">
      <c r="A673" t="s">
        <v>8219</v>
      </c>
      <c r="B673">
        <v>35</v>
      </c>
      <c r="C673">
        <f t="shared" si="40"/>
        <v>-0.18882546455696644</v>
      </c>
      <c r="H673" t="s">
        <v>8221</v>
      </c>
      <c r="I673">
        <v>3</v>
      </c>
      <c r="J673">
        <f t="shared" si="41"/>
        <v>-0.23946978474057207</v>
      </c>
    </row>
    <row r="674" spans="1:10" x14ac:dyDescent="0.25">
      <c r="A674" t="s">
        <v>8219</v>
      </c>
      <c r="B674">
        <v>35</v>
      </c>
      <c r="C674">
        <f t="shared" si="40"/>
        <v>-0.18882546455696644</v>
      </c>
      <c r="H674" t="s">
        <v>8221</v>
      </c>
      <c r="I674">
        <v>3</v>
      </c>
      <c r="J674">
        <f t="shared" si="41"/>
        <v>-0.23946978474057207</v>
      </c>
    </row>
    <row r="675" spans="1:10" x14ac:dyDescent="0.25">
      <c r="A675" t="s">
        <v>8219</v>
      </c>
      <c r="B675">
        <v>35</v>
      </c>
      <c r="C675">
        <f t="shared" si="40"/>
        <v>-0.18882546455696644</v>
      </c>
      <c r="H675" t="s">
        <v>8221</v>
      </c>
      <c r="I675">
        <v>3</v>
      </c>
      <c r="J675">
        <f t="shared" si="41"/>
        <v>-0.23946978474057207</v>
      </c>
    </row>
    <row r="676" spans="1:10" x14ac:dyDescent="0.25">
      <c r="A676" t="s">
        <v>8219</v>
      </c>
      <c r="B676">
        <v>35</v>
      </c>
      <c r="C676">
        <f t="shared" si="40"/>
        <v>-0.18882546455696644</v>
      </c>
      <c r="H676" t="s">
        <v>8221</v>
      </c>
      <c r="I676">
        <v>3</v>
      </c>
      <c r="J676">
        <f t="shared" si="41"/>
        <v>-0.23946978474057207</v>
      </c>
    </row>
    <row r="677" spans="1:10" x14ac:dyDescent="0.25">
      <c r="A677" t="s">
        <v>8219</v>
      </c>
      <c r="B677">
        <v>35</v>
      </c>
      <c r="C677">
        <f t="shared" si="40"/>
        <v>-0.18882546455696644</v>
      </c>
      <c r="H677" t="s">
        <v>8221</v>
      </c>
      <c r="I677">
        <v>3</v>
      </c>
      <c r="J677">
        <f t="shared" si="41"/>
        <v>-0.23946978474057207</v>
      </c>
    </row>
    <row r="678" spans="1:10" x14ac:dyDescent="0.25">
      <c r="A678" t="s">
        <v>8219</v>
      </c>
      <c r="B678">
        <v>35</v>
      </c>
      <c r="C678">
        <f t="shared" si="40"/>
        <v>-0.18882546455696644</v>
      </c>
      <c r="H678" t="s">
        <v>8221</v>
      </c>
      <c r="I678">
        <v>3</v>
      </c>
      <c r="J678">
        <f t="shared" si="41"/>
        <v>-0.23946978474057207</v>
      </c>
    </row>
    <row r="679" spans="1:10" x14ac:dyDescent="0.25">
      <c r="A679" t="s">
        <v>8219</v>
      </c>
      <c r="B679">
        <v>35</v>
      </c>
      <c r="C679">
        <f t="shared" si="40"/>
        <v>-0.18882546455696644</v>
      </c>
      <c r="H679" t="s">
        <v>8221</v>
      </c>
      <c r="I679">
        <v>3</v>
      </c>
      <c r="J679">
        <f t="shared" si="41"/>
        <v>-0.23946978474057207</v>
      </c>
    </row>
    <row r="680" spans="1:10" x14ac:dyDescent="0.25">
      <c r="A680" t="s">
        <v>8219</v>
      </c>
      <c r="B680">
        <v>35</v>
      </c>
      <c r="C680">
        <f t="shared" si="40"/>
        <v>-0.18882546455696644</v>
      </c>
      <c r="H680" t="s">
        <v>8221</v>
      </c>
      <c r="I680">
        <v>3</v>
      </c>
      <c r="J680">
        <f t="shared" si="41"/>
        <v>-0.23946978474057207</v>
      </c>
    </row>
    <row r="681" spans="1:10" x14ac:dyDescent="0.25">
      <c r="A681" t="s">
        <v>8219</v>
      </c>
      <c r="B681">
        <v>35</v>
      </c>
      <c r="C681">
        <f t="shared" si="40"/>
        <v>-0.18882546455696644</v>
      </c>
      <c r="H681" t="s">
        <v>8221</v>
      </c>
      <c r="I681">
        <v>3</v>
      </c>
      <c r="J681">
        <f t="shared" si="41"/>
        <v>-0.23946978474057207</v>
      </c>
    </row>
    <row r="682" spans="1:10" x14ac:dyDescent="0.25">
      <c r="A682" t="s">
        <v>8219</v>
      </c>
      <c r="B682">
        <v>35</v>
      </c>
      <c r="C682">
        <f t="shared" si="40"/>
        <v>-0.18882546455696644</v>
      </c>
      <c r="H682" t="s">
        <v>8221</v>
      </c>
      <c r="I682">
        <v>3</v>
      </c>
      <c r="J682">
        <f t="shared" si="41"/>
        <v>-0.23946978474057207</v>
      </c>
    </row>
    <row r="683" spans="1:10" x14ac:dyDescent="0.25">
      <c r="A683" t="s">
        <v>8219</v>
      </c>
      <c r="B683">
        <v>35</v>
      </c>
      <c r="C683">
        <f t="shared" si="40"/>
        <v>-0.18882546455696644</v>
      </c>
      <c r="H683" t="s">
        <v>8221</v>
      </c>
      <c r="I683">
        <v>3</v>
      </c>
      <c r="J683">
        <f t="shared" si="41"/>
        <v>-0.23946978474057207</v>
      </c>
    </row>
    <row r="684" spans="1:10" x14ac:dyDescent="0.25">
      <c r="A684" t="s">
        <v>8219</v>
      </c>
      <c r="B684">
        <v>35</v>
      </c>
      <c r="C684">
        <f t="shared" si="40"/>
        <v>-0.18882546455696644</v>
      </c>
      <c r="H684" t="s">
        <v>8221</v>
      </c>
      <c r="I684">
        <v>3</v>
      </c>
      <c r="J684">
        <f t="shared" si="41"/>
        <v>-0.23946978474057207</v>
      </c>
    </row>
    <row r="685" spans="1:10" x14ac:dyDescent="0.25">
      <c r="A685" t="s">
        <v>8219</v>
      </c>
      <c r="B685">
        <v>35</v>
      </c>
      <c r="C685">
        <f t="shared" si="40"/>
        <v>-0.18882546455696644</v>
      </c>
      <c r="H685" t="s">
        <v>8221</v>
      </c>
      <c r="I685">
        <v>3</v>
      </c>
      <c r="J685">
        <f t="shared" si="41"/>
        <v>-0.23946978474057207</v>
      </c>
    </row>
    <row r="686" spans="1:10" x14ac:dyDescent="0.25">
      <c r="A686" t="s">
        <v>8219</v>
      </c>
      <c r="B686">
        <v>35</v>
      </c>
      <c r="C686">
        <f t="shared" si="40"/>
        <v>-0.18882546455696644</v>
      </c>
      <c r="H686" t="s">
        <v>8221</v>
      </c>
      <c r="I686">
        <v>3</v>
      </c>
      <c r="J686">
        <f t="shared" si="41"/>
        <v>-0.23946978474057207</v>
      </c>
    </row>
    <row r="687" spans="1:10" x14ac:dyDescent="0.25">
      <c r="A687" t="s">
        <v>8219</v>
      </c>
      <c r="B687">
        <v>35</v>
      </c>
      <c r="C687">
        <f t="shared" si="40"/>
        <v>-0.18882546455696644</v>
      </c>
      <c r="H687" t="s">
        <v>8221</v>
      </c>
      <c r="I687">
        <v>3</v>
      </c>
      <c r="J687">
        <f t="shared" si="41"/>
        <v>-0.23946978474057207</v>
      </c>
    </row>
    <row r="688" spans="1:10" x14ac:dyDescent="0.25">
      <c r="A688" t="s">
        <v>8219</v>
      </c>
      <c r="B688">
        <v>36</v>
      </c>
      <c r="C688">
        <f t="shared" si="40"/>
        <v>-0.18764105018480279</v>
      </c>
      <c r="H688" t="s">
        <v>8221</v>
      </c>
      <c r="I688">
        <v>3</v>
      </c>
      <c r="J688">
        <f t="shared" si="41"/>
        <v>-0.23946978474057207</v>
      </c>
    </row>
    <row r="689" spans="1:10" x14ac:dyDescent="0.25">
      <c r="A689" t="s">
        <v>8219</v>
      </c>
      <c r="B689">
        <v>36</v>
      </c>
      <c r="C689">
        <f t="shared" si="40"/>
        <v>-0.18764105018480279</v>
      </c>
      <c r="H689" t="s">
        <v>8221</v>
      </c>
      <c r="I689">
        <v>3</v>
      </c>
      <c r="J689">
        <f t="shared" si="41"/>
        <v>-0.23946978474057207</v>
      </c>
    </row>
    <row r="690" spans="1:10" x14ac:dyDescent="0.25">
      <c r="A690" t="s">
        <v>8219</v>
      </c>
      <c r="B690">
        <v>36</v>
      </c>
      <c r="C690">
        <f t="shared" si="40"/>
        <v>-0.18764105018480279</v>
      </c>
      <c r="H690" t="s">
        <v>8221</v>
      </c>
      <c r="I690">
        <v>3</v>
      </c>
      <c r="J690">
        <f t="shared" si="41"/>
        <v>-0.23946978474057207</v>
      </c>
    </row>
    <row r="691" spans="1:10" x14ac:dyDescent="0.25">
      <c r="A691" t="s">
        <v>8219</v>
      </c>
      <c r="B691">
        <v>36</v>
      </c>
      <c r="C691">
        <f t="shared" si="40"/>
        <v>-0.18764105018480279</v>
      </c>
      <c r="H691" t="s">
        <v>8221</v>
      </c>
      <c r="I691">
        <v>3</v>
      </c>
      <c r="J691">
        <f t="shared" si="41"/>
        <v>-0.23946978474057207</v>
      </c>
    </row>
    <row r="692" spans="1:10" x14ac:dyDescent="0.25">
      <c r="A692" t="s">
        <v>8219</v>
      </c>
      <c r="B692">
        <v>36</v>
      </c>
      <c r="C692">
        <f t="shared" si="40"/>
        <v>-0.18764105018480279</v>
      </c>
      <c r="H692" t="s">
        <v>8221</v>
      </c>
      <c r="I692">
        <v>3</v>
      </c>
      <c r="J692">
        <f t="shared" si="41"/>
        <v>-0.23946978474057207</v>
      </c>
    </row>
    <row r="693" spans="1:10" x14ac:dyDescent="0.25">
      <c r="A693" t="s">
        <v>8219</v>
      </c>
      <c r="B693">
        <v>36</v>
      </c>
      <c r="C693">
        <f t="shared" si="40"/>
        <v>-0.18764105018480279</v>
      </c>
      <c r="H693" t="s">
        <v>8221</v>
      </c>
      <c r="I693">
        <v>3</v>
      </c>
      <c r="J693">
        <f t="shared" si="41"/>
        <v>-0.23946978474057207</v>
      </c>
    </row>
    <row r="694" spans="1:10" x14ac:dyDescent="0.25">
      <c r="A694" t="s">
        <v>8219</v>
      </c>
      <c r="B694">
        <v>36</v>
      </c>
      <c r="C694">
        <f t="shared" si="40"/>
        <v>-0.18764105018480279</v>
      </c>
      <c r="H694" t="s">
        <v>8221</v>
      </c>
      <c r="I694">
        <v>3</v>
      </c>
      <c r="J694">
        <f t="shared" si="41"/>
        <v>-0.23946978474057207</v>
      </c>
    </row>
    <row r="695" spans="1:10" x14ac:dyDescent="0.25">
      <c r="A695" t="s">
        <v>8219</v>
      </c>
      <c r="B695">
        <v>36</v>
      </c>
      <c r="C695">
        <f t="shared" si="40"/>
        <v>-0.18764105018480279</v>
      </c>
      <c r="H695" t="s">
        <v>8221</v>
      </c>
      <c r="I695">
        <v>3</v>
      </c>
      <c r="J695">
        <f t="shared" si="41"/>
        <v>-0.23946978474057207</v>
      </c>
    </row>
    <row r="696" spans="1:10" x14ac:dyDescent="0.25">
      <c r="A696" t="s">
        <v>8219</v>
      </c>
      <c r="B696">
        <v>36</v>
      </c>
      <c r="C696">
        <f t="shared" si="40"/>
        <v>-0.18764105018480279</v>
      </c>
      <c r="H696" t="s">
        <v>8221</v>
      </c>
      <c r="I696">
        <v>3</v>
      </c>
      <c r="J696">
        <f t="shared" si="41"/>
        <v>-0.23946978474057207</v>
      </c>
    </row>
    <row r="697" spans="1:10" x14ac:dyDescent="0.25">
      <c r="A697" t="s">
        <v>8219</v>
      </c>
      <c r="B697">
        <v>36</v>
      </c>
      <c r="C697">
        <f t="shared" si="40"/>
        <v>-0.18764105018480279</v>
      </c>
      <c r="H697" t="s">
        <v>8221</v>
      </c>
      <c r="I697">
        <v>3</v>
      </c>
      <c r="J697">
        <f t="shared" si="41"/>
        <v>-0.23946978474057207</v>
      </c>
    </row>
    <row r="698" spans="1:10" x14ac:dyDescent="0.25">
      <c r="A698" t="s">
        <v>8219</v>
      </c>
      <c r="B698">
        <v>36</v>
      </c>
      <c r="C698">
        <f t="shared" si="40"/>
        <v>-0.18764105018480279</v>
      </c>
      <c r="H698" t="s">
        <v>8221</v>
      </c>
      <c r="I698">
        <v>3</v>
      </c>
      <c r="J698">
        <f t="shared" si="41"/>
        <v>-0.23946978474057207</v>
      </c>
    </row>
    <row r="699" spans="1:10" x14ac:dyDescent="0.25">
      <c r="A699" t="s">
        <v>8219</v>
      </c>
      <c r="B699">
        <v>36</v>
      </c>
      <c r="C699">
        <f t="shared" si="40"/>
        <v>-0.18764105018480279</v>
      </c>
      <c r="H699" t="s">
        <v>8221</v>
      </c>
      <c r="I699">
        <v>3</v>
      </c>
      <c r="J699">
        <f t="shared" si="41"/>
        <v>-0.23946978474057207</v>
      </c>
    </row>
    <row r="700" spans="1:10" x14ac:dyDescent="0.25">
      <c r="A700" t="s">
        <v>8219</v>
      </c>
      <c r="B700">
        <v>36</v>
      </c>
      <c r="C700">
        <f t="shared" si="40"/>
        <v>-0.18764105018480279</v>
      </c>
      <c r="H700" t="s">
        <v>8221</v>
      </c>
      <c r="I700">
        <v>3</v>
      </c>
      <c r="J700">
        <f t="shared" si="41"/>
        <v>-0.23946978474057207</v>
      </c>
    </row>
    <row r="701" spans="1:10" x14ac:dyDescent="0.25">
      <c r="A701" t="s">
        <v>8219</v>
      </c>
      <c r="B701">
        <v>36</v>
      </c>
      <c r="C701">
        <f t="shared" si="40"/>
        <v>-0.18764105018480279</v>
      </c>
      <c r="H701" t="s">
        <v>8221</v>
      </c>
      <c r="I701">
        <v>3</v>
      </c>
      <c r="J701">
        <f t="shared" si="41"/>
        <v>-0.23946978474057207</v>
      </c>
    </row>
    <row r="702" spans="1:10" x14ac:dyDescent="0.25">
      <c r="A702" t="s">
        <v>8219</v>
      </c>
      <c r="B702">
        <v>36</v>
      </c>
      <c r="C702">
        <f t="shared" si="40"/>
        <v>-0.18764105018480279</v>
      </c>
      <c r="H702" t="s">
        <v>8221</v>
      </c>
      <c r="I702">
        <v>3</v>
      </c>
      <c r="J702">
        <f t="shared" si="41"/>
        <v>-0.23946978474057207</v>
      </c>
    </row>
    <row r="703" spans="1:10" x14ac:dyDescent="0.25">
      <c r="A703" t="s">
        <v>8219</v>
      </c>
      <c r="B703">
        <v>37</v>
      </c>
      <c r="C703">
        <f t="shared" si="40"/>
        <v>-0.18645663581263916</v>
      </c>
      <c r="H703" t="s">
        <v>8221</v>
      </c>
      <c r="I703">
        <v>3</v>
      </c>
      <c r="J703">
        <f t="shared" si="41"/>
        <v>-0.23946978474057207</v>
      </c>
    </row>
    <row r="704" spans="1:10" x14ac:dyDescent="0.25">
      <c r="A704" t="s">
        <v>8219</v>
      </c>
      <c r="B704">
        <v>37</v>
      </c>
      <c r="C704">
        <f t="shared" si="40"/>
        <v>-0.18645663581263916</v>
      </c>
      <c r="H704" t="s">
        <v>8221</v>
      </c>
      <c r="I704">
        <v>3</v>
      </c>
      <c r="J704">
        <f t="shared" si="41"/>
        <v>-0.23946978474057207</v>
      </c>
    </row>
    <row r="705" spans="1:10" x14ac:dyDescent="0.25">
      <c r="A705" t="s">
        <v>8219</v>
      </c>
      <c r="B705">
        <v>37</v>
      </c>
      <c r="C705">
        <f t="shared" si="40"/>
        <v>-0.18645663581263916</v>
      </c>
      <c r="H705" t="s">
        <v>8221</v>
      </c>
      <c r="I705">
        <v>3</v>
      </c>
      <c r="J705">
        <f t="shared" si="41"/>
        <v>-0.23946978474057207</v>
      </c>
    </row>
    <row r="706" spans="1:10" x14ac:dyDescent="0.25">
      <c r="A706" t="s">
        <v>8219</v>
      </c>
      <c r="B706">
        <v>37</v>
      </c>
      <c r="C706">
        <f t="shared" ref="C706:C769" si="42">STANDARDIZE(B706,$E$2,$E$14)</f>
        <v>-0.18645663581263916</v>
      </c>
      <c r="H706" t="s">
        <v>8221</v>
      </c>
      <c r="I706">
        <v>3</v>
      </c>
      <c r="J706">
        <f t="shared" si="41"/>
        <v>-0.23946978474057207</v>
      </c>
    </row>
    <row r="707" spans="1:10" x14ac:dyDescent="0.25">
      <c r="A707" t="s">
        <v>8219</v>
      </c>
      <c r="B707">
        <v>37</v>
      </c>
      <c r="C707">
        <f t="shared" si="42"/>
        <v>-0.18645663581263916</v>
      </c>
      <c r="H707" t="s">
        <v>8221</v>
      </c>
      <c r="I707">
        <v>3</v>
      </c>
      <c r="J707">
        <f t="shared" ref="J707:J770" si="43">STANDARDIZE(I707,$L$2,$L$14)</f>
        <v>-0.23946978474057207</v>
      </c>
    </row>
    <row r="708" spans="1:10" x14ac:dyDescent="0.25">
      <c r="A708" t="s">
        <v>8219</v>
      </c>
      <c r="B708">
        <v>37</v>
      </c>
      <c r="C708">
        <f t="shared" si="42"/>
        <v>-0.18645663581263916</v>
      </c>
      <c r="H708" t="s">
        <v>8221</v>
      </c>
      <c r="I708">
        <v>3</v>
      </c>
      <c r="J708">
        <f t="shared" si="43"/>
        <v>-0.23946978474057207</v>
      </c>
    </row>
    <row r="709" spans="1:10" x14ac:dyDescent="0.25">
      <c r="A709" t="s">
        <v>8219</v>
      </c>
      <c r="B709">
        <v>37</v>
      </c>
      <c r="C709">
        <f t="shared" si="42"/>
        <v>-0.18645663581263916</v>
      </c>
      <c r="H709" t="s">
        <v>8221</v>
      </c>
      <c r="I709">
        <v>3</v>
      </c>
      <c r="J709">
        <f t="shared" si="43"/>
        <v>-0.23946978474057207</v>
      </c>
    </row>
    <row r="710" spans="1:10" x14ac:dyDescent="0.25">
      <c r="A710" t="s">
        <v>8219</v>
      </c>
      <c r="B710">
        <v>37</v>
      </c>
      <c r="C710">
        <f t="shared" si="42"/>
        <v>-0.18645663581263916</v>
      </c>
      <c r="H710" t="s">
        <v>8221</v>
      </c>
      <c r="I710">
        <v>3</v>
      </c>
      <c r="J710">
        <f t="shared" si="43"/>
        <v>-0.23946978474057207</v>
      </c>
    </row>
    <row r="711" spans="1:10" x14ac:dyDescent="0.25">
      <c r="A711" t="s">
        <v>8219</v>
      </c>
      <c r="B711">
        <v>37</v>
      </c>
      <c r="C711">
        <f t="shared" si="42"/>
        <v>-0.18645663581263916</v>
      </c>
      <c r="H711" t="s">
        <v>8221</v>
      </c>
      <c r="I711">
        <v>3</v>
      </c>
      <c r="J711">
        <f t="shared" si="43"/>
        <v>-0.23946978474057207</v>
      </c>
    </row>
    <row r="712" spans="1:10" x14ac:dyDescent="0.25">
      <c r="A712" t="s">
        <v>8219</v>
      </c>
      <c r="B712">
        <v>37</v>
      </c>
      <c r="C712">
        <f t="shared" si="42"/>
        <v>-0.18645663581263916</v>
      </c>
      <c r="H712" t="s">
        <v>8221</v>
      </c>
      <c r="I712">
        <v>3</v>
      </c>
      <c r="J712">
        <f t="shared" si="43"/>
        <v>-0.23946978474057207</v>
      </c>
    </row>
    <row r="713" spans="1:10" x14ac:dyDescent="0.25">
      <c r="A713" t="s">
        <v>8219</v>
      </c>
      <c r="B713">
        <v>37</v>
      </c>
      <c r="C713">
        <f t="shared" si="42"/>
        <v>-0.18645663581263916</v>
      </c>
      <c r="H713" t="s">
        <v>8221</v>
      </c>
      <c r="I713">
        <v>3</v>
      </c>
      <c r="J713">
        <f t="shared" si="43"/>
        <v>-0.23946978474057207</v>
      </c>
    </row>
    <row r="714" spans="1:10" x14ac:dyDescent="0.25">
      <c r="A714" t="s">
        <v>8219</v>
      </c>
      <c r="B714">
        <v>37</v>
      </c>
      <c r="C714">
        <f t="shared" si="42"/>
        <v>-0.18645663581263916</v>
      </c>
      <c r="H714" t="s">
        <v>8221</v>
      </c>
      <c r="I714">
        <v>3</v>
      </c>
      <c r="J714">
        <f t="shared" si="43"/>
        <v>-0.23946978474057207</v>
      </c>
    </row>
    <row r="715" spans="1:10" x14ac:dyDescent="0.25">
      <c r="A715" t="s">
        <v>8219</v>
      </c>
      <c r="B715">
        <v>37</v>
      </c>
      <c r="C715">
        <f t="shared" si="42"/>
        <v>-0.18645663581263916</v>
      </c>
      <c r="H715" t="s">
        <v>8221</v>
      </c>
      <c r="I715">
        <v>3</v>
      </c>
      <c r="J715">
        <f t="shared" si="43"/>
        <v>-0.23946978474057207</v>
      </c>
    </row>
    <row r="716" spans="1:10" x14ac:dyDescent="0.25">
      <c r="A716" t="s">
        <v>8219</v>
      </c>
      <c r="B716">
        <v>37</v>
      </c>
      <c r="C716">
        <f t="shared" si="42"/>
        <v>-0.18645663581263916</v>
      </c>
      <c r="H716" t="s">
        <v>8221</v>
      </c>
      <c r="I716">
        <v>3</v>
      </c>
      <c r="J716">
        <f t="shared" si="43"/>
        <v>-0.23946978474057207</v>
      </c>
    </row>
    <row r="717" spans="1:10" x14ac:dyDescent="0.25">
      <c r="A717" t="s">
        <v>8219</v>
      </c>
      <c r="B717">
        <v>37</v>
      </c>
      <c r="C717">
        <f t="shared" si="42"/>
        <v>-0.18645663581263916</v>
      </c>
      <c r="H717" t="s">
        <v>8221</v>
      </c>
      <c r="I717">
        <v>3</v>
      </c>
      <c r="J717">
        <f t="shared" si="43"/>
        <v>-0.23946978474057207</v>
      </c>
    </row>
    <row r="718" spans="1:10" x14ac:dyDescent="0.25">
      <c r="A718" t="s">
        <v>8219</v>
      </c>
      <c r="B718">
        <v>37</v>
      </c>
      <c r="C718">
        <f t="shared" si="42"/>
        <v>-0.18645663581263916</v>
      </c>
      <c r="H718" t="s">
        <v>8221</v>
      </c>
      <c r="I718">
        <v>3</v>
      </c>
      <c r="J718">
        <f t="shared" si="43"/>
        <v>-0.23946978474057207</v>
      </c>
    </row>
    <row r="719" spans="1:10" x14ac:dyDescent="0.25">
      <c r="A719" t="s">
        <v>8219</v>
      </c>
      <c r="B719">
        <v>37</v>
      </c>
      <c r="C719">
        <f t="shared" si="42"/>
        <v>-0.18645663581263916</v>
      </c>
      <c r="H719" t="s">
        <v>8221</v>
      </c>
      <c r="I719">
        <v>3</v>
      </c>
      <c r="J719">
        <f t="shared" si="43"/>
        <v>-0.23946978474057207</v>
      </c>
    </row>
    <row r="720" spans="1:10" x14ac:dyDescent="0.25">
      <c r="A720" t="s">
        <v>8219</v>
      </c>
      <c r="B720">
        <v>38</v>
      </c>
      <c r="C720">
        <f t="shared" si="42"/>
        <v>-0.1852722214404755</v>
      </c>
      <c r="H720" t="s">
        <v>8221</v>
      </c>
      <c r="I720">
        <v>3</v>
      </c>
      <c r="J720">
        <f t="shared" si="43"/>
        <v>-0.23946978474057207</v>
      </c>
    </row>
    <row r="721" spans="1:10" x14ac:dyDescent="0.25">
      <c r="A721" t="s">
        <v>8219</v>
      </c>
      <c r="B721">
        <v>38</v>
      </c>
      <c r="C721">
        <f t="shared" si="42"/>
        <v>-0.1852722214404755</v>
      </c>
      <c r="H721" t="s">
        <v>8221</v>
      </c>
      <c r="I721">
        <v>3</v>
      </c>
      <c r="J721">
        <f t="shared" si="43"/>
        <v>-0.23946978474057207</v>
      </c>
    </row>
    <row r="722" spans="1:10" x14ac:dyDescent="0.25">
      <c r="A722" t="s">
        <v>8219</v>
      </c>
      <c r="B722">
        <v>38</v>
      </c>
      <c r="C722">
        <f t="shared" si="42"/>
        <v>-0.1852722214404755</v>
      </c>
      <c r="H722" t="s">
        <v>8221</v>
      </c>
      <c r="I722">
        <v>3</v>
      </c>
      <c r="J722">
        <f t="shared" si="43"/>
        <v>-0.23946978474057207</v>
      </c>
    </row>
    <row r="723" spans="1:10" x14ac:dyDescent="0.25">
      <c r="A723" t="s">
        <v>8219</v>
      </c>
      <c r="B723">
        <v>38</v>
      </c>
      <c r="C723">
        <f t="shared" si="42"/>
        <v>-0.1852722214404755</v>
      </c>
      <c r="H723" t="s">
        <v>8221</v>
      </c>
      <c r="I723">
        <v>3</v>
      </c>
      <c r="J723">
        <f t="shared" si="43"/>
        <v>-0.23946978474057207</v>
      </c>
    </row>
    <row r="724" spans="1:10" x14ac:dyDescent="0.25">
      <c r="A724" t="s">
        <v>8219</v>
      </c>
      <c r="B724">
        <v>38</v>
      </c>
      <c r="C724">
        <f t="shared" si="42"/>
        <v>-0.1852722214404755</v>
      </c>
      <c r="H724" t="s">
        <v>8221</v>
      </c>
      <c r="I724">
        <v>3</v>
      </c>
      <c r="J724">
        <f t="shared" si="43"/>
        <v>-0.23946978474057207</v>
      </c>
    </row>
    <row r="725" spans="1:10" x14ac:dyDescent="0.25">
      <c r="A725" t="s">
        <v>8219</v>
      </c>
      <c r="B725">
        <v>38</v>
      </c>
      <c r="C725">
        <f t="shared" si="42"/>
        <v>-0.1852722214404755</v>
      </c>
      <c r="H725" t="s">
        <v>8221</v>
      </c>
      <c r="I725">
        <v>3</v>
      </c>
      <c r="J725">
        <f t="shared" si="43"/>
        <v>-0.23946978474057207</v>
      </c>
    </row>
    <row r="726" spans="1:10" x14ac:dyDescent="0.25">
      <c r="A726" t="s">
        <v>8219</v>
      </c>
      <c r="B726">
        <v>38</v>
      </c>
      <c r="C726">
        <f t="shared" si="42"/>
        <v>-0.1852722214404755</v>
      </c>
      <c r="H726" t="s">
        <v>8221</v>
      </c>
      <c r="I726">
        <v>3</v>
      </c>
      <c r="J726">
        <f t="shared" si="43"/>
        <v>-0.23946978474057207</v>
      </c>
    </row>
    <row r="727" spans="1:10" x14ac:dyDescent="0.25">
      <c r="A727" t="s">
        <v>8219</v>
      </c>
      <c r="B727">
        <v>38</v>
      </c>
      <c r="C727">
        <f t="shared" si="42"/>
        <v>-0.1852722214404755</v>
      </c>
      <c r="H727" t="s">
        <v>8221</v>
      </c>
      <c r="I727">
        <v>3</v>
      </c>
      <c r="J727">
        <f t="shared" si="43"/>
        <v>-0.23946978474057207</v>
      </c>
    </row>
    <row r="728" spans="1:10" x14ac:dyDescent="0.25">
      <c r="A728" t="s">
        <v>8219</v>
      </c>
      <c r="B728">
        <v>38</v>
      </c>
      <c r="C728">
        <f t="shared" si="42"/>
        <v>-0.1852722214404755</v>
      </c>
      <c r="H728" t="s">
        <v>8221</v>
      </c>
      <c r="I728">
        <v>3</v>
      </c>
      <c r="J728">
        <f t="shared" si="43"/>
        <v>-0.23946978474057207</v>
      </c>
    </row>
    <row r="729" spans="1:10" x14ac:dyDescent="0.25">
      <c r="A729" t="s">
        <v>8219</v>
      </c>
      <c r="B729">
        <v>38</v>
      </c>
      <c r="C729">
        <f t="shared" si="42"/>
        <v>-0.1852722214404755</v>
      </c>
      <c r="H729" t="s">
        <v>8221</v>
      </c>
      <c r="I729">
        <v>3</v>
      </c>
      <c r="J729">
        <f t="shared" si="43"/>
        <v>-0.23946978474057207</v>
      </c>
    </row>
    <row r="730" spans="1:10" x14ac:dyDescent="0.25">
      <c r="A730" t="s">
        <v>8219</v>
      </c>
      <c r="B730">
        <v>38</v>
      </c>
      <c r="C730">
        <f t="shared" si="42"/>
        <v>-0.1852722214404755</v>
      </c>
      <c r="H730" t="s">
        <v>8221</v>
      </c>
      <c r="I730">
        <v>3</v>
      </c>
      <c r="J730">
        <f t="shared" si="43"/>
        <v>-0.23946978474057207</v>
      </c>
    </row>
    <row r="731" spans="1:10" x14ac:dyDescent="0.25">
      <c r="A731" t="s">
        <v>8219</v>
      </c>
      <c r="B731">
        <v>38</v>
      </c>
      <c r="C731">
        <f t="shared" si="42"/>
        <v>-0.1852722214404755</v>
      </c>
      <c r="H731" t="s">
        <v>8221</v>
      </c>
      <c r="I731">
        <v>3</v>
      </c>
      <c r="J731">
        <f t="shared" si="43"/>
        <v>-0.23946978474057207</v>
      </c>
    </row>
    <row r="732" spans="1:10" x14ac:dyDescent="0.25">
      <c r="A732" t="s">
        <v>8219</v>
      </c>
      <c r="B732">
        <v>38</v>
      </c>
      <c r="C732">
        <f t="shared" si="42"/>
        <v>-0.1852722214404755</v>
      </c>
      <c r="H732" t="s">
        <v>8221</v>
      </c>
      <c r="I732">
        <v>3</v>
      </c>
      <c r="J732">
        <f t="shared" si="43"/>
        <v>-0.23946978474057207</v>
      </c>
    </row>
    <row r="733" spans="1:10" x14ac:dyDescent="0.25">
      <c r="A733" t="s">
        <v>8219</v>
      </c>
      <c r="B733">
        <v>38</v>
      </c>
      <c r="C733">
        <f t="shared" si="42"/>
        <v>-0.1852722214404755</v>
      </c>
      <c r="H733" t="s">
        <v>8221</v>
      </c>
      <c r="I733">
        <v>3</v>
      </c>
      <c r="J733">
        <f t="shared" si="43"/>
        <v>-0.23946978474057207</v>
      </c>
    </row>
    <row r="734" spans="1:10" x14ac:dyDescent="0.25">
      <c r="A734" t="s">
        <v>8219</v>
      </c>
      <c r="B734">
        <v>38</v>
      </c>
      <c r="C734">
        <f t="shared" si="42"/>
        <v>-0.1852722214404755</v>
      </c>
      <c r="H734" t="s">
        <v>8221</v>
      </c>
      <c r="I734">
        <v>3</v>
      </c>
      <c r="J734">
        <f t="shared" si="43"/>
        <v>-0.23946978474057207</v>
      </c>
    </row>
    <row r="735" spans="1:10" x14ac:dyDescent="0.25">
      <c r="A735" t="s">
        <v>8219</v>
      </c>
      <c r="B735">
        <v>38</v>
      </c>
      <c r="C735">
        <f t="shared" si="42"/>
        <v>-0.1852722214404755</v>
      </c>
      <c r="H735" t="s">
        <v>8221</v>
      </c>
      <c r="I735">
        <v>3</v>
      </c>
      <c r="J735">
        <f t="shared" si="43"/>
        <v>-0.23946978474057207</v>
      </c>
    </row>
    <row r="736" spans="1:10" x14ac:dyDescent="0.25">
      <c r="A736" t="s">
        <v>8219</v>
      </c>
      <c r="B736">
        <v>38</v>
      </c>
      <c r="C736">
        <f t="shared" si="42"/>
        <v>-0.1852722214404755</v>
      </c>
      <c r="H736" t="s">
        <v>8221</v>
      </c>
      <c r="I736">
        <v>3</v>
      </c>
      <c r="J736">
        <f t="shared" si="43"/>
        <v>-0.23946978474057207</v>
      </c>
    </row>
    <row r="737" spans="1:10" x14ac:dyDescent="0.25">
      <c r="A737" t="s">
        <v>8219</v>
      </c>
      <c r="B737">
        <v>38</v>
      </c>
      <c r="C737">
        <f t="shared" si="42"/>
        <v>-0.1852722214404755</v>
      </c>
      <c r="H737" t="s">
        <v>8221</v>
      </c>
      <c r="I737">
        <v>3</v>
      </c>
      <c r="J737">
        <f t="shared" si="43"/>
        <v>-0.23946978474057207</v>
      </c>
    </row>
    <row r="738" spans="1:10" x14ac:dyDescent="0.25">
      <c r="A738" t="s">
        <v>8219</v>
      </c>
      <c r="B738">
        <v>38</v>
      </c>
      <c r="C738">
        <f t="shared" si="42"/>
        <v>-0.1852722214404755</v>
      </c>
      <c r="H738" t="s">
        <v>8221</v>
      </c>
      <c r="I738">
        <v>3</v>
      </c>
      <c r="J738">
        <f t="shared" si="43"/>
        <v>-0.23946978474057207</v>
      </c>
    </row>
    <row r="739" spans="1:10" x14ac:dyDescent="0.25">
      <c r="A739" t="s">
        <v>8219</v>
      </c>
      <c r="B739">
        <v>38</v>
      </c>
      <c r="C739">
        <f t="shared" si="42"/>
        <v>-0.1852722214404755</v>
      </c>
      <c r="H739" t="s">
        <v>8221</v>
      </c>
      <c r="I739">
        <v>3</v>
      </c>
      <c r="J739">
        <f t="shared" si="43"/>
        <v>-0.23946978474057207</v>
      </c>
    </row>
    <row r="740" spans="1:10" x14ac:dyDescent="0.25">
      <c r="A740" t="s">
        <v>8219</v>
      </c>
      <c r="B740">
        <v>38</v>
      </c>
      <c r="C740">
        <f t="shared" si="42"/>
        <v>-0.1852722214404755</v>
      </c>
      <c r="H740" t="s">
        <v>8221</v>
      </c>
      <c r="I740">
        <v>3</v>
      </c>
      <c r="J740">
        <f t="shared" si="43"/>
        <v>-0.23946978474057207</v>
      </c>
    </row>
    <row r="741" spans="1:10" x14ac:dyDescent="0.25">
      <c r="A741" t="s">
        <v>8219</v>
      </c>
      <c r="B741">
        <v>38</v>
      </c>
      <c r="C741">
        <f t="shared" si="42"/>
        <v>-0.1852722214404755</v>
      </c>
      <c r="H741" t="s">
        <v>8221</v>
      </c>
      <c r="I741">
        <v>3</v>
      </c>
      <c r="J741">
        <f t="shared" si="43"/>
        <v>-0.23946978474057207</v>
      </c>
    </row>
    <row r="742" spans="1:10" x14ac:dyDescent="0.25">
      <c r="A742" t="s">
        <v>8219</v>
      </c>
      <c r="B742">
        <v>38</v>
      </c>
      <c r="C742">
        <f t="shared" si="42"/>
        <v>-0.1852722214404755</v>
      </c>
      <c r="H742" t="s">
        <v>8221</v>
      </c>
      <c r="I742">
        <v>3</v>
      </c>
      <c r="J742">
        <f t="shared" si="43"/>
        <v>-0.23946978474057207</v>
      </c>
    </row>
    <row r="743" spans="1:10" x14ac:dyDescent="0.25">
      <c r="A743" t="s">
        <v>8219</v>
      </c>
      <c r="B743">
        <v>38</v>
      </c>
      <c r="C743">
        <f t="shared" si="42"/>
        <v>-0.1852722214404755</v>
      </c>
      <c r="H743" t="s">
        <v>8221</v>
      </c>
      <c r="I743">
        <v>3</v>
      </c>
      <c r="J743">
        <f t="shared" si="43"/>
        <v>-0.23946978474057207</v>
      </c>
    </row>
    <row r="744" spans="1:10" x14ac:dyDescent="0.25">
      <c r="A744" t="s">
        <v>8219</v>
      </c>
      <c r="B744">
        <v>38</v>
      </c>
      <c r="C744">
        <f t="shared" si="42"/>
        <v>-0.1852722214404755</v>
      </c>
      <c r="H744" t="s">
        <v>8221</v>
      </c>
      <c r="I744">
        <v>3</v>
      </c>
      <c r="J744">
        <f t="shared" si="43"/>
        <v>-0.23946978474057207</v>
      </c>
    </row>
    <row r="745" spans="1:10" x14ac:dyDescent="0.25">
      <c r="A745" t="s">
        <v>8219</v>
      </c>
      <c r="B745">
        <v>38</v>
      </c>
      <c r="C745">
        <f t="shared" si="42"/>
        <v>-0.1852722214404755</v>
      </c>
      <c r="H745" t="s">
        <v>8221</v>
      </c>
      <c r="I745">
        <v>3</v>
      </c>
      <c r="J745">
        <f t="shared" si="43"/>
        <v>-0.23946978474057207</v>
      </c>
    </row>
    <row r="746" spans="1:10" x14ac:dyDescent="0.25">
      <c r="A746" t="s">
        <v>8219</v>
      </c>
      <c r="B746">
        <v>38</v>
      </c>
      <c r="C746">
        <f t="shared" si="42"/>
        <v>-0.1852722214404755</v>
      </c>
      <c r="H746" t="s">
        <v>8221</v>
      </c>
      <c r="I746">
        <v>3</v>
      </c>
      <c r="J746">
        <f t="shared" si="43"/>
        <v>-0.23946978474057207</v>
      </c>
    </row>
    <row r="747" spans="1:10" x14ac:dyDescent="0.25">
      <c r="A747" t="s">
        <v>8219</v>
      </c>
      <c r="B747">
        <v>38</v>
      </c>
      <c r="C747">
        <f t="shared" si="42"/>
        <v>-0.1852722214404755</v>
      </c>
      <c r="H747" t="s">
        <v>8221</v>
      </c>
      <c r="I747">
        <v>3</v>
      </c>
      <c r="J747">
        <f t="shared" si="43"/>
        <v>-0.23946978474057207</v>
      </c>
    </row>
    <row r="748" spans="1:10" x14ac:dyDescent="0.25">
      <c r="A748" t="s">
        <v>8219</v>
      </c>
      <c r="B748">
        <v>38</v>
      </c>
      <c r="C748">
        <f t="shared" si="42"/>
        <v>-0.1852722214404755</v>
      </c>
      <c r="H748" t="s">
        <v>8221</v>
      </c>
      <c r="I748">
        <v>3</v>
      </c>
      <c r="J748">
        <f t="shared" si="43"/>
        <v>-0.23946978474057207</v>
      </c>
    </row>
    <row r="749" spans="1:10" x14ac:dyDescent="0.25">
      <c r="A749" t="s">
        <v>8219</v>
      </c>
      <c r="B749">
        <v>39</v>
      </c>
      <c r="C749">
        <f t="shared" si="42"/>
        <v>-0.18408780706831188</v>
      </c>
      <c r="H749" t="s">
        <v>8221</v>
      </c>
      <c r="I749">
        <v>3</v>
      </c>
      <c r="J749">
        <f t="shared" si="43"/>
        <v>-0.23946978474057207</v>
      </c>
    </row>
    <row r="750" spans="1:10" x14ac:dyDescent="0.25">
      <c r="A750" t="s">
        <v>8219</v>
      </c>
      <c r="B750">
        <v>39</v>
      </c>
      <c r="C750">
        <f t="shared" si="42"/>
        <v>-0.18408780706831188</v>
      </c>
      <c r="H750" t="s">
        <v>8221</v>
      </c>
      <c r="I750">
        <v>3</v>
      </c>
      <c r="J750">
        <f t="shared" si="43"/>
        <v>-0.23946978474057207</v>
      </c>
    </row>
    <row r="751" spans="1:10" x14ac:dyDescent="0.25">
      <c r="A751" t="s">
        <v>8219</v>
      </c>
      <c r="B751">
        <v>39</v>
      </c>
      <c r="C751">
        <f t="shared" si="42"/>
        <v>-0.18408780706831188</v>
      </c>
      <c r="H751" t="s">
        <v>8221</v>
      </c>
      <c r="I751">
        <v>3</v>
      </c>
      <c r="J751">
        <f t="shared" si="43"/>
        <v>-0.23946978474057207</v>
      </c>
    </row>
    <row r="752" spans="1:10" x14ac:dyDescent="0.25">
      <c r="A752" t="s">
        <v>8219</v>
      </c>
      <c r="B752">
        <v>39</v>
      </c>
      <c r="C752">
        <f t="shared" si="42"/>
        <v>-0.18408780706831188</v>
      </c>
      <c r="H752" t="s">
        <v>8221</v>
      </c>
      <c r="I752">
        <v>3</v>
      </c>
      <c r="J752">
        <f t="shared" si="43"/>
        <v>-0.23946978474057207</v>
      </c>
    </row>
    <row r="753" spans="1:10" x14ac:dyDescent="0.25">
      <c r="A753" t="s">
        <v>8219</v>
      </c>
      <c r="B753">
        <v>39</v>
      </c>
      <c r="C753">
        <f t="shared" si="42"/>
        <v>-0.18408780706831188</v>
      </c>
      <c r="H753" t="s">
        <v>8221</v>
      </c>
      <c r="I753">
        <v>4</v>
      </c>
      <c r="J753">
        <f t="shared" si="43"/>
        <v>-0.22319018060598239</v>
      </c>
    </row>
    <row r="754" spans="1:10" x14ac:dyDescent="0.25">
      <c r="A754" t="s">
        <v>8219</v>
      </c>
      <c r="B754">
        <v>39</v>
      </c>
      <c r="C754">
        <f t="shared" si="42"/>
        <v>-0.18408780706831188</v>
      </c>
      <c r="H754" t="s">
        <v>8221</v>
      </c>
      <c r="I754">
        <v>4</v>
      </c>
      <c r="J754">
        <f t="shared" si="43"/>
        <v>-0.22319018060598239</v>
      </c>
    </row>
    <row r="755" spans="1:10" x14ac:dyDescent="0.25">
      <c r="A755" t="s">
        <v>8219</v>
      </c>
      <c r="B755">
        <v>39</v>
      </c>
      <c r="C755">
        <f t="shared" si="42"/>
        <v>-0.18408780706831188</v>
      </c>
      <c r="H755" t="s">
        <v>8221</v>
      </c>
      <c r="I755">
        <v>4</v>
      </c>
      <c r="J755">
        <f t="shared" si="43"/>
        <v>-0.22319018060598239</v>
      </c>
    </row>
    <row r="756" spans="1:10" x14ac:dyDescent="0.25">
      <c r="A756" t="s">
        <v>8219</v>
      </c>
      <c r="B756">
        <v>39</v>
      </c>
      <c r="C756">
        <f t="shared" si="42"/>
        <v>-0.18408780706831188</v>
      </c>
      <c r="H756" t="s">
        <v>8221</v>
      </c>
      <c r="I756">
        <v>4</v>
      </c>
      <c r="J756">
        <f t="shared" si="43"/>
        <v>-0.22319018060598239</v>
      </c>
    </row>
    <row r="757" spans="1:10" x14ac:dyDescent="0.25">
      <c r="A757" t="s">
        <v>8219</v>
      </c>
      <c r="B757">
        <v>39</v>
      </c>
      <c r="C757">
        <f t="shared" si="42"/>
        <v>-0.18408780706831188</v>
      </c>
      <c r="H757" t="s">
        <v>8221</v>
      </c>
      <c r="I757">
        <v>4</v>
      </c>
      <c r="J757">
        <f t="shared" si="43"/>
        <v>-0.22319018060598239</v>
      </c>
    </row>
    <row r="758" spans="1:10" x14ac:dyDescent="0.25">
      <c r="A758" t="s">
        <v>8219</v>
      </c>
      <c r="B758">
        <v>39</v>
      </c>
      <c r="C758">
        <f t="shared" si="42"/>
        <v>-0.18408780706831188</v>
      </c>
      <c r="H758" t="s">
        <v>8221</v>
      </c>
      <c r="I758">
        <v>4</v>
      </c>
      <c r="J758">
        <f t="shared" si="43"/>
        <v>-0.22319018060598239</v>
      </c>
    </row>
    <row r="759" spans="1:10" x14ac:dyDescent="0.25">
      <c r="A759" t="s">
        <v>8219</v>
      </c>
      <c r="B759">
        <v>39</v>
      </c>
      <c r="C759">
        <f t="shared" si="42"/>
        <v>-0.18408780706831188</v>
      </c>
      <c r="H759" t="s">
        <v>8221</v>
      </c>
      <c r="I759">
        <v>4</v>
      </c>
      <c r="J759">
        <f t="shared" si="43"/>
        <v>-0.22319018060598239</v>
      </c>
    </row>
    <row r="760" spans="1:10" x14ac:dyDescent="0.25">
      <c r="A760" t="s">
        <v>8219</v>
      </c>
      <c r="B760">
        <v>39</v>
      </c>
      <c r="C760">
        <f t="shared" si="42"/>
        <v>-0.18408780706831188</v>
      </c>
      <c r="H760" t="s">
        <v>8221</v>
      </c>
      <c r="I760">
        <v>4</v>
      </c>
      <c r="J760">
        <f t="shared" si="43"/>
        <v>-0.22319018060598239</v>
      </c>
    </row>
    <row r="761" spans="1:10" x14ac:dyDescent="0.25">
      <c r="A761" t="s">
        <v>8219</v>
      </c>
      <c r="B761">
        <v>39</v>
      </c>
      <c r="C761">
        <f t="shared" si="42"/>
        <v>-0.18408780706831188</v>
      </c>
      <c r="H761" t="s">
        <v>8221</v>
      </c>
      <c r="I761">
        <v>4</v>
      </c>
      <c r="J761">
        <f t="shared" si="43"/>
        <v>-0.22319018060598239</v>
      </c>
    </row>
    <row r="762" spans="1:10" x14ac:dyDescent="0.25">
      <c r="A762" t="s">
        <v>8219</v>
      </c>
      <c r="B762">
        <v>39</v>
      </c>
      <c r="C762">
        <f t="shared" si="42"/>
        <v>-0.18408780706831188</v>
      </c>
      <c r="H762" t="s">
        <v>8221</v>
      </c>
      <c r="I762">
        <v>4</v>
      </c>
      <c r="J762">
        <f t="shared" si="43"/>
        <v>-0.22319018060598239</v>
      </c>
    </row>
    <row r="763" spans="1:10" x14ac:dyDescent="0.25">
      <c r="A763" t="s">
        <v>8219</v>
      </c>
      <c r="B763">
        <v>39</v>
      </c>
      <c r="C763">
        <f t="shared" si="42"/>
        <v>-0.18408780706831188</v>
      </c>
      <c r="H763" t="s">
        <v>8221</v>
      </c>
      <c r="I763">
        <v>4</v>
      </c>
      <c r="J763">
        <f t="shared" si="43"/>
        <v>-0.22319018060598239</v>
      </c>
    </row>
    <row r="764" spans="1:10" x14ac:dyDescent="0.25">
      <c r="A764" t="s">
        <v>8219</v>
      </c>
      <c r="B764">
        <v>39</v>
      </c>
      <c r="C764">
        <f t="shared" si="42"/>
        <v>-0.18408780706831188</v>
      </c>
      <c r="H764" t="s">
        <v>8221</v>
      </c>
      <c r="I764">
        <v>4</v>
      </c>
      <c r="J764">
        <f t="shared" si="43"/>
        <v>-0.22319018060598239</v>
      </c>
    </row>
    <row r="765" spans="1:10" x14ac:dyDescent="0.25">
      <c r="A765" t="s">
        <v>8219</v>
      </c>
      <c r="B765">
        <v>39</v>
      </c>
      <c r="C765">
        <f t="shared" si="42"/>
        <v>-0.18408780706831188</v>
      </c>
      <c r="H765" t="s">
        <v>8221</v>
      </c>
      <c r="I765">
        <v>4</v>
      </c>
      <c r="J765">
        <f t="shared" si="43"/>
        <v>-0.22319018060598239</v>
      </c>
    </row>
    <row r="766" spans="1:10" x14ac:dyDescent="0.25">
      <c r="A766" t="s">
        <v>8219</v>
      </c>
      <c r="B766">
        <v>40</v>
      </c>
      <c r="C766">
        <f t="shared" si="42"/>
        <v>-0.18290339269614822</v>
      </c>
      <c r="H766" t="s">
        <v>8221</v>
      </c>
      <c r="I766">
        <v>4</v>
      </c>
      <c r="J766">
        <f t="shared" si="43"/>
        <v>-0.22319018060598239</v>
      </c>
    </row>
    <row r="767" spans="1:10" x14ac:dyDescent="0.25">
      <c r="A767" t="s">
        <v>8219</v>
      </c>
      <c r="B767">
        <v>40</v>
      </c>
      <c r="C767">
        <f t="shared" si="42"/>
        <v>-0.18290339269614822</v>
      </c>
      <c r="H767" t="s">
        <v>8221</v>
      </c>
      <c r="I767">
        <v>4</v>
      </c>
      <c r="J767">
        <f t="shared" si="43"/>
        <v>-0.22319018060598239</v>
      </c>
    </row>
    <row r="768" spans="1:10" x14ac:dyDescent="0.25">
      <c r="A768" t="s">
        <v>8219</v>
      </c>
      <c r="B768">
        <v>40</v>
      </c>
      <c r="C768">
        <f t="shared" si="42"/>
        <v>-0.18290339269614822</v>
      </c>
      <c r="H768" t="s">
        <v>8221</v>
      </c>
      <c r="I768">
        <v>4</v>
      </c>
      <c r="J768">
        <f t="shared" si="43"/>
        <v>-0.22319018060598239</v>
      </c>
    </row>
    <row r="769" spans="1:10" x14ac:dyDescent="0.25">
      <c r="A769" t="s">
        <v>8219</v>
      </c>
      <c r="B769">
        <v>40</v>
      </c>
      <c r="C769">
        <f t="shared" si="42"/>
        <v>-0.18290339269614822</v>
      </c>
      <c r="H769" t="s">
        <v>8221</v>
      </c>
      <c r="I769">
        <v>4</v>
      </c>
      <c r="J769">
        <f t="shared" si="43"/>
        <v>-0.22319018060598239</v>
      </c>
    </row>
    <row r="770" spans="1:10" x14ac:dyDescent="0.25">
      <c r="A770" t="s">
        <v>8219</v>
      </c>
      <c r="B770">
        <v>40</v>
      </c>
      <c r="C770">
        <f t="shared" ref="C770:C833" si="44">STANDARDIZE(B770,$E$2,$E$14)</f>
        <v>-0.18290339269614822</v>
      </c>
      <c r="H770" t="s">
        <v>8221</v>
      </c>
      <c r="I770">
        <v>4</v>
      </c>
      <c r="J770">
        <f t="shared" si="43"/>
        <v>-0.22319018060598239</v>
      </c>
    </row>
    <row r="771" spans="1:10" x14ac:dyDescent="0.25">
      <c r="A771" t="s">
        <v>8219</v>
      </c>
      <c r="B771">
        <v>40</v>
      </c>
      <c r="C771">
        <f t="shared" si="44"/>
        <v>-0.18290339269614822</v>
      </c>
      <c r="H771" t="s">
        <v>8221</v>
      </c>
      <c r="I771">
        <v>4</v>
      </c>
      <c r="J771">
        <f t="shared" ref="J771:J834" si="45">STANDARDIZE(I771,$L$2,$L$14)</f>
        <v>-0.22319018060598239</v>
      </c>
    </row>
    <row r="772" spans="1:10" x14ac:dyDescent="0.25">
      <c r="A772" t="s">
        <v>8219</v>
      </c>
      <c r="B772">
        <v>40</v>
      </c>
      <c r="C772">
        <f t="shared" si="44"/>
        <v>-0.18290339269614822</v>
      </c>
      <c r="H772" t="s">
        <v>8221</v>
      </c>
      <c r="I772">
        <v>4</v>
      </c>
      <c r="J772">
        <f t="shared" si="45"/>
        <v>-0.22319018060598239</v>
      </c>
    </row>
    <row r="773" spans="1:10" x14ac:dyDescent="0.25">
      <c r="A773" t="s">
        <v>8219</v>
      </c>
      <c r="B773">
        <v>40</v>
      </c>
      <c r="C773">
        <f t="shared" si="44"/>
        <v>-0.18290339269614822</v>
      </c>
      <c r="H773" t="s">
        <v>8221</v>
      </c>
      <c r="I773">
        <v>4</v>
      </c>
      <c r="J773">
        <f t="shared" si="45"/>
        <v>-0.22319018060598239</v>
      </c>
    </row>
    <row r="774" spans="1:10" x14ac:dyDescent="0.25">
      <c r="A774" t="s">
        <v>8219</v>
      </c>
      <c r="B774">
        <v>40</v>
      </c>
      <c r="C774">
        <f t="shared" si="44"/>
        <v>-0.18290339269614822</v>
      </c>
      <c r="H774" t="s">
        <v>8221</v>
      </c>
      <c r="I774">
        <v>4</v>
      </c>
      <c r="J774">
        <f t="shared" si="45"/>
        <v>-0.22319018060598239</v>
      </c>
    </row>
    <row r="775" spans="1:10" x14ac:dyDescent="0.25">
      <c r="A775" t="s">
        <v>8219</v>
      </c>
      <c r="B775">
        <v>40</v>
      </c>
      <c r="C775">
        <f t="shared" si="44"/>
        <v>-0.18290339269614822</v>
      </c>
      <c r="H775" t="s">
        <v>8221</v>
      </c>
      <c r="I775">
        <v>4</v>
      </c>
      <c r="J775">
        <f t="shared" si="45"/>
        <v>-0.22319018060598239</v>
      </c>
    </row>
    <row r="776" spans="1:10" x14ac:dyDescent="0.25">
      <c r="A776" t="s">
        <v>8219</v>
      </c>
      <c r="B776">
        <v>40</v>
      </c>
      <c r="C776">
        <f t="shared" si="44"/>
        <v>-0.18290339269614822</v>
      </c>
      <c r="H776" t="s">
        <v>8221</v>
      </c>
      <c r="I776">
        <v>4</v>
      </c>
      <c r="J776">
        <f t="shared" si="45"/>
        <v>-0.22319018060598239</v>
      </c>
    </row>
    <row r="777" spans="1:10" x14ac:dyDescent="0.25">
      <c r="A777" t="s">
        <v>8219</v>
      </c>
      <c r="B777">
        <v>41</v>
      </c>
      <c r="C777">
        <f t="shared" si="44"/>
        <v>-0.18171897832398459</v>
      </c>
      <c r="H777" t="s">
        <v>8221</v>
      </c>
      <c r="I777">
        <v>4</v>
      </c>
      <c r="J777">
        <f t="shared" si="45"/>
        <v>-0.22319018060598239</v>
      </c>
    </row>
    <row r="778" spans="1:10" x14ac:dyDescent="0.25">
      <c r="A778" t="s">
        <v>8219</v>
      </c>
      <c r="B778">
        <v>41</v>
      </c>
      <c r="C778">
        <f t="shared" si="44"/>
        <v>-0.18171897832398459</v>
      </c>
      <c r="H778" t="s">
        <v>8221</v>
      </c>
      <c r="I778">
        <v>4</v>
      </c>
      <c r="J778">
        <f t="shared" si="45"/>
        <v>-0.22319018060598239</v>
      </c>
    </row>
    <row r="779" spans="1:10" x14ac:dyDescent="0.25">
      <c r="A779" t="s">
        <v>8219</v>
      </c>
      <c r="B779">
        <v>41</v>
      </c>
      <c r="C779">
        <f t="shared" si="44"/>
        <v>-0.18171897832398459</v>
      </c>
      <c r="H779" t="s">
        <v>8221</v>
      </c>
      <c r="I779">
        <v>4</v>
      </c>
      <c r="J779">
        <f t="shared" si="45"/>
        <v>-0.22319018060598239</v>
      </c>
    </row>
    <row r="780" spans="1:10" x14ac:dyDescent="0.25">
      <c r="A780" t="s">
        <v>8219</v>
      </c>
      <c r="B780">
        <v>41</v>
      </c>
      <c r="C780">
        <f t="shared" si="44"/>
        <v>-0.18171897832398459</v>
      </c>
      <c r="H780" t="s">
        <v>8221</v>
      </c>
      <c r="I780">
        <v>4</v>
      </c>
      <c r="J780">
        <f t="shared" si="45"/>
        <v>-0.22319018060598239</v>
      </c>
    </row>
    <row r="781" spans="1:10" x14ac:dyDescent="0.25">
      <c r="A781" t="s">
        <v>8219</v>
      </c>
      <c r="B781">
        <v>41</v>
      </c>
      <c r="C781">
        <f t="shared" si="44"/>
        <v>-0.18171897832398459</v>
      </c>
      <c r="H781" t="s">
        <v>8221</v>
      </c>
      <c r="I781">
        <v>4</v>
      </c>
      <c r="J781">
        <f t="shared" si="45"/>
        <v>-0.22319018060598239</v>
      </c>
    </row>
    <row r="782" spans="1:10" x14ac:dyDescent="0.25">
      <c r="A782" t="s">
        <v>8219</v>
      </c>
      <c r="B782">
        <v>41</v>
      </c>
      <c r="C782">
        <f t="shared" si="44"/>
        <v>-0.18171897832398459</v>
      </c>
      <c r="H782" t="s">
        <v>8221</v>
      </c>
      <c r="I782">
        <v>4</v>
      </c>
      <c r="J782">
        <f t="shared" si="45"/>
        <v>-0.22319018060598239</v>
      </c>
    </row>
    <row r="783" spans="1:10" x14ac:dyDescent="0.25">
      <c r="A783" t="s">
        <v>8219</v>
      </c>
      <c r="B783">
        <v>41</v>
      </c>
      <c r="C783">
        <f t="shared" si="44"/>
        <v>-0.18171897832398459</v>
      </c>
      <c r="H783" t="s">
        <v>8221</v>
      </c>
      <c r="I783">
        <v>4</v>
      </c>
      <c r="J783">
        <f t="shared" si="45"/>
        <v>-0.22319018060598239</v>
      </c>
    </row>
    <row r="784" spans="1:10" x14ac:dyDescent="0.25">
      <c r="A784" t="s">
        <v>8219</v>
      </c>
      <c r="B784">
        <v>41</v>
      </c>
      <c r="C784">
        <f t="shared" si="44"/>
        <v>-0.18171897832398459</v>
      </c>
      <c r="H784" t="s">
        <v>8221</v>
      </c>
      <c r="I784">
        <v>4</v>
      </c>
      <c r="J784">
        <f t="shared" si="45"/>
        <v>-0.22319018060598239</v>
      </c>
    </row>
    <row r="785" spans="1:10" x14ac:dyDescent="0.25">
      <c r="A785" t="s">
        <v>8219</v>
      </c>
      <c r="B785">
        <v>41</v>
      </c>
      <c r="C785">
        <f t="shared" si="44"/>
        <v>-0.18171897832398459</v>
      </c>
      <c r="H785" t="s">
        <v>8221</v>
      </c>
      <c r="I785">
        <v>4</v>
      </c>
      <c r="J785">
        <f t="shared" si="45"/>
        <v>-0.22319018060598239</v>
      </c>
    </row>
    <row r="786" spans="1:10" x14ac:dyDescent="0.25">
      <c r="A786" t="s">
        <v>8219</v>
      </c>
      <c r="B786">
        <v>41</v>
      </c>
      <c r="C786">
        <f t="shared" si="44"/>
        <v>-0.18171897832398459</v>
      </c>
      <c r="H786" t="s">
        <v>8221</v>
      </c>
      <c r="I786">
        <v>4</v>
      </c>
      <c r="J786">
        <f t="shared" si="45"/>
        <v>-0.22319018060598239</v>
      </c>
    </row>
    <row r="787" spans="1:10" x14ac:dyDescent="0.25">
      <c r="A787" t="s">
        <v>8219</v>
      </c>
      <c r="B787">
        <v>41</v>
      </c>
      <c r="C787">
        <f t="shared" si="44"/>
        <v>-0.18171897832398459</v>
      </c>
      <c r="H787" t="s">
        <v>8221</v>
      </c>
      <c r="I787">
        <v>4</v>
      </c>
      <c r="J787">
        <f t="shared" si="45"/>
        <v>-0.22319018060598239</v>
      </c>
    </row>
    <row r="788" spans="1:10" x14ac:dyDescent="0.25">
      <c r="A788" t="s">
        <v>8219</v>
      </c>
      <c r="B788">
        <v>41</v>
      </c>
      <c r="C788">
        <f t="shared" si="44"/>
        <v>-0.18171897832398459</v>
      </c>
      <c r="H788" t="s">
        <v>8221</v>
      </c>
      <c r="I788">
        <v>4</v>
      </c>
      <c r="J788">
        <f t="shared" si="45"/>
        <v>-0.22319018060598239</v>
      </c>
    </row>
    <row r="789" spans="1:10" x14ac:dyDescent="0.25">
      <c r="A789" t="s">
        <v>8219</v>
      </c>
      <c r="B789">
        <v>41</v>
      </c>
      <c r="C789">
        <f t="shared" si="44"/>
        <v>-0.18171897832398459</v>
      </c>
      <c r="H789" t="s">
        <v>8221</v>
      </c>
      <c r="I789">
        <v>4</v>
      </c>
      <c r="J789">
        <f t="shared" si="45"/>
        <v>-0.22319018060598239</v>
      </c>
    </row>
    <row r="790" spans="1:10" x14ac:dyDescent="0.25">
      <c r="A790" t="s">
        <v>8219</v>
      </c>
      <c r="B790">
        <v>41</v>
      </c>
      <c r="C790">
        <f t="shared" si="44"/>
        <v>-0.18171897832398459</v>
      </c>
      <c r="H790" t="s">
        <v>8221</v>
      </c>
      <c r="I790">
        <v>4</v>
      </c>
      <c r="J790">
        <f t="shared" si="45"/>
        <v>-0.22319018060598239</v>
      </c>
    </row>
    <row r="791" spans="1:10" x14ac:dyDescent="0.25">
      <c r="A791" t="s">
        <v>8219</v>
      </c>
      <c r="B791">
        <v>41</v>
      </c>
      <c r="C791">
        <f t="shared" si="44"/>
        <v>-0.18171897832398459</v>
      </c>
      <c r="H791" t="s">
        <v>8221</v>
      </c>
      <c r="I791">
        <v>4</v>
      </c>
      <c r="J791">
        <f t="shared" si="45"/>
        <v>-0.22319018060598239</v>
      </c>
    </row>
    <row r="792" spans="1:10" x14ac:dyDescent="0.25">
      <c r="A792" t="s">
        <v>8219</v>
      </c>
      <c r="B792">
        <v>41</v>
      </c>
      <c r="C792">
        <f t="shared" si="44"/>
        <v>-0.18171897832398459</v>
      </c>
      <c r="H792" t="s">
        <v>8221</v>
      </c>
      <c r="I792">
        <v>4</v>
      </c>
      <c r="J792">
        <f t="shared" si="45"/>
        <v>-0.22319018060598239</v>
      </c>
    </row>
    <row r="793" spans="1:10" x14ac:dyDescent="0.25">
      <c r="A793" t="s">
        <v>8219</v>
      </c>
      <c r="B793">
        <v>41</v>
      </c>
      <c r="C793">
        <f t="shared" si="44"/>
        <v>-0.18171897832398459</v>
      </c>
      <c r="H793" t="s">
        <v>8221</v>
      </c>
      <c r="I793">
        <v>4</v>
      </c>
      <c r="J793">
        <f t="shared" si="45"/>
        <v>-0.22319018060598239</v>
      </c>
    </row>
    <row r="794" spans="1:10" x14ac:dyDescent="0.25">
      <c r="A794" t="s">
        <v>8219</v>
      </c>
      <c r="B794">
        <v>41</v>
      </c>
      <c r="C794">
        <f t="shared" si="44"/>
        <v>-0.18171897832398459</v>
      </c>
      <c r="H794" t="s">
        <v>8221</v>
      </c>
      <c r="I794">
        <v>4</v>
      </c>
      <c r="J794">
        <f t="shared" si="45"/>
        <v>-0.22319018060598239</v>
      </c>
    </row>
    <row r="795" spans="1:10" x14ac:dyDescent="0.25">
      <c r="A795" t="s">
        <v>8219</v>
      </c>
      <c r="B795">
        <v>41</v>
      </c>
      <c r="C795">
        <f t="shared" si="44"/>
        <v>-0.18171897832398459</v>
      </c>
      <c r="H795" t="s">
        <v>8221</v>
      </c>
      <c r="I795">
        <v>4</v>
      </c>
      <c r="J795">
        <f t="shared" si="45"/>
        <v>-0.22319018060598239</v>
      </c>
    </row>
    <row r="796" spans="1:10" x14ac:dyDescent="0.25">
      <c r="A796" t="s">
        <v>8219</v>
      </c>
      <c r="B796">
        <v>42</v>
      </c>
      <c r="C796">
        <f t="shared" si="44"/>
        <v>-0.18053456395182094</v>
      </c>
      <c r="H796" t="s">
        <v>8221</v>
      </c>
      <c r="I796">
        <v>4</v>
      </c>
      <c r="J796">
        <f t="shared" si="45"/>
        <v>-0.22319018060598239</v>
      </c>
    </row>
    <row r="797" spans="1:10" x14ac:dyDescent="0.25">
      <c r="A797" t="s">
        <v>8219</v>
      </c>
      <c r="B797">
        <v>42</v>
      </c>
      <c r="C797">
        <f t="shared" si="44"/>
        <v>-0.18053456395182094</v>
      </c>
      <c r="H797" t="s">
        <v>8221</v>
      </c>
      <c r="I797">
        <v>4</v>
      </c>
      <c r="J797">
        <f t="shared" si="45"/>
        <v>-0.22319018060598239</v>
      </c>
    </row>
    <row r="798" spans="1:10" x14ac:dyDescent="0.25">
      <c r="A798" t="s">
        <v>8219</v>
      </c>
      <c r="B798">
        <v>42</v>
      </c>
      <c r="C798">
        <f t="shared" si="44"/>
        <v>-0.18053456395182094</v>
      </c>
      <c r="H798" t="s">
        <v>8221</v>
      </c>
      <c r="I798">
        <v>4</v>
      </c>
      <c r="J798">
        <f t="shared" si="45"/>
        <v>-0.22319018060598239</v>
      </c>
    </row>
    <row r="799" spans="1:10" x14ac:dyDescent="0.25">
      <c r="A799" t="s">
        <v>8219</v>
      </c>
      <c r="B799">
        <v>42</v>
      </c>
      <c r="C799">
        <f t="shared" si="44"/>
        <v>-0.18053456395182094</v>
      </c>
      <c r="H799" t="s">
        <v>8221</v>
      </c>
      <c r="I799">
        <v>4</v>
      </c>
      <c r="J799">
        <f t="shared" si="45"/>
        <v>-0.22319018060598239</v>
      </c>
    </row>
    <row r="800" spans="1:10" x14ac:dyDescent="0.25">
      <c r="A800" t="s">
        <v>8219</v>
      </c>
      <c r="B800">
        <v>42</v>
      </c>
      <c r="C800">
        <f t="shared" si="44"/>
        <v>-0.18053456395182094</v>
      </c>
      <c r="H800" t="s">
        <v>8221</v>
      </c>
      <c r="I800">
        <v>4</v>
      </c>
      <c r="J800">
        <f t="shared" si="45"/>
        <v>-0.22319018060598239</v>
      </c>
    </row>
    <row r="801" spans="1:10" x14ac:dyDescent="0.25">
      <c r="A801" t="s">
        <v>8219</v>
      </c>
      <c r="B801">
        <v>42</v>
      </c>
      <c r="C801">
        <f t="shared" si="44"/>
        <v>-0.18053456395182094</v>
      </c>
      <c r="H801" t="s">
        <v>8221</v>
      </c>
      <c r="I801">
        <v>4</v>
      </c>
      <c r="J801">
        <f t="shared" si="45"/>
        <v>-0.22319018060598239</v>
      </c>
    </row>
    <row r="802" spans="1:10" x14ac:dyDescent="0.25">
      <c r="A802" t="s">
        <v>8219</v>
      </c>
      <c r="B802">
        <v>42</v>
      </c>
      <c r="C802">
        <f t="shared" si="44"/>
        <v>-0.18053456395182094</v>
      </c>
      <c r="H802" t="s">
        <v>8221</v>
      </c>
      <c r="I802">
        <v>4</v>
      </c>
      <c r="J802">
        <f t="shared" si="45"/>
        <v>-0.22319018060598239</v>
      </c>
    </row>
    <row r="803" spans="1:10" x14ac:dyDescent="0.25">
      <c r="A803" t="s">
        <v>8219</v>
      </c>
      <c r="B803">
        <v>42</v>
      </c>
      <c r="C803">
        <f t="shared" si="44"/>
        <v>-0.18053456395182094</v>
      </c>
      <c r="H803" t="s">
        <v>8221</v>
      </c>
      <c r="I803">
        <v>4</v>
      </c>
      <c r="J803">
        <f t="shared" si="45"/>
        <v>-0.22319018060598239</v>
      </c>
    </row>
    <row r="804" spans="1:10" x14ac:dyDescent="0.25">
      <c r="A804" t="s">
        <v>8219</v>
      </c>
      <c r="B804">
        <v>42</v>
      </c>
      <c r="C804">
        <f t="shared" si="44"/>
        <v>-0.18053456395182094</v>
      </c>
      <c r="H804" t="s">
        <v>8221</v>
      </c>
      <c r="I804">
        <v>4</v>
      </c>
      <c r="J804">
        <f t="shared" si="45"/>
        <v>-0.22319018060598239</v>
      </c>
    </row>
    <row r="805" spans="1:10" x14ac:dyDescent="0.25">
      <c r="A805" t="s">
        <v>8219</v>
      </c>
      <c r="B805">
        <v>42</v>
      </c>
      <c r="C805">
        <f t="shared" si="44"/>
        <v>-0.18053456395182094</v>
      </c>
      <c r="H805" t="s">
        <v>8221</v>
      </c>
      <c r="I805">
        <v>4</v>
      </c>
      <c r="J805">
        <f t="shared" si="45"/>
        <v>-0.22319018060598239</v>
      </c>
    </row>
    <row r="806" spans="1:10" x14ac:dyDescent="0.25">
      <c r="A806" t="s">
        <v>8219</v>
      </c>
      <c r="B806">
        <v>42</v>
      </c>
      <c r="C806">
        <f t="shared" si="44"/>
        <v>-0.18053456395182094</v>
      </c>
      <c r="H806" t="s">
        <v>8221</v>
      </c>
      <c r="I806">
        <v>4</v>
      </c>
      <c r="J806">
        <f t="shared" si="45"/>
        <v>-0.22319018060598239</v>
      </c>
    </row>
    <row r="807" spans="1:10" x14ac:dyDescent="0.25">
      <c r="A807" t="s">
        <v>8219</v>
      </c>
      <c r="B807">
        <v>42</v>
      </c>
      <c r="C807">
        <f t="shared" si="44"/>
        <v>-0.18053456395182094</v>
      </c>
      <c r="H807" t="s">
        <v>8221</v>
      </c>
      <c r="I807">
        <v>4</v>
      </c>
      <c r="J807">
        <f t="shared" si="45"/>
        <v>-0.22319018060598239</v>
      </c>
    </row>
    <row r="808" spans="1:10" x14ac:dyDescent="0.25">
      <c r="A808" t="s">
        <v>8219</v>
      </c>
      <c r="B808">
        <v>42</v>
      </c>
      <c r="C808">
        <f t="shared" si="44"/>
        <v>-0.18053456395182094</v>
      </c>
      <c r="H808" t="s">
        <v>8221</v>
      </c>
      <c r="I808">
        <v>4</v>
      </c>
      <c r="J808">
        <f t="shared" si="45"/>
        <v>-0.22319018060598239</v>
      </c>
    </row>
    <row r="809" spans="1:10" x14ac:dyDescent="0.25">
      <c r="A809" t="s">
        <v>8219</v>
      </c>
      <c r="B809">
        <v>42</v>
      </c>
      <c r="C809">
        <f t="shared" si="44"/>
        <v>-0.18053456395182094</v>
      </c>
      <c r="H809" t="s">
        <v>8221</v>
      </c>
      <c r="I809">
        <v>4</v>
      </c>
      <c r="J809">
        <f t="shared" si="45"/>
        <v>-0.22319018060598239</v>
      </c>
    </row>
    <row r="810" spans="1:10" x14ac:dyDescent="0.25">
      <c r="A810" t="s">
        <v>8219</v>
      </c>
      <c r="B810">
        <v>43</v>
      </c>
      <c r="C810">
        <f t="shared" si="44"/>
        <v>-0.17935014957965731</v>
      </c>
      <c r="H810" t="s">
        <v>8221</v>
      </c>
      <c r="I810">
        <v>4</v>
      </c>
      <c r="J810">
        <f t="shared" si="45"/>
        <v>-0.22319018060598239</v>
      </c>
    </row>
    <row r="811" spans="1:10" x14ac:dyDescent="0.25">
      <c r="A811" t="s">
        <v>8219</v>
      </c>
      <c r="B811">
        <v>43</v>
      </c>
      <c r="C811">
        <f t="shared" si="44"/>
        <v>-0.17935014957965731</v>
      </c>
      <c r="H811" t="s">
        <v>8221</v>
      </c>
      <c r="I811">
        <v>4</v>
      </c>
      <c r="J811">
        <f t="shared" si="45"/>
        <v>-0.22319018060598239</v>
      </c>
    </row>
    <row r="812" spans="1:10" x14ac:dyDescent="0.25">
      <c r="A812" t="s">
        <v>8219</v>
      </c>
      <c r="B812">
        <v>43</v>
      </c>
      <c r="C812">
        <f t="shared" si="44"/>
        <v>-0.17935014957965731</v>
      </c>
      <c r="H812" t="s">
        <v>8221</v>
      </c>
      <c r="I812">
        <v>4</v>
      </c>
      <c r="J812">
        <f t="shared" si="45"/>
        <v>-0.22319018060598239</v>
      </c>
    </row>
    <row r="813" spans="1:10" x14ac:dyDescent="0.25">
      <c r="A813" t="s">
        <v>8219</v>
      </c>
      <c r="B813">
        <v>43</v>
      </c>
      <c r="C813">
        <f t="shared" si="44"/>
        <v>-0.17935014957965731</v>
      </c>
      <c r="H813" t="s">
        <v>8221</v>
      </c>
      <c r="I813">
        <v>4</v>
      </c>
      <c r="J813">
        <f t="shared" si="45"/>
        <v>-0.22319018060598239</v>
      </c>
    </row>
    <row r="814" spans="1:10" x14ac:dyDescent="0.25">
      <c r="A814" t="s">
        <v>8219</v>
      </c>
      <c r="B814">
        <v>43</v>
      </c>
      <c r="C814">
        <f t="shared" si="44"/>
        <v>-0.17935014957965731</v>
      </c>
      <c r="H814" t="s">
        <v>8221</v>
      </c>
      <c r="I814">
        <v>4</v>
      </c>
      <c r="J814">
        <f t="shared" si="45"/>
        <v>-0.22319018060598239</v>
      </c>
    </row>
    <row r="815" spans="1:10" x14ac:dyDescent="0.25">
      <c r="A815" t="s">
        <v>8219</v>
      </c>
      <c r="B815">
        <v>43</v>
      </c>
      <c r="C815">
        <f t="shared" si="44"/>
        <v>-0.17935014957965731</v>
      </c>
      <c r="H815" t="s">
        <v>8221</v>
      </c>
      <c r="I815">
        <v>4</v>
      </c>
      <c r="J815">
        <f t="shared" si="45"/>
        <v>-0.22319018060598239</v>
      </c>
    </row>
    <row r="816" spans="1:10" x14ac:dyDescent="0.25">
      <c r="A816" t="s">
        <v>8219</v>
      </c>
      <c r="B816">
        <v>43</v>
      </c>
      <c r="C816">
        <f t="shared" si="44"/>
        <v>-0.17935014957965731</v>
      </c>
      <c r="H816" t="s">
        <v>8221</v>
      </c>
      <c r="I816">
        <v>4</v>
      </c>
      <c r="J816">
        <f t="shared" si="45"/>
        <v>-0.22319018060598239</v>
      </c>
    </row>
    <row r="817" spans="1:10" x14ac:dyDescent="0.25">
      <c r="A817" t="s">
        <v>8219</v>
      </c>
      <c r="B817">
        <v>43</v>
      </c>
      <c r="C817">
        <f t="shared" si="44"/>
        <v>-0.17935014957965731</v>
      </c>
      <c r="H817" t="s">
        <v>8221</v>
      </c>
      <c r="I817">
        <v>4</v>
      </c>
      <c r="J817">
        <f t="shared" si="45"/>
        <v>-0.22319018060598239</v>
      </c>
    </row>
    <row r="818" spans="1:10" x14ac:dyDescent="0.25">
      <c r="A818" t="s">
        <v>8219</v>
      </c>
      <c r="B818">
        <v>43</v>
      </c>
      <c r="C818">
        <f t="shared" si="44"/>
        <v>-0.17935014957965731</v>
      </c>
      <c r="H818" t="s">
        <v>8221</v>
      </c>
      <c r="I818">
        <v>4</v>
      </c>
      <c r="J818">
        <f t="shared" si="45"/>
        <v>-0.22319018060598239</v>
      </c>
    </row>
    <row r="819" spans="1:10" x14ac:dyDescent="0.25">
      <c r="A819" t="s">
        <v>8219</v>
      </c>
      <c r="B819">
        <v>43</v>
      </c>
      <c r="C819">
        <f t="shared" si="44"/>
        <v>-0.17935014957965731</v>
      </c>
      <c r="H819" t="s">
        <v>8221</v>
      </c>
      <c r="I819">
        <v>4</v>
      </c>
      <c r="J819">
        <f t="shared" si="45"/>
        <v>-0.22319018060598239</v>
      </c>
    </row>
    <row r="820" spans="1:10" x14ac:dyDescent="0.25">
      <c r="A820" t="s">
        <v>8219</v>
      </c>
      <c r="B820">
        <v>43</v>
      </c>
      <c r="C820">
        <f t="shared" si="44"/>
        <v>-0.17935014957965731</v>
      </c>
      <c r="H820" t="s">
        <v>8221</v>
      </c>
      <c r="I820">
        <v>4</v>
      </c>
      <c r="J820">
        <f t="shared" si="45"/>
        <v>-0.22319018060598239</v>
      </c>
    </row>
    <row r="821" spans="1:10" x14ac:dyDescent="0.25">
      <c r="A821" t="s">
        <v>8219</v>
      </c>
      <c r="B821">
        <v>43</v>
      </c>
      <c r="C821">
        <f t="shared" si="44"/>
        <v>-0.17935014957965731</v>
      </c>
      <c r="H821" t="s">
        <v>8221</v>
      </c>
      <c r="I821">
        <v>4</v>
      </c>
      <c r="J821">
        <f t="shared" si="45"/>
        <v>-0.22319018060598239</v>
      </c>
    </row>
    <row r="822" spans="1:10" x14ac:dyDescent="0.25">
      <c r="A822" t="s">
        <v>8219</v>
      </c>
      <c r="B822">
        <v>43</v>
      </c>
      <c r="C822">
        <f t="shared" si="44"/>
        <v>-0.17935014957965731</v>
      </c>
      <c r="H822" t="s">
        <v>8221</v>
      </c>
      <c r="I822">
        <v>4</v>
      </c>
      <c r="J822">
        <f t="shared" si="45"/>
        <v>-0.22319018060598239</v>
      </c>
    </row>
    <row r="823" spans="1:10" x14ac:dyDescent="0.25">
      <c r="A823" t="s">
        <v>8219</v>
      </c>
      <c r="B823">
        <v>44</v>
      </c>
      <c r="C823">
        <f t="shared" si="44"/>
        <v>-0.17816573520749365</v>
      </c>
      <c r="H823" t="s">
        <v>8221</v>
      </c>
      <c r="I823">
        <v>4</v>
      </c>
      <c r="J823">
        <f t="shared" si="45"/>
        <v>-0.22319018060598239</v>
      </c>
    </row>
    <row r="824" spans="1:10" x14ac:dyDescent="0.25">
      <c r="A824" t="s">
        <v>8219</v>
      </c>
      <c r="B824">
        <v>44</v>
      </c>
      <c r="C824">
        <f t="shared" si="44"/>
        <v>-0.17816573520749365</v>
      </c>
      <c r="H824" t="s">
        <v>8221</v>
      </c>
      <c r="I824">
        <v>4</v>
      </c>
      <c r="J824">
        <f t="shared" si="45"/>
        <v>-0.22319018060598239</v>
      </c>
    </row>
    <row r="825" spans="1:10" x14ac:dyDescent="0.25">
      <c r="A825" t="s">
        <v>8219</v>
      </c>
      <c r="B825">
        <v>44</v>
      </c>
      <c r="C825">
        <f t="shared" si="44"/>
        <v>-0.17816573520749365</v>
      </c>
      <c r="H825" t="s">
        <v>8221</v>
      </c>
      <c r="I825">
        <v>4</v>
      </c>
      <c r="J825">
        <f t="shared" si="45"/>
        <v>-0.22319018060598239</v>
      </c>
    </row>
    <row r="826" spans="1:10" x14ac:dyDescent="0.25">
      <c r="A826" t="s">
        <v>8219</v>
      </c>
      <c r="B826">
        <v>44</v>
      </c>
      <c r="C826">
        <f t="shared" si="44"/>
        <v>-0.17816573520749365</v>
      </c>
      <c r="H826" t="s">
        <v>8221</v>
      </c>
      <c r="I826">
        <v>4</v>
      </c>
      <c r="J826">
        <f t="shared" si="45"/>
        <v>-0.22319018060598239</v>
      </c>
    </row>
    <row r="827" spans="1:10" x14ac:dyDescent="0.25">
      <c r="A827" t="s">
        <v>8219</v>
      </c>
      <c r="B827">
        <v>44</v>
      </c>
      <c r="C827">
        <f t="shared" si="44"/>
        <v>-0.17816573520749365</v>
      </c>
      <c r="H827" t="s">
        <v>8221</v>
      </c>
      <c r="I827">
        <v>4</v>
      </c>
      <c r="J827">
        <f t="shared" si="45"/>
        <v>-0.22319018060598239</v>
      </c>
    </row>
    <row r="828" spans="1:10" x14ac:dyDescent="0.25">
      <c r="A828" t="s">
        <v>8219</v>
      </c>
      <c r="B828">
        <v>44</v>
      </c>
      <c r="C828">
        <f t="shared" si="44"/>
        <v>-0.17816573520749365</v>
      </c>
      <c r="H828" t="s">
        <v>8221</v>
      </c>
      <c r="I828">
        <v>4</v>
      </c>
      <c r="J828">
        <f t="shared" si="45"/>
        <v>-0.22319018060598239</v>
      </c>
    </row>
    <row r="829" spans="1:10" x14ac:dyDescent="0.25">
      <c r="A829" t="s">
        <v>8219</v>
      </c>
      <c r="B829">
        <v>44</v>
      </c>
      <c r="C829">
        <f t="shared" si="44"/>
        <v>-0.17816573520749365</v>
      </c>
      <c r="H829" t="s">
        <v>8221</v>
      </c>
      <c r="I829">
        <v>4</v>
      </c>
      <c r="J829">
        <f t="shared" si="45"/>
        <v>-0.22319018060598239</v>
      </c>
    </row>
    <row r="830" spans="1:10" x14ac:dyDescent="0.25">
      <c r="A830" t="s">
        <v>8219</v>
      </c>
      <c r="B830">
        <v>44</v>
      </c>
      <c r="C830">
        <f t="shared" si="44"/>
        <v>-0.17816573520749365</v>
      </c>
      <c r="H830" t="s">
        <v>8221</v>
      </c>
      <c r="I830">
        <v>4</v>
      </c>
      <c r="J830">
        <f t="shared" si="45"/>
        <v>-0.22319018060598239</v>
      </c>
    </row>
    <row r="831" spans="1:10" x14ac:dyDescent="0.25">
      <c r="A831" t="s">
        <v>8219</v>
      </c>
      <c r="B831">
        <v>44</v>
      </c>
      <c r="C831">
        <f t="shared" si="44"/>
        <v>-0.17816573520749365</v>
      </c>
      <c r="H831" t="s">
        <v>8221</v>
      </c>
      <c r="I831">
        <v>4</v>
      </c>
      <c r="J831">
        <f t="shared" si="45"/>
        <v>-0.22319018060598239</v>
      </c>
    </row>
    <row r="832" spans="1:10" x14ac:dyDescent="0.25">
      <c r="A832" t="s">
        <v>8219</v>
      </c>
      <c r="B832">
        <v>44</v>
      </c>
      <c r="C832">
        <f t="shared" si="44"/>
        <v>-0.17816573520749365</v>
      </c>
      <c r="H832" t="s">
        <v>8221</v>
      </c>
      <c r="I832">
        <v>4</v>
      </c>
      <c r="J832">
        <f t="shared" si="45"/>
        <v>-0.22319018060598239</v>
      </c>
    </row>
    <row r="833" spans="1:10" x14ac:dyDescent="0.25">
      <c r="A833" t="s">
        <v>8219</v>
      </c>
      <c r="B833">
        <v>44</v>
      </c>
      <c r="C833">
        <f t="shared" si="44"/>
        <v>-0.17816573520749365</v>
      </c>
      <c r="H833" t="s">
        <v>8221</v>
      </c>
      <c r="I833">
        <v>4</v>
      </c>
      <c r="J833">
        <f t="shared" si="45"/>
        <v>-0.22319018060598239</v>
      </c>
    </row>
    <row r="834" spans="1:10" x14ac:dyDescent="0.25">
      <c r="A834" t="s">
        <v>8219</v>
      </c>
      <c r="B834">
        <v>44</v>
      </c>
      <c r="C834">
        <f t="shared" ref="C834:C897" si="46">STANDARDIZE(B834,$E$2,$E$14)</f>
        <v>-0.17816573520749365</v>
      </c>
      <c r="H834" t="s">
        <v>8221</v>
      </c>
      <c r="I834">
        <v>4</v>
      </c>
      <c r="J834">
        <f t="shared" si="45"/>
        <v>-0.22319018060598239</v>
      </c>
    </row>
    <row r="835" spans="1:10" x14ac:dyDescent="0.25">
      <c r="A835" t="s">
        <v>8219</v>
      </c>
      <c r="B835">
        <v>44</v>
      </c>
      <c r="C835">
        <f t="shared" si="46"/>
        <v>-0.17816573520749365</v>
      </c>
      <c r="H835" t="s">
        <v>8221</v>
      </c>
      <c r="I835">
        <v>4</v>
      </c>
      <c r="J835">
        <f t="shared" ref="J835:J898" si="47">STANDARDIZE(I835,$L$2,$L$14)</f>
        <v>-0.22319018060598239</v>
      </c>
    </row>
    <row r="836" spans="1:10" x14ac:dyDescent="0.25">
      <c r="A836" t="s">
        <v>8219</v>
      </c>
      <c r="B836">
        <v>44</v>
      </c>
      <c r="C836">
        <f t="shared" si="46"/>
        <v>-0.17816573520749365</v>
      </c>
      <c r="H836" t="s">
        <v>8221</v>
      </c>
      <c r="I836">
        <v>4</v>
      </c>
      <c r="J836">
        <f t="shared" si="47"/>
        <v>-0.22319018060598239</v>
      </c>
    </row>
    <row r="837" spans="1:10" x14ac:dyDescent="0.25">
      <c r="A837" t="s">
        <v>8219</v>
      </c>
      <c r="B837">
        <v>44</v>
      </c>
      <c r="C837">
        <f t="shared" si="46"/>
        <v>-0.17816573520749365</v>
      </c>
      <c r="H837" t="s">
        <v>8221</v>
      </c>
      <c r="I837">
        <v>4</v>
      </c>
      <c r="J837">
        <f t="shared" si="47"/>
        <v>-0.22319018060598239</v>
      </c>
    </row>
    <row r="838" spans="1:10" x14ac:dyDescent="0.25">
      <c r="A838" t="s">
        <v>8219</v>
      </c>
      <c r="B838">
        <v>45</v>
      </c>
      <c r="C838">
        <f t="shared" si="46"/>
        <v>-0.17698132083533002</v>
      </c>
      <c r="H838" t="s">
        <v>8221</v>
      </c>
      <c r="I838">
        <v>4</v>
      </c>
      <c r="J838">
        <f t="shared" si="47"/>
        <v>-0.22319018060598239</v>
      </c>
    </row>
    <row r="839" spans="1:10" x14ac:dyDescent="0.25">
      <c r="A839" t="s">
        <v>8219</v>
      </c>
      <c r="B839">
        <v>45</v>
      </c>
      <c r="C839">
        <f t="shared" si="46"/>
        <v>-0.17698132083533002</v>
      </c>
      <c r="H839" t="s">
        <v>8221</v>
      </c>
      <c r="I839">
        <v>4</v>
      </c>
      <c r="J839">
        <f t="shared" si="47"/>
        <v>-0.22319018060598239</v>
      </c>
    </row>
    <row r="840" spans="1:10" x14ac:dyDescent="0.25">
      <c r="A840" t="s">
        <v>8219</v>
      </c>
      <c r="B840">
        <v>45</v>
      </c>
      <c r="C840">
        <f t="shared" si="46"/>
        <v>-0.17698132083533002</v>
      </c>
      <c r="H840" t="s">
        <v>8221</v>
      </c>
      <c r="I840">
        <v>4</v>
      </c>
      <c r="J840">
        <f t="shared" si="47"/>
        <v>-0.22319018060598239</v>
      </c>
    </row>
    <row r="841" spans="1:10" x14ac:dyDescent="0.25">
      <c r="A841" t="s">
        <v>8219</v>
      </c>
      <c r="B841">
        <v>45</v>
      </c>
      <c r="C841">
        <f t="shared" si="46"/>
        <v>-0.17698132083533002</v>
      </c>
      <c r="H841" t="s">
        <v>8221</v>
      </c>
      <c r="I841">
        <v>4</v>
      </c>
      <c r="J841">
        <f t="shared" si="47"/>
        <v>-0.22319018060598239</v>
      </c>
    </row>
    <row r="842" spans="1:10" x14ac:dyDescent="0.25">
      <c r="A842" t="s">
        <v>8219</v>
      </c>
      <c r="B842">
        <v>45</v>
      </c>
      <c r="C842">
        <f t="shared" si="46"/>
        <v>-0.17698132083533002</v>
      </c>
      <c r="H842" t="s">
        <v>8221</v>
      </c>
      <c r="I842">
        <v>4</v>
      </c>
      <c r="J842">
        <f t="shared" si="47"/>
        <v>-0.22319018060598239</v>
      </c>
    </row>
    <row r="843" spans="1:10" x14ac:dyDescent="0.25">
      <c r="A843" t="s">
        <v>8219</v>
      </c>
      <c r="B843">
        <v>45</v>
      </c>
      <c r="C843">
        <f t="shared" si="46"/>
        <v>-0.17698132083533002</v>
      </c>
      <c r="H843" t="s">
        <v>8221</v>
      </c>
      <c r="I843">
        <v>4</v>
      </c>
      <c r="J843">
        <f t="shared" si="47"/>
        <v>-0.22319018060598239</v>
      </c>
    </row>
    <row r="844" spans="1:10" x14ac:dyDescent="0.25">
      <c r="A844" t="s">
        <v>8219</v>
      </c>
      <c r="B844">
        <v>45</v>
      </c>
      <c r="C844">
        <f t="shared" si="46"/>
        <v>-0.17698132083533002</v>
      </c>
      <c r="H844" t="s">
        <v>8221</v>
      </c>
      <c r="I844">
        <v>4</v>
      </c>
      <c r="J844">
        <f t="shared" si="47"/>
        <v>-0.22319018060598239</v>
      </c>
    </row>
    <row r="845" spans="1:10" x14ac:dyDescent="0.25">
      <c r="A845" t="s">
        <v>8219</v>
      </c>
      <c r="B845">
        <v>45</v>
      </c>
      <c r="C845">
        <f t="shared" si="46"/>
        <v>-0.17698132083533002</v>
      </c>
      <c r="H845" t="s">
        <v>8221</v>
      </c>
      <c r="I845">
        <v>4</v>
      </c>
      <c r="J845">
        <f t="shared" si="47"/>
        <v>-0.22319018060598239</v>
      </c>
    </row>
    <row r="846" spans="1:10" x14ac:dyDescent="0.25">
      <c r="A846" t="s">
        <v>8219</v>
      </c>
      <c r="B846">
        <v>45</v>
      </c>
      <c r="C846">
        <f t="shared" si="46"/>
        <v>-0.17698132083533002</v>
      </c>
      <c r="H846" t="s">
        <v>8221</v>
      </c>
      <c r="I846">
        <v>4</v>
      </c>
      <c r="J846">
        <f t="shared" si="47"/>
        <v>-0.22319018060598239</v>
      </c>
    </row>
    <row r="847" spans="1:10" x14ac:dyDescent="0.25">
      <c r="A847" t="s">
        <v>8219</v>
      </c>
      <c r="B847">
        <v>45</v>
      </c>
      <c r="C847">
        <f t="shared" si="46"/>
        <v>-0.17698132083533002</v>
      </c>
      <c r="H847" t="s">
        <v>8221</v>
      </c>
      <c r="I847">
        <v>4</v>
      </c>
      <c r="J847">
        <f t="shared" si="47"/>
        <v>-0.22319018060598239</v>
      </c>
    </row>
    <row r="848" spans="1:10" x14ac:dyDescent="0.25">
      <c r="A848" t="s">
        <v>8219</v>
      </c>
      <c r="B848">
        <v>45</v>
      </c>
      <c r="C848">
        <f t="shared" si="46"/>
        <v>-0.17698132083533002</v>
      </c>
      <c r="H848" t="s">
        <v>8221</v>
      </c>
      <c r="I848">
        <v>4</v>
      </c>
      <c r="J848">
        <f t="shared" si="47"/>
        <v>-0.22319018060598239</v>
      </c>
    </row>
    <row r="849" spans="1:10" x14ac:dyDescent="0.25">
      <c r="A849" t="s">
        <v>8219</v>
      </c>
      <c r="B849">
        <v>45</v>
      </c>
      <c r="C849">
        <f t="shared" si="46"/>
        <v>-0.17698132083533002</v>
      </c>
      <c r="H849" t="s">
        <v>8221</v>
      </c>
      <c r="I849">
        <v>4</v>
      </c>
      <c r="J849">
        <f t="shared" si="47"/>
        <v>-0.22319018060598239</v>
      </c>
    </row>
    <row r="850" spans="1:10" x14ac:dyDescent="0.25">
      <c r="A850" t="s">
        <v>8219</v>
      </c>
      <c r="B850">
        <v>45</v>
      </c>
      <c r="C850">
        <f t="shared" si="46"/>
        <v>-0.17698132083533002</v>
      </c>
      <c r="H850" t="s">
        <v>8221</v>
      </c>
      <c r="I850">
        <v>4</v>
      </c>
      <c r="J850">
        <f t="shared" si="47"/>
        <v>-0.22319018060598239</v>
      </c>
    </row>
    <row r="851" spans="1:10" x14ac:dyDescent="0.25">
      <c r="A851" t="s">
        <v>8219</v>
      </c>
      <c r="B851">
        <v>45</v>
      </c>
      <c r="C851">
        <f t="shared" si="46"/>
        <v>-0.17698132083533002</v>
      </c>
      <c r="H851" t="s">
        <v>8221</v>
      </c>
      <c r="I851">
        <v>5</v>
      </c>
      <c r="J851">
        <f t="shared" si="47"/>
        <v>-0.20691057647139272</v>
      </c>
    </row>
    <row r="852" spans="1:10" x14ac:dyDescent="0.25">
      <c r="A852" t="s">
        <v>8219</v>
      </c>
      <c r="B852">
        <v>45</v>
      </c>
      <c r="C852">
        <f t="shared" si="46"/>
        <v>-0.17698132083533002</v>
      </c>
      <c r="H852" t="s">
        <v>8221</v>
      </c>
      <c r="I852">
        <v>5</v>
      </c>
      <c r="J852">
        <f t="shared" si="47"/>
        <v>-0.20691057647139272</v>
      </c>
    </row>
    <row r="853" spans="1:10" x14ac:dyDescent="0.25">
      <c r="A853" t="s">
        <v>8219</v>
      </c>
      <c r="B853">
        <v>46</v>
      </c>
      <c r="C853">
        <f t="shared" si="46"/>
        <v>-0.17579690646316637</v>
      </c>
      <c r="H853" t="s">
        <v>8221</v>
      </c>
      <c r="I853">
        <v>5</v>
      </c>
      <c r="J853">
        <f t="shared" si="47"/>
        <v>-0.20691057647139272</v>
      </c>
    </row>
    <row r="854" spans="1:10" x14ac:dyDescent="0.25">
      <c r="A854" t="s">
        <v>8219</v>
      </c>
      <c r="B854">
        <v>46</v>
      </c>
      <c r="C854">
        <f t="shared" si="46"/>
        <v>-0.17579690646316637</v>
      </c>
      <c r="H854" t="s">
        <v>8221</v>
      </c>
      <c r="I854">
        <v>5</v>
      </c>
      <c r="J854">
        <f t="shared" si="47"/>
        <v>-0.20691057647139272</v>
      </c>
    </row>
    <row r="855" spans="1:10" x14ac:dyDescent="0.25">
      <c r="A855" t="s">
        <v>8219</v>
      </c>
      <c r="B855">
        <v>46</v>
      </c>
      <c r="C855">
        <f t="shared" si="46"/>
        <v>-0.17579690646316637</v>
      </c>
      <c r="H855" t="s">
        <v>8221</v>
      </c>
      <c r="I855">
        <v>5</v>
      </c>
      <c r="J855">
        <f t="shared" si="47"/>
        <v>-0.20691057647139272</v>
      </c>
    </row>
    <row r="856" spans="1:10" x14ac:dyDescent="0.25">
      <c r="A856" t="s">
        <v>8219</v>
      </c>
      <c r="B856">
        <v>46</v>
      </c>
      <c r="C856">
        <f t="shared" si="46"/>
        <v>-0.17579690646316637</v>
      </c>
      <c r="H856" t="s">
        <v>8221</v>
      </c>
      <c r="I856">
        <v>5</v>
      </c>
      <c r="J856">
        <f t="shared" si="47"/>
        <v>-0.20691057647139272</v>
      </c>
    </row>
    <row r="857" spans="1:10" x14ac:dyDescent="0.25">
      <c r="A857" t="s">
        <v>8219</v>
      </c>
      <c r="B857">
        <v>46</v>
      </c>
      <c r="C857">
        <f t="shared" si="46"/>
        <v>-0.17579690646316637</v>
      </c>
      <c r="H857" t="s">
        <v>8221</v>
      </c>
      <c r="I857">
        <v>5</v>
      </c>
      <c r="J857">
        <f t="shared" si="47"/>
        <v>-0.20691057647139272</v>
      </c>
    </row>
    <row r="858" spans="1:10" x14ac:dyDescent="0.25">
      <c r="A858" t="s">
        <v>8219</v>
      </c>
      <c r="B858">
        <v>46</v>
      </c>
      <c r="C858">
        <f t="shared" si="46"/>
        <v>-0.17579690646316637</v>
      </c>
      <c r="H858" t="s">
        <v>8221</v>
      </c>
      <c r="I858">
        <v>5</v>
      </c>
      <c r="J858">
        <f t="shared" si="47"/>
        <v>-0.20691057647139272</v>
      </c>
    </row>
    <row r="859" spans="1:10" x14ac:dyDescent="0.25">
      <c r="A859" t="s">
        <v>8219</v>
      </c>
      <c r="B859">
        <v>46</v>
      </c>
      <c r="C859">
        <f t="shared" si="46"/>
        <v>-0.17579690646316637</v>
      </c>
      <c r="H859" t="s">
        <v>8221</v>
      </c>
      <c r="I859">
        <v>5</v>
      </c>
      <c r="J859">
        <f t="shared" si="47"/>
        <v>-0.20691057647139272</v>
      </c>
    </row>
    <row r="860" spans="1:10" x14ac:dyDescent="0.25">
      <c r="A860" t="s">
        <v>8219</v>
      </c>
      <c r="B860">
        <v>46</v>
      </c>
      <c r="C860">
        <f t="shared" si="46"/>
        <v>-0.17579690646316637</v>
      </c>
      <c r="H860" t="s">
        <v>8221</v>
      </c>
      <c r="I860">
        <v>5</v>
      </c>
      <c r="J860">
        <f t="shared" si="47"/>
        <v>-0.20691057647139272</v>
      </c>
    </row>
    <row r="861" spans="1:10" x14ac:dyDescent="0.25">
      <c r="A861" t="s">
        <v>8219</v>
      </c>
      <c r="B861">
        <v>46</v>
      </c>
      <c r="C861">
        <f t="shared" si="46"/>
        <v>-0.17579690646316637</v>
      </c>
      <c r="H861" t="s">
        <v>8221</v>
      </c>
      <c r="I861">
        <v>5</v>
      </c>
      <c r="J861">
        <f t="shared" si="47"/>
        <v>-0.20691057647139272</v>
      </c>
    </row>
    <row r="862" spans="1:10" x14ac:dyDescent="0.25">
      <c r="A862" t="s">
        <v>8219</v>
      </c>
      <c r="B862">
        <v>46</v>
      </c>
      <c r="C862">
        <f t="shared" si="46"/>
        <v>-0.17579690646316637</v>
      </c>
      <c r="H862" t="s">
        <v>8221</v>
      </c>
      <c r="I862">
        <v>5</v>
      </c>
      <c r="J862">
        <f t="shared" si="47"/>
        <v>-0.20691057647139272</v>
      </c>
    </row>
    <row r="863" spans="1:10" x14ac:dyDescent="0.25">
      <c r="A863" t="s">
        <v>8219</v>
      </c>
      <c r="B863">
        <v>46</v>
      </c>
      <c r="C863">
        <f t="shared" si="46"/>
        <v>-0.17579690646316637</v>
      </c>
      <c r="H863" t="s">
        <v>8221</v>
      </c>
      <c r="I863">
        <v>5</v>
      </c>
      <c r="J863">
        <f t="shared" si="47"/>
        <v>-0.20691057647139272</v>
      </c>
    </row>
    <row r="864" spans="1:10" x14ac:dyDescent="0.25">
      <c r="A864" t="s">
        <v>8219</v>
      </c>
      <c r="B864">
        <v>46</v>
      </c>
      <c r="C864">
        <f t="shared" si="46"/>
        <v>-0.17579690646316637</v>
      </c>
      <c r="H864" t="s">
        <v>8221</v>
      </c>
      <c r="I864">
        <v>5</v>
      </c>
      <c r="J864">
        <f t="shared" si="47"/>
        <v>-0.20691057647139272</v>
      </c>
    </row>
    <row r="865" spans="1:10" x14ac:dyDescent="0.25">
      <c r="A865" t="s">
        <v>8219</v>
      </c>
      <c r="B865">
        <v>46</v>
      </c>
      <c r="C865">
        <f t="shared" si="46"/>
        <v>-0.17579690646316637</v>
      </c>
      <c r="H865" t="s">
        <v>8221</v>
      </c>
      <c r="I865">
        <v>5</v>
      </c>
      <c r="J865">
        <f t="shared" si="47"/>
        <v>-0.20691057647139272</v>
      </c>
    </row>
    <row r="866" spans="1:10" x14ac:dyDescent="0.25">
      <c r="A866" t="s">
        <v>8219</v>
      </c>
      <c r="B866">
        <v>46</v>
      </c>
      <c r="C866">
        <f t="shared" si="46"/>
        <v>-0.17579690646316637</v>
      </c>
      <c r="H866" t="s">
        <v>8221</v>
      </c>
      <c r="I866">
        <v>5</v>
      </c>
      <c r="J866">
        <f t="shared" si="47"/>
        <v>-0.20691057647139272</v>
      </c>
    </row>
    <row r="867" spans="1:10" x14ac:dyDescent="0.25">
      <c r="A867" t="s">
        <v>8219</v>
      </c>
      <c r="B867">
        <v>46</v>
      </c>
      <c r="C867">
        <f t="shared" si="46"/>
        <v>-0.17579690646316637</v>
      </c>
      <c r="H867" t="s">
        <v>8221</v>
      </c>
      <c r="I867">
        <v>5</v>
      </c>
      <c r="J867">
        <f t="shared" si="47"/>
        <v>-0.20691057647139272</v>
      </c>
    </row>
    <row r="868" spans="1:10" x14ac:dyDescent="0.25">
      <c r="A868" t="s">
        <v>8219</v>
      </c>
      <c r="B868">
        <v>46</v>
      </c>
      <c r="C868">
        <f t="shared" si="46"/>
        <v>-0.17579690646316637</v>
      </c>
      <c r="H868" t="s">
        <v>8221</v>
      </c>
      <c r="I868">
        <v>5</v>
      </c>
      <c r="J868">
        <f t="shared" si="47"/>
        <v>-0.20691057647139272</v>
      </c>
    </row>
    <row r="869" spans="1:10" x14ac:dyDescent="0.25">
      <c r="A869" t="s">
        <v>8219</v>
      </c>
      <c r="B869">
        <v>46</v>
      </c>
      <c r="C869">
        <f t="shared" si="46"/>
        <v>-0.17579690646316637</v>
      </c>
      <c r="H869" t="s">
        <v>8221</v>
      </c>
      <c r="I869">
        <v>5</v>
      </c>
      <c r="J869">
        <f t="shared" si="47"/>
        <v>-0.20691057647139272</v>
      </c>
    </row>
    <row r="870" spans="1:10" x14ac:dyDescent="0.25">
      <c r="A870" t="s">
        <v>8219</v>
      </c>
      <c r="B870">
        <v>46</v>
      </c>
      <c r="C870">
        <f t="shared" si="46"/>
        <v>-0.17579690646316637</v>
      </c>
      <c r="H870" t="s">
        <v>8221</v>
      </c>
      <c r="I870">
        <v>5</v>
      </c>
      <c r="J870">
        <f t="shared" si="47"/>
        <v>-0.20691057647139272</v>
      </c>
    </row>
    <row r="871" spans="1:10" x14ac:dyDescent="0.25">
      <c r="A871" t="s">
        <v>8219</v>
      </c>
      <c r="B871">
        <v>46</v>
      </c>
      <c r="C871">
        <f t="shared" si="46"/>
        <v>-0.17579690646316637</v>
      </c>
      <c r="H871" t="s">
        <v>8221</v>
      </c>
      <c r="I871">
        <v>5</v>
      </c>
      <c r="J871">
        <f t="shared" si="47"/>
        <v>-0.20691057647139272</v>
      </c>
    </row>
    <row r="872" spans="1:10" x14ac:dyDescent="0.25">
      <c r="A872" t="s">
        <v>8219</v>
      </c>
      <c r="B872">
        <v>46</v>
      </c>
      <c r="C872">
        <f t="shared" si="46"/>
        <v>-0.17579690646316637</v>
      </c>
      <c r="H872" t="s">
        <v>8221</v>
      </c>
      <c r="I872">
        <v>5</v>
      </c>
      <c r="J872">
        <f t="shared" si="47"/>
        <v>-0.20691057647139272</v>
      </c>
    </row>
    <row r="873" spans="1:10" x14ac:dyDescent="0.25">
      <c r="A873" t="s">
        <v>8219</v>
      </c>
      <c r="B873">
        <v>46</v>
      </c>
      <c r="C873">
        <f t="shared" si="46"/>
        <v>-0.17579690646316637</v>
      </c>
      <c r="H873" t="s">
        <v>8221</v>
      </c>
      <c r="I873">
        <v>5</v>
      </c>
      <c r="J873">
        <f t="shared" si="47"/>
        <v>-0.20691057647139272</v>
      </c>
    </row>
    <row r="874" spans="1:10" x14ac:dyDescent="0.25">
      <c r="A874" t="s">
        <v>8219</v>
      </c>
      <c r="B874">
        <v>47</v>
      </c>
      <c r="C874">
        <f t="shared" si="46"/>
        <v>-0.17461249209100274</v>
      </c>
      <c r="H874" t="s">
        <v>8221</v>
      </c>
      <c r="I874">
        <v>5</v>
      </c>
      <c r="J874">
        <f t="shared" si="47"/>
        <v>-0.20691057647139272</v>
      </c>
    </row>
    <row r="875" spans="1:10" x14ac:dyDescent="0.25">
      <c r="A875" t="s">
        <v>8219</v>
      </c>
      <c r="B875">
        <v>47</v>
      </c>
      <c r="C875">
        <f t="shared" si="46"/>
        <v>-0.17461249209100274</v>
      </c>
      <c r="H875" t="s">
        <v>8221</v>
      </c>
      <c r="I875">
        <v>5</v>
      </c>
      <c r="J875">
        <f t="shared" si="47"/>
        <v>-0.20691057647139272</v>
      </c>
    </row>
    <row r="876" spans="1:10" x14ac:dyDescent="0.25">
      <c r="A876" t="s">
        <v>8219</v>
      </c>
      <c r="B876">
        <v>47</v>
      </c>
      <c r="C876">
        <f t="shared" si="46"/>
        <v>-0.17461249209100274</v>
      </c>
      <c r="H876" t="s">
        <v>8221</v>
      </c>
      <c r="I876">
        <v>5</v>
      </c>
      <c r="J876">
        <f t="shared" si="47"/>
        <v>-0.20691057647139272</v>
      </c>
    </row>
    <row r="877" spans="1:10" x14ac:dyDescent="0.25">
      <c r="A877" t="s">
        <v>8219</v>
      </c>
      <c r="B877">
        <v>47</v>
      </c>
      <c r="C877">
        <f t="shared" si="46"/>
        <v>-0.17461249209100274</v>
      </c>
      <c r="H877" t="s">
        <v>8221</v>
      </c>
      <c r="I877">
        <v>5</v>
      </c>
      <c r="J877">
        <f t="shared" si="47"/>
        <v>-0.20691057647139272</v>
      </c>
    </row>
    <row r="878" spans="1:10" x14ac:dyDescent="0.25">
      <c r="A878" t="s">
        <v>8219</v>
      </c>
      <c r="B878">
        <v>47</v>
      </c>
      <c r="C878">
        <f t="shared" si="46"/>
        <v>-0.17461249209100274</v>
      </c>
      <c r="H878" t="s">
        <v>8221</v>
      </c>
      <c r="I878">
        <v>5</v>
      </c>
      <c r="J878">
        <f t="shared" si="47"/>
        <v>-0.20691057647139272</v>
      </c>
    </row>
    <row r="879" spans="1:10" x14ac:dyDescent="0.25">
      <c r="A879" t="s">
        <v>8219</v>
      </c>
      <c r="B879">
        <v>47</v>
      </c>
      <c r="C879">
        <f t="shared" si="46"/>
        <v>-0.17461249209100274</v>
      </c>
      <c r="H879" t="s">
        <v>8221</v>
      </c>
      <c r="I879">
        <v>5</v>
      </c>
      <c r="J879">
        <f t="shared" si="47"/>
        <v>-0.20691057647139272</v>
      </c>
    </row>
    <row r="880" spans="1:10" x14ac:dyDescent="0.25">
      <c r="A880" t="s">
        <v>8219</v>
      </c>
      <c r="B880">
        <v>47</v>
      </c>
      <c r="C880">
        <f t="shared" si="46"/>
        <v>-0.17461249209100274</v>
      </c>
      <c r="H880" t="s">
        <v>8221</v>
      </c>
      <c r="I880">
        <v>5</v>
      </c>
      <c r="J880">
        <f t="shared" si="47"/>
        <v>-0.20691057647139272</v>
      </c>
    </row>
    <row r="881" spans="1:10" x14ac:dyDescent="0.25">
      <c r="A881" t="s">
        <v>8219</v>
      </c>
      <c r="B881">
        <v>47</v>
      </c>
      <c r="C881">
        <f t="shared" si="46"/>
        <v>-0.17461249209100274</v>
      </c>
      <c r="H881" t="s">
        <v>8221</v>
      </c>
      <c r="I881">
        <v>5</v>
      </c>
      <c r="J881">
        <f t="shared" si="47"/>
        <v>-0.20691057647139272</v>
      </c>
    </row>
    <row r="882" spans="1:10" x14ac:dyDescent="0.25">
      <c r="A882" t="s">
        <v>8219</v>
      </c>
      <c r="B882">
        <v>47</v>
      </c>
      <c r="C882">
        <f t="shared" si="46"/>
        <v>-0.17461249209100274</v>
      </c>
      <c r="H882" t="s">
        <v>8221</v>
      </c>
      <c r="I882">
        <v>5</v>
      </c>
      <c r="J882">
        <f t="shared" si="47"/>
        <v>-0.20691057647139272</v>
      </c>
    </row>
    <row r="883" spans="1:10" x14ac:dyDescent="0.25">
      <c r="A883" t="s">
        <v>8219</v>
      </c>
      <c r="B883">
        <v>47</v>
      </c>
      <c r="C883">
        <f t="shared" si="46"/>
        <v>-0.17461249209100274</v>
      </c>
      <c r="H883" t="s">
        <v>8221</v>
      </c>
      <c r="I883">
        <v>5</v>
      </c>
      <c r="J883">
        <f t="shared" si="47"/>
        <v>-0.20691057647139272</v>
      </c>
    </row>
    <row r="884" spans="1:10" x14ac:dyDescent="0.25">
      <c r="A884" t="s">
        <v>8219</v>
      </c>
      <c r="B884">
        <v>47</v>
      </c>
      <c r="C884">
        <f t="shared" si="46"/>
        <v>-0.17461249209100274</v>
      </c>
      <c r="H884" t="s">
        <v>8221</v>
      </c>
      <c r="I884">
        <v>5</v>
      </c>
      <c r="J884">
        <f t="shared" si="47"/>
        <v>-0.20691057647139272</v>
      </c>
    </row>
    <row r="885" spans="1:10" x14ac:dyDescent="0.25">
      <c r="A885" t="s">
        <v>8219</v>
      </c>
      <c r="B885">
        <v>47</v>
      </c>
      <c r="C885">
        <f t="shared" si="46"/>
        <v>-0.17461249209100274</v>
      </c>
      <c r="H885" t="s">
        <v>8221</v>
      </c>
      <c r="I885">
        <v>5</v>
      </c>
      <c r="J885">
        <f t="shared" si="47"/>
        <v>-0.20691057647139272</v>
      </c>
    </row>
    <row r="886" spans="1:10" x14ac:dyDescent="0.25">
      <c r="A886" t="s">
        <v>8219</v>
      </c>
      <c r="B886">
        <v>47</v>
      </c>
      <c r="C886">
        <f t="shared" si="46"/>
        <v>-0.17461249209100274</v>
      </c>
      <c r="H886" t="s">
        <v>8221</v>
      </c>
      <c r="I886">
        <v>5</v>
      </c>
      <c r="J886">
        <f t="shared" si="47"/>
        <v>-0.20691057647139272</v>
      </c>
    </row>
    <row r="887" spans="1:10" x14ac:dyDescent="0.25">
      <c r="A887" t="s">
        <v>8219</v>
      </c>
      <c r="B887">
        <v>47</v>
      </c>
      <c r="C887">
        <f t="shared" si="46"/>
        <v>-0.17461249209100274</v>
      </c>
      <c r="H887" t="s">
        <v>8221</v>
      </c>
      <c r="I887">
        <v>5</v>
      </c>
      <c r="J887">
        <f t="shared" si="47"/>
        <v>-0.20691057647139272</v>
      </c>
    </row>
    <row r="888" spans="1:10" x14ac:dyDescent="0.25">
      <c r="A888" t="s">
        <v>8219</v>
      </c>
      <c r="B888">
        <v>47</v>
      </c>
      <c r="C888">
        <f t="shared" si="46"/>
        <v>-0.17461249209100274</v>
      </c>
      <c r="H888" t="s">
        <v>8221</v>
      </c>
      <c r="I888">
        <v>5</v>
      </c>
      <c r="J888">
        <f t="shared" si="47"/>
        <v>-0.20691057647139272</v>
      </c>
    </row>
    <row r="889" spans="1:10" x14ac:dyDescent="0.25">
      <c r="A889" t="s">
        <v>8219</v>
      </c>
      <c r="B889">
        <v>47</v>
      </c>
      <c r="C889">
        <f t="shared" si="46"/>
        <v>-0.17461249209100274</v>
      </c>
      <c r="H889" t="s">
        <v>8221</v>
      </c>
      <c r="I889">
        <v>5</v>
      </c>
      <c r="J889">
        <f t="shared" si="47"/>
        <v>-0.20691057647139272</v>
      </c>
    </row>
    <row r="890" spans="1:10" x14ac:dyDescent="0.25">
      <c r="A890" t="s">
        <v>8219</v>
      </c>
      <c r="B890">
        <v>47</v>
      </c>
      <c r="C890">
        <f t="shared" si="46"/>
        <v>-0.17461249209100274</v>
      </c>
      <c r="H890" t="s">
        <v>8221</v>
      </c>
      <c r="I890">
        <v>5</v>
      </c>
      <c r="J890">
        <f t="shared" si="47"/>
        <v>-0.20691057647139272</v>
      </c>
    </row>
    <row r="891" spans="1:10" x14ac:dyDescent="0.25">
      <c r="A891" t="s">
        <v>8219</v>
      </c>
      <c r="B891">
        <v>47</v>
      </c>
      <c r="C891">
        <f t="shared" si="46"/>
        <v>-0.17461249209100274</v>
      </c>
      <c r="H891" t="s">
        <v>8221</v>
      </c>
      <c r="I891">
        <v>5</v>
      </c>
      <c r="J891">
        <f t="shared" si="47"/>
        <v>-0.20691057647139272</v>
      </c>
    </row>
    <row r="892" spans="1:10" x14ac:dyDescent="0.25">
      <c r="A892" t="s">
        <v>8219</v>
      </c>
      <c r="B892">
        <v>47</v>
      </c>
      <c r="C892">
        <f t="shared" si="46"/>
        <v>-0.17461249209100274</v>
      </c>
      <c r="H892" t="s">
        <v>8221</v>
      </c>
      <c r="I892">
        <v>5</v>
      </c>
      <c r="J892">
        <f t="shared" si="47"/>
        <v>-0.20691057647139272</v>
      </c>
    </row>
    <row r="893" spans="1:10" x14ac:dyDescent="0.25">
      <c r="A893" t="s">
        <v>8219</v>
      </c>
      <c r="B893">
        <v>47</v>
      </c>
      <c r="C893">
        <f t="shared" si="46"/>
        <v>-0.17461249209100274</v>
      </c>
      <c r="H893" t="s">
        <v>8221</v>
      </c>
      <c r="I893">
        <v>5</v>
      </c>
      <c r="J893">
        <f t="shared" si="47"/>
        <v>-0.20691057647139272</v>
      </c>
    </row>
    <row r="894" spans="1:10" x14ac:dyDescent="0.25">
      <c r="A894" t="s">
        <v>8219</v>
      </c>
      <c r="B894">
        <v>47</v>
      </c>
      <c r="C894">
        <f t="shared" si="46"/>
        <v>-0.17461249209100274</v>
      </c>
      <c r="H894" t="s">
        <v>8221</v>
      </c>
      <c r="I894">
        <v>5</v>
      </c>
      <c r="J894">
        <f t="shared" si="47"/>
        <v>-0.20691057647139272</v>
      </c>
    </row>
    <row r="895" spans="1:10" x14ac:dyDescent="0.25">
      <c r="A895" t="s">
        <v>8219</v>
      </c>
      <c r="B895">
        <v>48</v>
      </c>
      <c r="C895">
        <f t="shared" si="46"/>
        <v>-0.17342807771883909</v>
      </c>
      <c r="H895" t="s">
        <v>8221</v>
      </c>
      <c r="I895">
        <v>5</v>
      </c>
      <c r="J895">
        <f t="shared" si="47"/>
        <v>-0.20691057647139272</v>
      </c>
    </row>
    <row r="896" spans="1:10" x14ac:dyDescent="0.25">
      <c r="A896" t="s">
        <v>8219</v>
      </c>
      <c r="B896">
        <v>48</v>
      </c>
      <c r="C896">
        <f t="shared" si="46"/>
        <v>-0.17342807771883909</v>
      </c>
      <c r="H896" t="s">
        <v>8221</v>
      </c>
      <c r="I896">
        <v>5</v>
      </c>
      <c r="J896">
        <f t="shared" si="47"/>
        <v>-0.20691057647139272</v>
      </c>
    </row>
    <row r="897" spans="1:10" x14ac:dyDescent="0.25">
      <c r="A897" t="s">
        <v>8219</v>
      </c>
      <c r="B897">
        <v>48</v>
      </c>
      <c r="C897">
        <f t="shared" si="46"/>
        <v>-0.17342807771883909</v>
      </c>
      <c r="H897" t="s">
        <v>8221</v>
      </c>
      <c r="I897">
        <v>5</v>
      </c>
      <c r="J897">
        <f t="shared" si="47"/>
        <v>-0.20691057647139272</v>
      </c>
    </row>
    <row r="898" spans="1:10" x14ac:dyDescent="0.25">
      <c r="A898" t="s">
        <v>8219</v>
      </c>
      <c r="B898">
        <v>48</v>
      </c>
      <c r="C898">
        <f t="shared" ref="C898:C961" si="48">STANDARDIZE(B898,$E$2,$E$14)</f>
        <v>-0.17342807771883909</v>
      </c>
      <c r="H898" t="s">
        <v>8221</v>
      </c>
      <c r="I898">
        <v>5</v>
      </c>
      <c r="J898">
        <f t="shared" si="47"/>
        <v>-0.20691057647139272</v>
      </c>
    </row>
    <row r="899" spans="1:10" x14ac:dyDescent="0.25">
      <c r="A899" t="s">
        <v>8219</v>
      </c>
      <c r="B899">
        <v>48</v>
      </c>
      <c r="C899">
        <f t="shared" si="48"/>
        <v>-0.17342807771883909</v>
      </c>
      <c r="H899" t="s">
        <v>8221</v>
      </c>
      <c r="I899">
        <v>5</v>
      </c>
      <c r="J899">
        <f t="shared" ref="J899:J962" si="49">STANDARDIZE(I899,$L$2,$L$14)</f>
        <v>-0.20691057647139272</v>
      </c>
    </row>
    <row r="900" spans="1:10" x14ac:dyDescent="0.25">
      <c r="A900" t="s">
        <v>8219</v>
      </c>
      <c r="B900">
        <v>48</v>
      </c>
      <c r="C900">
        <f t="shared" si="48"/>
        <v>-0.17342807771883909</v>
      </c>
      <c r="H900" t="s">
        <v>8221</v>
      </c>
      <c r="I900">
        <v>5</v>
      </c>
      <c r="J900">
        <f t="shared" si="49"/>
        <v>-0.20691057647139272</v>
      </c>
    </row>
    <row r="901" spans="1:10" x14ac:dyDescent="0.25">
      <c r="A901" t="s">
        <v>8219</v>
      </c>
      <c r="B901">
        <v>48</v>
      </c>
      <c r="C901">
        <f t="shared" si="48"/>
        <v>-0.17342807771883909</v>
      </c>
      <c r="H901" t="s">
        <v>8221</v>
      </c>
      <c r="I901">
        <v>5</v>
      </c>
      <c r="J901">
        <f t="shared" si="49"/>
        <v>-0.20691057647139272</v>
      </c>
    </row>
    <row r="902" spans="1:10" x14ac:dyDescent="0.25">
      <c r="A902" t="s">
        <v>8219</v>
      </c>
      <c r="B902">
        <v>48</v>
      </c>
      <c r="C902">
        <f t="shared" si="48"/>
        <v>-0.17342807771883909</v>
      </c>
      <c r="H902" t="s">
        <v>8221</v>
      </c>
      <c r="I902">
        <v>5</v>
      </c>
      <c r="J902">
        <f t="shared" si="49"/>
        <v>-0.20691057647139272</v>
      </c>
    </row>
    <row r="903" spans="1:10" x14ac:dyDescent="0.25">
      <c r="A903" t="s">
        <v>8219</v>
      </c>
      <c r="B903">
        <v>48</v>
      </c>
      <c r="C903">
        <f t="shared" si="48"/>
        <v>-0.17342807771883909</v>
      </c>
      <c r="H903" t="s">
        <v>8221</v>
      </c>
      <c r="I903">
        <v>5</v>
      </c>
      <c r="J903">
        <f t="shared" si="49"/>
        <v>-0.20691057647139272</v>
      </c>
    </row>
    <row r="904" spans="1:10" x14ac:dyDescent="0.25">
      <c r="A904" t="s">
        <v>8219</v>
      </c>
      <c r="B904">
        <v>48</v>
      </c>
      <c r="C904">
        <f t="shared" si="48"/>
        <v>-0.17342807771883909</v>
      </c>
      <c r="H904" t="s">
        <v>8221</v>
      </c>
      <c r="I904">
        <v>5</v>
      </c>
      <c r="J904">
        <f t="shared" si="49"/>
        <v>-0.20691057647139272</v>
      </c>
    </row>
    <row r="905" spans="1:10" x14ac:dyDescent="0.25">
      <c r="A905" t="s">
        <v>8219</v>
      </c>
      <c r="B905">
        <v>48</v>
      </c>
      <c r="C905">
        <f t="shared" si="48"/>
        <v>-0.17342807771883909</v>
      </c>
      <c r="H905" t="s">
        <v>8221</v>
      </c>
      <c r="I905">
        <v>5</v>
      </c>
      <c r="J905">
        <f t="shared" si="49"/>
        <v>-0.20691057647139272</v>
      </c>
    </row>
    <row r="906" spans="1:10" x14ac:dyDescent="0.25">
      <c r="A906" t="s">
        <v>8219</v>
      </c>
      <c r="B906">
        <v>48</v>
      </c>
      <c r="C906">
        <f t="shared" si="48"/>
        <v>-0.17342807771883909</v>
      </c>
      <c r="H906" t="s">
        <v>8221</v>
      </c>
      <c r="I906">
        <v>5</v>
      </c>
      <c r="J906">
        <f t="shared" si="49"/>
        <v>-0.20691057647139272</v>
      </c>
    </row>
    <row r="907" spans="1:10" x14ac:dyDescent="0.25">
      <c r="A907" t="s">
        <v>8219</v>
      </c>
      <c r="B907">
        <v>48</v>
      </c>
      <c r="C907">
        <f t="shared" si="48"/>
        <v>-0.17342807771883909</v>
      </c>
      <c r="H907" t="s">
        <v>8221</v>
      </c>
      <c r="I907">
        <v>5</v>
      </c>
      <c r="J907">
        <f t="shared" si="49"/>
        <v>-0.20691057647139272</v>
      </c>
    </row>
    <row r="908" spans="1:10" x14ac:dyDescent="0.25">
      <c r="A908" t="s">
        <v>8219</v>
      </c>
      <c r="B908">
        <v>48</v>
      </c>
      <c r="C908">
        <f t="shared" si="48"/>
        <v>-0.17342807771883909</v>
      </c>
      <c r="H908" t="s">
        <v>8221</v>
      </c>
      <c r="I908">
        <v>5</v>
      </c>
      <c r="J908">
        <f t="shared" si="49"/>
        <v>-0.20691057647139272</v>
      </c>
    </row>
    <row r="909" spans="1:10" x14ac:dyDescent="0.25">
      <c r="A909" t="s">
        <v>8219</v>
      </c>
      <c r="B909">
        <v>49</v>
      </c>
      <c r="C909">
        <f t="shared" si="48"/>
        <v>-0.17224366334667546</v>
      </c>
      <c r="H909" t="s">
        <v>8221</v>
      </c>
      <c r="I909">
        <v>5</v>
      </c>
      <c r="J909">
        <f t="shared" si="49"/>
        <v>-0.20691057647139272</v>
      </c>
    </row>
    <row r="910" spans="1:10" x14ac:dyDescent="0.25">
      <c r="A910" t="s">
        <v>8219</v>
      </c>
      <c r="B910">
        <v>49</v>
      </c>
      <c r="C910">
        <f t="shared" si="48"/>
        <v>-0.17224366334667546</v>
      </c>
      <c r="H910" t="s">
        <v>8221</v>
      </c>
      <c r="I910">
        <v>5</v>
      </c>
      <c r="J910">
        <f t="shared" si="49"/>
        <v>-0.20691057647139272</v>
      </c>
    </row>
    <row r="911" spans="1:10" x14ac:dyDescent="0.25">
      <c r="A911" t="s">
        <v>8219</v>
      </c>
      <c r="B911">
        <v>49</v>
      </c>
      <c r="C911">
        <f t="shared" si="48"/>
        <v>-0.17224366334667546</v>
      </c>
      <c r="H911" t="s">
        <v>8221</v>
      </c>
      <c r="I911">
        <v>5</v>
      </c>
      <c r="J911">
        <f t="shared" si="49"/>
        <v>-0.20691057647139272</v>
      </c>
    </row>
    <row r="912" spans="1:10" x14ac:dyDescent="0.25">
      <c r="A912" t="s">
        <v>8219</v>
      </c>
      <c r="B912">
        <v>49</v>
      </c>
      <c r="C912">
        <f t="shared" si="48"/>
        <v>-0.17224366334667546</v>
      </c>
      <c r="H912" t="s">
        <v>8221</v>
      </c>
      <c r="I912">
        <v>6</v>
      </c>
      <c r="J912">
        <f t="shared" si="49"/>
        <v>-0.19063097233680304</v>
      </c>
    </row>
    <row r="913" spans="1:10" x14ac:dyDescent="0.25">
      <c r="A913" t="s">
        <v>8219</v>
      </c>
      <c r="B913">
        <v>49</v>
      </c>
      <c r="C913">
        <f t="shared" si="48"/>
        <v>-0.17224366334667546</v>
      </c>
      <c r="H913" t="s">
        <v>8221</v>
      </c>
      <c r="I913">
        <v>6</v>
      </c>
      <c r="J913">
        <f t="shared" si="49"/>
        <v>-0.19063097233680304</v>
      </c>
    </row>
    <row r="914" spans="1:10" x14ac:dyDescent="0.25">
      <c r="A914" t="s">
        <v>8219</v>
      </c>
      <c r="B914">
        <v>49</v>
      </c>
      <c r="C914">
        <f t="shared" si="48"/>
        <v>-0.17224366334667546</v>
      </c>
      <c r="H914" t="s">
        <v>8221</v>
      </c>
      <c r="I914">
        <v>6</v>
      </c>
      <c r="J914">
        <f t="shared" si="49"/>
        <v>-0.19063097233680304</v>
      </c>
    </row>
    <row r="915" spans="1:10" x14ac:dyDescent="0.25">
      <c r="A915" t="s">
        <v>8219</v>
      </c>
      <c r="B915">
        <v>49</v>
      </c>
      <c r="C915">
        <f t="shared" si="48"/>
        <v>-0.17224366334667546</v>
      </c>
      <c r="H915" t="s">
        <v>8221</v>
      </c>
      <c r="I915">
        <v>6</v>
      </c>
      <c r="J915">
        <f t="shared" si="49"/>
        <v>-0.19063097233680304</v>
      </c>
    </row>
    <row r="916" spans="1:10" x14ac:dyDescent="0.25">
      <c r="A916" t="s">
        <v>8219</v>
      </c>
      <c r="B916">
        <v>49</v>
      </c>
      <c r="C916">
        <f t="shared" si="48"/>
        <v>-0.17224366334667546</v>
      </c>
      <c r="H916" t="s">
        <v>8221</v>
      </c>
      <c r="I916">
        <v>6</v>
      </c>
      <c r="J916">
        <f t="shared" si="49"/>
        <v>-0.19063097233680304</v>
      </c>
    </row>
    <row r="917" spans="1:10" x14ac:dyDescent="0.25">
      <c r="A917" t="s">
        <v>8219</v>
      </c>
      <c r="B917">
        <v>49</v>
      </c>
      <c r="C917">
        <f t="shared" si="48"/>
        <v>-0.17224366334667546</v>
      </c>
      <c r="H917" t="s">
        <v>8221</v>
      </c>
      <c r="I917">
        <v>6</v>
      </c>
      <c r="J917">
        <f t="shared" si="49"/>
        <v>-0.19063097233680304</v>
      </c>
    </row>
    <row r="918" spans="1:10" x14ac:dyDescent="0.25">
      <c r="A918" t="s">
        <v>8219</v>
      </c>
      <c r="B918">
        <v>49</v>
      </c>
      <c r="C918">
        <f t="shared" si="48"/>
        <v>-0.17224366334667546</v>
      </c>
      <c r="H918" t="s">
        <v>8221</v>
      </c>
      <c r="I918">
        <v>6</v>
      </c>
      <c r="J918">
        <f t="shared" si="49"/>
        <v>-0.19063097233680304</v>
      </c>
    </row>
    <row r="919" spans="1:10" x14ac:dyDescent="0.25">
      <c r="A919" t="s">
        <v>8219</v>
      </c>
      <c r="B919">
        <v>49</v>
      </c>
      <c r="C919">
        <f t="shared" si="48"/>
        <v>-0.17224366334667546</v>
      </c>
      <c r="H919" t="s">
        <v>8221</v>
      </c>
      <c r="I919">
        <v>6</v>
      </c>
      <c r="J919">
        <f t="shared" si="49"/>
        <v>-0.19063097233680304</v>
      </c>
    </row>
    <row r="920" spans="1:10" x14ac:dyDescent="0.25">
      <c r="A920" t="s">
        <v>8219</v>
      </c>
      <c r="B920">
        <v>49</v>
      </c>
      <c r="C920">
        <f t="shared" si="48"/>
        <v>-0.17224366334667546</v>
      </c>
      <c r="H920" t="s">
        <v>8221</v>
      </c>
      <c r="I920">
        <v>6</v>
      </c>
      <c r="J920">
        <f t="shared" si="49"/>
        <v>-0.19063097233680304</v>
      </c>
    </row>
    <row r="921" spans="1:10" x14ac:dyDescent="0.25">
      <c r="A921" t="s">
        <v>8219</v>
      </c>
      <c r="B921">
        <v>49</v>
      </c>
      <c r="C921">
        <f t="shared" si="48"/>
        <v>-0.17224366334667546</v>
      </c>
      <c r="H921" t="s">
        <v>8221</v>
      </c>
      <c r="I921">
        <v>6</v>
      </c>
      <c r="J921">
        <f t="shared" si="49"/>
        <v>-0.19063097233680304</v>
      </c>
    </row>
    <row r="922" spans="1:10" x14ac:dyDescent="0.25">
      <c r="A922" t="s">
        <v>8219</v>
      </c>
      <c r="B922">
        <v>49</v>
      </c>
      <c r="C922">
        <f t="shared" si="48"/>
        <v>-0.17224366334667546</v>
      </c>
      <c r="H922" t="s">
        <v>8221</v>
      </c>
      <c r="I922">
        <v>6</v>
      </c>
      <c r="J922">
        <f t="shared" si="49"/>
        <v>-0.19063097233680304</v>
      </c>
    </row>
    <row r="923" spans="1:10" x14ac:dyDescent="0.25">
      <c r="A923" t="s">
        <v>8219</v>
      </c>
      <c r="B923">
        <v>49</v>
      </c>
      <c r="C923">
        <f t="shared" si="48"/>
        <v>-0.17224366334667546</v>
      </c>
      <c r="H923" t="s">
        <v>8221</v>
      </c>
      <c r="I923">
        <v>6</v>
      </c>
      <c r="J923">
        <f t="shared" si="49"/>
        <v>-0.19063097233680304</v>
      </c>
    </row>
    <row r="924" spans="1:10" x14ac:dyDescent="0.25">
      <c r="A924" t="s">
        <v>8219</v>
      </c>
      <c r="B924">
        <v>49</v>
      </c>
      <c r="C924">
        <f t="shared" si="48"/>
        <v>-0.17224366334667546</v>
      </c>
      <c r="H924" t="s">
        <v>8221</v>
      </c>
      <c r="I924">
        <v>6</v>
      </c>
      <c r="J924">
        <f t="shared" si="49"/>
        <v>-0.19063097233680304</v>
      </c>
    </row>
    <row r="925" spans="1:10" x14ac:dyDescent="0.25">
      <c r="A925" t="s">
        <v>8219</v>
      </c>
      <c r="B925">
        <v>49</v>
      </c>
      <c r="C925">
        <f t="shared" si="48"/>
        <v>-0.17224366334667546</v>
      </c>
      <c r="H925" t="s">
        <v>8221</v>
      </c>
      <c r="I925">
        <v>6</v>
      </c>
      <c r="J925">
        <f t="shared" si="49"/>
        <v>-0.19063097233680304</v>
      </c>
    </row>
    <row r="926" spans="1:10" x14ac:dyDescent="0.25">
      <c r="A926" t="s">
        <v>8219</v>
      </c>
      <c r="B926">
        <v>50</v>
      </c>
      <c r="C926">
        <f t="shared" si="48"/>
        <v>-0.1710592489745118</v>
      </c>
      <c r="H926" t="s">
        <v>8221</v>
      </c>
      <c r="I926">
        <v>6</v>
      </c>
      <c r="J926">
        <f t="shared" si="49"/>
        <v>-0.19063097233680304</v>
      </c>
    </row>
    <row r="927" spans="1:10" x14ac:dyDescent="0.25">
      <c r="A927" t="s">
        <v>8219</v>
      </c>
      <c r="B927">
        <v>50</v>
      </c>
      <c r="C927">
        <f t="shared" si="48"/>
        <v>-0.1710592489745118</v>
      </c>
      <c r="H927" t="s">
        <v>8221</v>
      </c>
      <c r="I927">
        <v>6</v>
      </c>
      <c r="J927">
        <f t="shared" si="49"/>
        <v>-0.19063097233680304</v>
      </c>
    </row>
    <row r="928" spans="1:10" x14ac:dyDescent="0.25">
      <c r="A928" t="s">
        <v>8219</v>
      </c>
      <c r="B928">
        <v>50</v>
      </c>
      <c r="C928">
        <f t="shared" si="48"/>
        <v>-0.1710592489745118</v>
      </c>
      <c r="H928" t="s">
        <v>8221</v>
      </c>
      <c r="I928">
        <v>6</v>
      </c>
      <c r="J928">
        <f t="shared" si="49"/>
        <v>-0.19063097233680304</v>
      </c>
    </row>
    <row r="929" spans="1:10" x14ac:dyDescent="0.25">
      <c r="A929" t="s">
        <v>8219</v>
      </c>
      <c r="B929">
        <v>50</v>
      </c>
      <c r="C929">
        <f t="shared" si="48"/>
        <v>-0.1710592489745118</v>
      </c>
      <c r="H929" t="s">
        <v>8221</v>
      </c>
      <c r="I929">
        <v>6</v>
      </c>
      <c r="J929">
        <f t="shared" si="49"/>
        <v>-0.19063097233680304</v>
      </c>
    </row>
    <row r="930" spans="1:10" x14ac:dyDescent="0.25">
      <c r="A930" t="s">
        <v>8219</v>
      </c>
      <c r="B930">
        <v>50</v>
      </c>
      <c r="C930">
        <f t="shared" si="48"/>
        <v>-0.1710592489745118</v>
      </c>
      <c r="H930" t="s">
        <v>8221</v>
      </c>
      <c r="I930">
        <v>6</v>
      </c>
      <c r="J930">
        <f t="shared" si="49"/>
        <v>-0.19063097233680304</v>
      </c>
    </row>
    <row r="931" spans="1:10" x14ac:dyDescent="0.25">
      <c r="A931" t="s">
        <v>8219</v>
      </c>
      <c r="B931">
        <v>50</v>
      </c>
      <c r="C931">
        <f t="shared" si="48"/>
        <v>-0.1710592489745118</v>
      </c>
      <c r="H931" t="s">
        <v>8221</v>
      </c>
      <c r="I931">
        <v>6</v>
      </c>
      <c r="J931">
        <f t="shared" si="49"/>
        <v>-0.19063097233680304</v>
      </c>
    </row>
    <row r="932" spans="1:10" x14ac:dyDescent="0.25">
      <c r="A932" t="s">
        <v>8219</v>
      </c>
      <c r="B932">
        <v>50</v>
      </c>
      <c r="C932">
        <f t="shared" si="48"/>
        <v>-0.1710592489745118</v>
      </c>
      <c r="H932" t="s">
        <v>8221</v>
      </c>
      <c r="I932">
        <v>6</v>
      </c>
      <c r="J932">
        <f t="shared" si="49"/>
        <v>-0.19063097233680304</v>
      </c>
    </row>
    <row r="933" spans="1:10" x14ac:dyDescent="0.25">
      <c r="A933" t="s">
        <v>8219</v>
      </c>
      <c r="B933">
        <v>50</v>
      </c>
      <c r="C933">
        <f t="shared" si="48"/>
        <v>-0.1710592489745118</v>
      </c>
      <c r="H933" t="s">
        <v>8221</v>
      </c>
      <c r="I933">
        <v>6</v>
      </c>
      <c r="J933">
        <f t="shared" si="49"/>
        <v>-0.19063097233680304</v>
      </c>
    </row>
    <row r="934" spans="1:10" x14ac:dyDescent="0.25">
      <c r="A934" t="s">
        <v>8219</v>
      </c>
      <c r="B934">
        <v>50</v>
      </c>
      <c r="C934">
        <f t="shared" si="48"/>
        <v>-0.1710592489745118</v>
      </c>
      <c r="H934" t="s">
        <v>8221</v>
      </c>
      <c r="I934">
        <v>6</v>
      </c>
      <c r="J934">
        <f t="shared" si="49"/>
        <v>-0.19063097233680304</v>
      </c>
    </row>
    <row r="935" spans="1:10" x14ac:dyDescent="0.25">
      <c r="A935" t="s">
        <v>8219</v>
      </c>
      <c r="B935">
        <v>50</v>
      </c>
      <c r="C935">
        <f t="shared" si="48"/>
        <v>-0.1710592489745118</v>
      </c>
      <c r="H935" t="s">
        <v>8221</v>
      </c>
      <c r="I935">
        <v>6</v>
      </c>
      <c r="J935">
        <f t="shared" si="49"/>
        <v>-0.19063097233680304</v>
      </c>
    </row>
    <row r="936" spans="1:10" x14ac:dyDescent="0.25">
      <c r="A936" t="s">
        <v>8219</v>
      </c>
      <c r="B936">
        <v>50</v>
      </c>
      <c r="C936">
        <f t="shared" si="48"/>
        <v>-0.1710592489745118</v>
      </c>
      <c r="H936" t="s">
        <v>8221</v>
      </c>
      <c r="I936">
        <v>6</v>
      </c>
      <c r="J936">
        <f t="shared" si="49"/>
        <v>-0.19063097233680304</v>
      </c>
    </row>
    <row r="937" spans="1:10" x14ac:dyDescent="0.25">
      <c r="A937" t="s">
        <v>8219</v>
      </c>
      <c r="B937">
        <v>50</v>
      </c>
      <c r="C937">
        <f t="shared" si="48"/>
        <v>-0.1710592489745118</v>
      </c>
      <c r="H937" t="s">
        <v>8221</v>
      </c>
      <c r="I937">
        <v>6</v>
      </c>
      <c r="J937">
        <f t="shared" si="49"/>
        <v>-0.19063097233680304</v>
      </c>
    </row>
    <row r="938" spans="1:10" x14ac:dyDescent="0.25">
      <c r="A938" t="s">
        <v>8219</v>
      </c>
      <c r="B938">
        <v>50</v>
      </c>
      <c r="C938">
        <f t="shared" si="48"/>
        <v>-0.1710592489745118</v>
      </c>
      <c r="H938" t="s">
        <v>8221</v>
      </c>
      <c r="I938">
        <v>6</v>
      </c>
      <c r="J938">
        <f t="shared" si="49"/>
        <v>-0.19063097233680304</v>
      </c>
    </row>
    <row r="939" spans="1:10" x14ac:dyDescent="0.25">
      <c r="A939" t="s">
        <v>8219</v>
      </c>
      <c r="B939">
        <v>50</v>
      </c>
      <c r="C939">
        <f t="shared" si="48"/>
        <v>-0.1710592489745118</v>
      </c>
      <c r="H939" t="s">
        <v>8221</v>
      </c>
      <c r="I939">
        <v>6</v>
      </c>
      <c r="J939">
        <f t="shared" si="49"/>
        <v>-0.19063097233680304</v>
      </c>
    </row>
    <row r="940" spans="1:10" x14ac:dyDescent="0.25">
      <c r="A940" t="s">
        <v>8219</v>
      </c>
      <c r="B940">
        <v>50</v>
      </c>
      <c r="C940">
        <f t="shared" si="48"/>
        <v>-0.1710592489745118</v>
      </c>
      <c r="H940" t="s">
        <v>8221</v>
      </c>
      <c r="I940">
        <v>6</v>
      </c>
      <c r="J940">
        <f t="shared" si="49"/>
        <v>-0.19063097233680304</v>
      </c>
    </row>
    <row r="941" spans="1:10" x14ac:dyDescent="0.25">
      <c r="A941" t="s">
        <v>8219</v>
      </c>
      <c r="B941">
        <v>50</v>
      </c>
      <c r="C941">
        <f t="shared" si="48"/>
        <v>-0.1710592489745118</v>
      </c>
      <c r="H941" t="s">
        <v>8221</v>
      </c>
      <c r="I941">
        <v>6</v>
      </c>
      <c r="J941">
        <f t="shared" si="49"/>
        <v>-0.19063097233680304</v>
      </c>
    </row>
    <row r="942" spans="1:10" x14ac:dyDescent="0.25">
      <c r="A942" t="s">
        <v>8219</v>
      </c>
      <c r="B942">
        <v>50</v>
      </c>
      <c r="C942">
        <f t="shared" si="48"/>
        <v>-0.1710592489745118</v>
      </c>
      <c r="H942" t="s">
        <v>8221</v>
      </c>
      <c r="I942">
        <v>6</v>
      </c>
      <c r="J942">
        <f t="shared" si="49"/>
        <v>-0.19063097233680304</v>
      </c>
    </row>
    <row r="943" spans="1:10" x14ac:dyDescent="0.25">
      <c r="A943" t="s">
        <v>8219</v>
      </c>
      <c r="B943">
        <v>50</v>
      </c>
      <c r="C943">
        <f t="shared" si="48"/>
        <v>-0.1710592489745118</v>
      </c>
      <c r="H943" t="s">
        <v>8221</v>
      </c>
      <c r="I943">
        <v>6</v>
      </c>
      <c r="J943">
        <f t="shared" si="49"/>
        <v>-0.19063097233680304</v>
      </c>
    </row>
    <row r="944" spans="1:10" x14ac:dyDescent="0.25">
      <c r="A944" t="s">
        <v>8219</v>
      </c>
      <c r="B944">
        <v>50</v>
      </c>
      <c r="C944">
        <f t="shared" si="48"/>
        <v>-0.1710592489745118</v>
      </c>
      <c r="H944" t="s">
        <v>8221</v>
      </c>
      <c r="I944">
        <v>6</v>
      </c>
      <c r="J944">
        <f t="shared" si="49"/>
        <v>-0.19063097233680304</v>
      </c>
    </row>
    <row r="945" spans="1:10" x14ac:dyDescent="0.25">
      <c r="A945" t="s">
        <v>8219</v>
      </c>
      <c r="B945">
        <v>51</v>
      </c>
      <c r="C945">
        <f t="shared" si="48"/>
        <v>-0.16987483460234817</v>
      </c>
      <c r="H945" t="s">
        <v>8221</v>
      </c>
      <c r="I945">
        <v>6</v>
      </c>
      <c r="J945">
        <f t="shared" si="49"/>
        <v>-0.19063097233680304</v>
      </c>
    </row>
    <row r="946" spans="1:10" x14ac:dyDescent="0.25">
      <c r="A946" t="s">
        <v>8219</v>
      </c>
      <c r="B946">
        <v>51</v>
      </c>
      <c r="C946">
        <f t="shared" si="48"/>
        <v>-0.16987483460234817</v>
      </c>
      <c r="H946" t="s">
        <v>8221</v>
      </c>
      <c r="I946">
        <v>6</v>
      </c>
      <c r="J946">
        <f t="shared" si="49"/>
        <v>-0.19063097233680304</v>
      </c>
    </row>
    <row r="947" spans="1:10" x14ac:dyDescent="0.25">
      <c r="A947" t="s">
        <v>8219</v>
      </c>
      <c r="B947">
        <v>51</v>
      </c>
      <c r="C947">
        <f t="shared" si="48"/>
        <v>-0.16987483460234817</v>
      </c>
      <c r="H947" t="s">
        <v>8221</v>
      </c>
      <c r="I947">
        <v>6</v>
      </c>
      <c r="J947">
        <f t="shared" si="49"/>
        <v>-0.19063097233680304</v>
      </c>
    </row>
    <row r="948" spans="1:10" x14ac:dyDescent="0.25">
      <c r="A948" t="s">
        <v>8219</v>
      </c>
      <c r="B948">
        <v>51</v>
      </c>
      <c r="C948">
        <f t="shared" si="48"/>
        <v>-0.16987483460234817</v>
      </c>
      <c r="H948" t="s">
        <v>8221</v>
      </c>
      <c r="I948">
        <v>6</v>
      </c>
      <c r="J948">
        <f t="shared" si="49"/>
        <v>-0.19063097233680304</v>
      </c>
    </row>
    <row r="949" spans="1:10" x14ac:dyDescent="0.25">
      <c r="A949" t="s">
        <v>8219</v>
      </c>
      <c r="B949">
        <v>51</v>
      </c>
      <c r="C949">
        <f t="shared" si="48"/>
        <v>-0.16987483460234817</v>
      </c>
      <c r="H949" t="s">
        <v>8221</v>
      </c>
      <c r="I949">
        <v>6</v>
      </c>
      <c r="J949">
        <f t="shared" si="49"/>
        <v>-0.19063097233680304</v>
      </c>
    </row>
    <row r="950" spans="1:10" x14ac:dyDescent="0.25">
      <c r="A950" t="s">
        <v>8219</v>
      </c>
      <c r="B950">
        <v>51</v>
      </c>
      <c r="C950">
        <f t="shared" si="48"/>
        <v>-0.16987483460234817</v>
      </c>
      <c r="H950" t="s">
        <v>8221</v>
      </c>
      <c r="I950">
        <v>6</v>
      </c>
      <c r="J950">
        <f t="shared" si="49"/>
        <v>-0.19063097233680304</v>
      </c>
    </row>
    <row r="951" spans="1:10" x14ac:dyDescent="0.25">
      <c r="A951" t="s">
        <v>8219</v>
      </c>
      <c r="B951">
        <v>51</v>
      </c>
      <c r="C951">
        <f t="shared" si="48"/>
        <v>-0.16987483460234817</v>
      </c>
      <c r="H951" t="s">
        <v>8221</v>
      </c>
      <c r="I951">
        <v>6</v>
      </c>
      <c r="J951">
        <f t="shared" si="49"/>
        <v>-0.19063097233680304</v>
      </c>
    </row>
    <row r="952" spans="1:10" x14ac:dyDescent="0.25">
      <c r="A952" t="s">
        <v>8219</v>
      </c>
      <c r="B952">
        <v>51</v>
      </c>
      <c r="C952">
        <f t="shared" si="48"/>
        <v>-0.16987483460234817</v>
      </c>
      <c r="H952" t="s">
        <v>8221</v>
      </c>
      <c r="I952">
        <v>6</v>
      </c>
      <c r="J952">
        <f t="shared" si="49"/>
        <v>-0.19063097233680304</v>
      </c>
    </row>
    <row r="953" spans="1:10" x14ac:dyDescent="0.25">
      <c r="A953" t="s">
        <v>8219</v>
      </c>
      <c r="B953">
        <v>51</v>
      </c>
      <c r="C953">
        <f t="shared" si="48"/>
        <v>-0.16987483460234817</v>
      </c>
      <c r="H953" t="s">
        <v>8221</v>
      </c>
      <c r="I953">
        <v>6</v>
      </c>
      <c r="J953">
        <f t="shared" si="49"/>
        <v>-0.19063097233680304</v>
      </c>
    </row>
    <row r="954" spans="1:10" x14ac:dyDescent="0.25">
      <c r="A954" t="s">
        <v>8219</v>
      </c>
      <c r="B954">
        <v>51</v>
      </c>
      <c r="C954">
        <f t="shared" si="48"/>
        <v>-0.16987483460234817</v>
      </c>
      <c r="H954" t="s">
        <v>8221</v>
      </c>
      <c r="I954">
        <v>6</v>
      </c>
      <c r="J954">
        <f t="shared" si="49"/>
        <v>-0.19063097233680304</v>
      </c>
    </row>
    <row r="955" spans="1:10" x14ac:dyDescent="0.25">
      <c r="A955" t="s">
        <v>8219</v>
      </c>
      <c r="B955">
        <v>52</v>
      </c>
      <c r="C955">
        <f t="shared" si="48"/>
        <v>-0.16869042023018452</v>
      </c>
      <c r="H955" t="s">
        <v>8221</v>
      </c>
      <c r="I955">
        <v>6</v>
      </c>
      <c r="J955">
        <f t="shared" si="49"/>
        <v>-0.19063097233680304</v>
      </c>
    </row>
    <row r="956" spans="1:10" x14ac:dyDescent="0.25">
      <c r="A956" t="s">
        <v>8219</v>
      </c>
      <c r="B956">
        <v>52</v>
      </c>
      <c r="C956">
        <f t="shared" si="48"/>
        <v>-0.16869042023018452</v>
      </c>
      <c r="H956" t="s">
        <v>8221</v>
      </c>
      <c r="I956">
        <v>6</v>
      </c>
      <c r="J956">
        <f t="shared" si="49"/>
        <v>-0.19063097233680304</v>
      </c>
    </row>
    <row r="957" spans="1:10" x14ac:dyDescent="0.25">
      <c r="A957" t="s">
        <v>8219</v>
      </c>
      <c r="B957">
        <v>52</v>
      </c>
      <c r="C957">
        <f t="shared" si="48"/>
        <v>-0.16869042023018452</v>
      </c>
      <c r="H957" t="s">
        <v>8221</v>
      </c>
      <c r="I957">
        <v>6</v>
      </c>
      <c r="J957">
        <f t="shared" si="49"/>
        <v>-0.19063097233680304</v>
      </c>
    </row>
    <row r="958" spans="1:10" x14ac:dyDescent="0.25">
      <c r="A958" t="s">
        <v>8219</v>
      </c>
      <c r="B958">
        <v>52</v>
      </c>
      <c r="C958">
        <f t="shared" si="48"/>
        <v>-0.16869042023018452</v>
      </c>
      <c r="H958" t="s">
        <v>8221</v>
      </c>
      <c r="I958">
        <v>6</v>
      </c>
      <c r="J958">
        <f t="shared" si="49"/>
        <v>-0.19063097233680304</v>
      </c>
    </row>
    <row r="959" spans="1:10" x14ac:dyDescent="0.25">
      <c r="A959" t="s">
        <v>8219</v>
      </c>
      <c r="B959">
        <v>52</v>
      </c>
      <c r="C959">
        <f t="shared" si="48"/>
        <v>-0.16869042023018452</v>
      </c>
      <c r="H959" t="s">
        <v>8221</v>
      </c>
      <c r="I959">
        <v>6</v>
      </c>
      <c r="J959">
        <f t="shared" si="49"/>
        <v>-0.19063097233680304</v>
      </c>
    </row>
    <row r="960" spans="1:10" x14ac:dyDescent="0.25">
      <c r="A960" t="s">
        <v>8219</v>
      </c>
      <c r="B960">
        <v>52</v>
      </c>
      <c r="C960">
        <f t="shared" si="48"/>
        <v>-0.16869042023018452</v>
      </c>
      <c r="H960" t="s">
        <v>8221</v>
      </c>
      <c r="I960">
        <v>6</v>
      </c>
      <c r="J960">
        <f t="shared" si="49"/>
        <v>-0.19063097233680304</v>
      </c>
    </row>
    <row r="961" spans="1:10" x14ac:dyDescent="0.25">
      <c r="A961" t="s">
        <v>8219</v>
      </c>
      <c r="B961">
        <v>52</v>
      </c>
      <c r="C961">
        <f t="shared" si="48"/>
        <v>-0.16869042023018452</v>
      </c>
      <c r="H961" t="s">
        <v>8221</v>
      </c>
      <c r="I961">
        <v>6</v>
      </c>
      <c r="J961">
        <f t="shared" si="49"/>
        <v>-0.19063097233680304</v>
      </c>
    </row>
    <row r="962" spans="1:10" x14ac:dyDescent="0.25">
      <c r="A962" t="s">
        <v>8219</v>
      </c>
      <c r="B962">
        <v>52</v>
      </c>
      <c r="C962">
        <f t="shared" ref="C962:C1025" si="50">STANDARDIZE(B962,$E$2,$E$14)</f>
        <v>-0.16869042023018452</v>
      </c>
      <c r="H962" t="s">
        <v>8221</v>
      </c>
      <c r="I962">
        <v>7</v>
      </c>
      <c r="J962">
        <f t="shared" si="49"/>
        <v>-0.17435136820221336</v>
      </c>
    </row>
    <row r="963" spans="1:10" x14ac:dyDescent="0.25">
      <c r="A963" t="s">
        <v>8219</v>
      </c>
      <c r="B963">
        <v>52</v>
      </c>
      <c r="C963">
        <f t="shared" si="50"/>
        <v>-0.16869042023018452</v>
      </c>
      <c r="H963" t="s">
        <v>8221</v>
      </c>
      <c r="I963">
        <v>7</v>
      </c>
      <c r="J963">
        <f t="shared" ref="J963:J1026" si="51">STANDARDIZE(I963,$L$2,$L$14)</f>
        <v>-0.17435136820221336</v>
      </c>
    </row>
    <row r="964" spans="1:10" x14ac:dyDescent="0.25">
      <c r="A964" t="s">
        <v>8219</v>
      </c>
      <c r="B964">
        <v>52</v>
      </c>
      <c r="C964">
        <f t="shared" si="50"/>
        <v>-0.16869042023018452</v>
      </c>
      <c r="H964" t="s">
        <v>8221</v>
      </c>
      <c r="I964">
        <v>7</v>
      </c>
      <c r="J964">
        <f t="shared" si="51"/>
        <v>-0.17435136820221336</v>
      </c>
    </row>
    <row r="965" spans="1:10" x14ac:dyDescent="0.25">
      <c r="A965" t="s">
        <v>8219</v>
      </c>
      <c r="B965">
        <v>52</v>
      </c>
      <c r="C965">
        <f t="shared" si="50"/>
        <v>-0.16869042023018452</v>
      </c>
      <c r="H965" t="s">
        <v>8221</v>
      </c>
      <c r="I965">
        <v>7</v>
      </c>
      <c r="J965">
        <f t="shared" si="51"/>
        <v>-0.17435136820221336</v>
      </c>
    </row>
    <row r="966" spans="1:10" x14ac:dyDescent="0.25">
      <c r="A966" t="s">
        <v>8219</v>
      </c>
      <c r="B966">
        <v>52</v>
      </c>
      <c r="C966">
        <f t="shared" si="50"/>
        <v>-0.16869042023018452</v>
      </c>
      <c r="H966" t="s">
        <v>8221</v>
      </c>
      <c r="I966">
        <v>7</v>
      </c>
      <c r="J966">
        <f t="shared" si="51"/>
        <v>-0.17435136820221336</v>
      </c>
    </row>
    <row r="967" spans="1:10" x14ac:dyDescent="0.25">
      <c r="A967" t="s">
        <v>8219</v>
      </c>
      <c r="B967">
        <v>52</v>
      </c>
      <c r="C967">
        <f t="shared" si="50"/>
        <v>-0.16869042023018452</v>
      </c>
      <c r="H967" t="s">
        <v>8221</v>
      </c>
      <c r="I967">
        <v>7</v>
      </c>
      <c r="J967">
        <f t="shared" si="51"/>
        <v>-0.17435136820221336</v>
      </c>
    </row>
    <row r="968" spans="1:10" x14ac:dyDescent="0.25">
      <c r="A968" t="s">
        <v>8219</v>
      </c>
      <c r="B968">
        <v>52</v>
      </c>
      <c r="C968">
        <f t="shared" si="50"/>
        <v>-0.16869042023018452</v>
      </c>
      <c r="H968" t="s">
        <v>8221</v>
      </c>
      <c r="I968">
        <v>7</v>
      </c>
      <c r="J968">
        <f t="shared" si="51"/>
        <v>-0.17435136820221336</v>
      </c>
    </row>
    <row r="969" spans="1:10" x14ac:dyDescent="0.25">
      <c r="A969" t="s">
        <v>8219</v>
      </c>
      <c r="B969">
        <v>52</v>
      </c>
      <c r="C969">
        <f t="shared" si="50"/>
        <v>-0.16869042023018452</v>
      </c>
      <c r="H969" t="s">
        <v>8221</v>
      </c>
      <c r="I969">
        <v>7</v>
      </c>
      <c r="J969">
        <f t="shared" si="51"/>
        <v>-0.17435136820221336</v>
      </c>
    </row>
    <row r="970" spans="1:10" x14ac:dyDescent="0.25">
      <c r="A970" t="s">
        <v>8219</v>
      </c>
      <c r="B970">
        <v>52</v>
      </c>
      <c r="C970">
        <f t="shared" si="50"/>
        <v>-0.16869042023018452</v>
      </c>
      <c r="H970" t="s">
        <v>8221</v>
      </c>
      <c r="I970">
        <v>7</v>
      </c>
      <c r="J970">
        <f t="shared" si="51"/>
        <v>-0.17435136820221336</v>
      </c>
    </row>
    <row r="971" spans="1:10" x14ac:dyDescent="0.25">
      <c r="A971" t="s">
        <v>8219</v>
      </c>
      <c r="B971">
        <v>52</v>
      </c>
      <c r="C971">
        <f t="shared" si="50"/>
        <v>-0.16869042023018452</v>
      </c>
      <c r="H971" t="s">
        <v>8221</v>
      </c>
      <c r="I971">
        <v>7</v>
      </c>
      <c r="J971">
        <f t="shared" si="51"/>
        <v>-0.17435136820221336</v>
      </c>
    </row>
    <row r="972" spans="1:10" x14ac:dyDescent="0.25">
      <c r="A972" t="s">
        <v>8219</v>
      </c>
      <c r="B972">
        <v>52</v>
      </c>
      <c r="C972">
        <f t="shared" si="50"/>
        <v>-0.16869042023018452</v>
      </c>
      <c r="H972" t="s">
        <v>8221</v>
      </c>
      <c r="I972">
        <v>7</v>
      </c>
      <c r="J972">
        <f t="shared" si="51"/>
        <v>-0.17435136820221336</v>
      </c>
    </row>
    <row r="973" spans="1:10" x14ac:dyDescent="0.25">
      <c r="A973" t="s">
        <v>8219</v>
      </c>
      <c r="B973">
        <v>52</v>
      </c>
      <c r="C973">
        <f t="shared" si="50"/>
        <v>-0.16869042023018452</v>
      </c>
      <c r="H973" t="s">
        <v>8221</v>
      </c>
      <c r="I973">
        <v>7</v>
      </c>
      <c r="J973">
        <f t="shared" si="51"/>
        <v>-0.17435136820221336</v>
      </c>
    </row>
    <row r="974" spans="1:10" x14ac:dyDescent="0.25">
      <c r="A974" t="s">
        <v>8219</v>
      </c>
      <c r="B974">
        <v>53</v>
      </c>
      <c r="C974">
        <f t="shared" si="50"/>
        <v>-0.16750600585802089</v>
      </c>
      <c r="H974" t="s">
        <v>8221</v>
      </c>
      <c r="I974">
        <v>7</v>
      </c>
      <c r="J974">
        <f t="shared" si="51"/>
        <v>-0.17435136820221336</v>
      </c>
    </row>
    <row r="975" spans="1:10" x14ac:dyDescent="0.25">
      <c r="A975" t="s">
        <v>8219</v>
      </c>
      <c r="B975">
        <v>53</v>
      </c>
      <c r="C975">
        <f t="shared" si="50"/>
        <v>-0.16750600585802089</v>
      </c>
      <c r="H975" t="s">
        <v>8221</v>
      </c>
      <c r="I975">
        <v>7</v>
      </c>
      <c r="J975">
        <f t="shared" si="51"/>
        <v>-0.17435136820221336</v>
      </c>
    </row>
    <row r="976" spans="1:10" x14ac:dyDescent="0.25">
      <c r="A976" t="s">
        <v>8219</v>
      </c>
      <c r="B976">
        <v>53</v>
      </c>
      <c r="C976">
        <f t="shared" si="50"/>
        <v>-0.16750600585802089</v>
      </c>
      <c r="H976" t="s">
        <v>8221</v>
      </c>
      <c r="I976">
        <v>7</v>
      </c>
      <c r="J976">
        <f t="shared" si="51"/>
        <v>-0.17435136820221336</v>
      </c>
    </row>
    <row r="977" spans="1:10" x14ac:dyDescent="0.25">
      <c r="A977" t="s">
        <v>8219</v>
      </c>
      <c r="B977">
        <v>53</v>
      </c>
      <c r="C977">
        <f t="shared" si="50"/>
        <v>-0.16750600585802089</v>
      </c>
      <c r="H977" t="s">
        <v>8221</v>
      </c>
      <c r="I977">
        <v>7</v>
      </c>
      <c r="J977">
        <f t="shared" si="51"/>
        <v>-0.17435136820221336</v>
      </c>
    </row>
    <row r="978" spans="1:10" x14ac:dyDescent="0.25">
      <c r="A978" t="s">
        <v>8219</v>
      </c>
      <c r="B978">
        <v>53</v>
      </c>
      <c r="C978">
        <f t="shared" si="50"/>
        <v>-0.16750600585802089</v>
      </c>
      <c r="H978" t="s">
        <v>8221</v>
      </c>
      <c r="I978">
        <v>7</v>
      </c>
      <c r="J978">
        <f t="shared" si="51"/>
        <v>-0.17435136820221336</v>
      </c>
    </row>
    <row r="979" spans="1:10" x14ac:dyDescent="0.25">
      <c r="A979" t="s">
        <v>8219</v>
      </c>
      <c r="B979">
        <v>53</v>
      </c>
      <c r="C979">
        <f t="shared" si="50"/>
        <v>-0.16750600585802089</v>
      </c>
      <c r="H979" t="s">
        <v>8221</v>
      </c>
      <c r="I979">
        <v>7</v>
      </c>
      <c r="J979">
        <f t="shared" si="51"/>
        <v>-0.17435136820221336</v>
      </c>
    </row>
    <row r="980" spans="1:10" x14ac:dyDescent="0.25">
      <c r="A980" t="s">
        <v>8219</v>
      </c>
      <c r="B980">
        <v>53</v>
      </c>
      <c r="C980">
        <f t="shared" si="50"/>
        <v>-0.16750600585802089</v>
      </c>
      <c r="H980" t="s">
        <v>8221</v>
      </c>
      <c r="I980">
        <v>7</v>
      </c>
      <c r="J980">
        <f t="shared" si="51"/>
        <v>-0.17435136820221336</v>
      </c>
    </row>
    <row r="981" spans="1:10" x14ac:dyDescent="0.25">
      <c r="A981" t="s">
        <v>8219</v>
      </c>
      <c r="B981">
        <v>54</v>
      </c>
      <c r="C981">
        <f t="shared" si="50"/>
        <v>-0.16632159148585723</v>
      </c>
      <c r="H981" t="s">
        <v>8221</v>
      </c>
      <c r="I981">
        <v>7</v>
      </c>
      <c r="J981">
        <f t="shared" si="51"/>
        <v>-0.17435136820221336</v>
      </c>
    </row>
    <row r="982" spans="1:10" x14ac:dyDescent="0.25">
      <c r="A982" t="s">
        <v>8219</v>
      </c>
      <c r="B982">
        <v>54</v>
      </c>
      <c r="C982">
        <f t="shared" si="50"/>
        <v>-0.16632159148585723</v>
      </c>
      <c r="H982" t="s">
        <v>8221</v>
      </c>
      <c r="I982">
        <v>7</v>
      </c>
      <c r="J982">
        <f t="shared" si="51"/>
        <v>-0.17435136820221336</v>
      </c>
    </row>
    <row r="983" spans="1:10" x14ac:dyDescent="0.25">
      <c r="A983" t="s">
        <v>8219</v>
      </c>
      <c r="B983">
        <v>54</v>
      </c>
      <c r="C983">
        <f t="shared" si="50"/>
        <v>-0.16632159148585723</v>
      </c>
      <c r="H983" t="s">
        <v>8221</v>
      </c>
      <c r="I983">
        <v>7</v>
      </c>
      <c r="J983">
        <f t="shared" si="51"/>
        <v>-0.17435136820221336</v>
      </c>
    </row>
    <row r="984" spans="1:10" x14ac:dyDescent="0.25">
      <c r="A984" t="s">
        <v>8219</v>
      </c>
      <c r="B984">
        <v>54</v>
      </c>
      <c r="C984">
        <f t="shared" si="50"/>
        <v>-0.16632159148585723</v>
      </c>
      <c r="H984" t="s">
        <v>8221</v>
      </c>
      <c r="I984">
        <v>7</v>
      </c>
      <c r="J984">
        <f t="shared" si="51"/>
        <v>-0.17435136820221336</v>
      </c>
    </row>
    <row r="985" spans="1:10" x14ac:dyDescent="0.25">
      <c r="A985" t="s">
        <v>8219</v>
      </c>
      <c r="B985">
        <v>54</v>
      </c>
      <c r="C985">
        <f t="shared" si="50"/>
        <v>-0.16632159148585723</v>
      </c>
      <c r="H985" t="s">
        <v>8221</v>
      </c>
      <c r="I985">
        <v>7</v>
      </c>
      <c r="J985">
        <f t="shared" si="51"/>
        <v>-0.17435136820221336</v>
      </c>
    </row>
    <row r="986" spans="1:10" x14ac:dyDescent="0.25">
      <c r="A986" t="s">
        <v>8219</v>
      </c>
      <c r="B986">
        <v>54</v>
      </c>
      <c r="C986">
        <f t="shared" si="50"/>
        <v>-0.16632159148585723</v>
      </c>
      <c r="H986" t="s">
        <v>8221</v>
      </c>
      <c r="I986">
        <v>7</v>
      </c>
      <c r="J986">
        <f t="shared" si="51"/>
        <v>-0.17435136820221336</v>
      </c>
    </row>
    <row r="987" spans="1:10" x14ac:dyDescent="0.25">
      <c r="A987" t="s">
        <v>8219</v>
      </c>
      <c r="B987">
        <v>54</v>
      </c>
      <c r="C987">
        <f t="shared" si="50"/>
        <v>-0.16632159148585723</v>
      </c>
      <c r="H987" t="s">
        <v>8221</v>
      </c>
      <c r="I987">
        <v>7</v>
      </c>
      <c r="J987">
        <f t="shared" si="51"/>
        <v>-0.17435136820221336</v>
      </c>
    </row>
    <row r="988" spans="1:10" x14ac:dyDescent="0.25">
      <c r="A988" t="s">
        <v>8219</v>
      </c>
      <c r="B988">
        <v>54</v>
      </c>
      <c r="C988">
        <f t="shared" si="50"/>
        <v>-0.16632159148585723</v>
      </c>
      <c r="H988" t="s">
        <v>8221</v>
      </c>
      <c r="I988">
        <v>7</v>
      </c>
      <c r="J988">
        <f t="shared" si="51"/>
        <v>-0.17435136820221336</v>
      </c>
    </row>
    <row r="989" spans="1:10" x14ac:dyDescent="0.25">
      <c r="A989" t="s">
        <v>8219</v>
      </c>
      <c r="B989">
        <v>54</v>
      </c>
      <c r="C989">
        <f t="shared" si="50"/>
        <v>-0.16632159148585723</v>
      </c>
      <c r="H989" t="s">
        <v>8221</v>
      </c>
      <c r="I989">
        <v>7</v>
      </c>
      <c r="J989">
        <f t="shared" si="51"/>
        <v>-0.17435136820221336</v>
      </c>
    </row>
    <row r="990" spans="1:10" x14ac:dyDescent="0.25">
      <c r="A990" t="s">
        <v>8219</v>
      </c>
      <c r="B990">
        <v>54</v>
      </c>
      <c r="C990">
        <f t="shared" si="50"/>
        <v>-0.16632159148585723</v>
      </c>
      <c r="H990" t="s">
        <v>8221</v>
      </c>
      <c r="I990">
        <v>7</v>
      </c>
      <c r="J990">
        <f t="shared" si="51"/>
        <v>-0.17435136820221336</v>
      </c>
    </row>
    <row r="991" spans="1:10" x14ac:dyDescent="0.25">
      <c r="A991" t="s">
        <v>8219</v>
      </c>
      <c r="B991">
        <v>54</v>
      </c>
      <c r="C991">
        <f t="shared" si="50"/>
        <v>-0.16632159148585723</v>
      </c>
      <c r="H991" t="s">
        <v>8221</v>
      </c>
      <c r="I991">
        <v>7</v>
      </c>
      <c r="J991">
        <f t="shared" si="51"/>
        <v>-0.17435136820221336</v>
      </c>
    </row>
    <row r="992" spans="1:10" x14ac:dyDescent="0.25">
      <c r="A992" t="s">
        <v>8219</v>
      </c>
      <c r="B992">
        <v>54</v>
      </c>
      <c r="C992">
        <f t="shared" si="50"/>
        <v>-0.16632159148585723</v>
      </c>
      <c r="H992" t="s">
        <v>8221</v>
      </c>
      <c r="I992">
        <v>7</v>
      </c>
      <c r="J992">
        <f t="shared" si="51"/>
        <v>-0.17435136820221336</v>
      </c>
    </row>
    <row r="993" spans="1:10" x14ac:dyDescent="0.25">
      <c r="A993" t="s">
        <v>8219</v>
      </c>
      <c r="B993">
        <v>55</v>
      </c>
      <c r="C993">
        <f t="shared" si="50"/>
        <v>-0.16513717711369361</v>
      </c>
      <c r="H993" t="s">
        <v>8221</v>
      </c>
      <c r="I993">
        <v>7</v>
      </c>
      <c r="J993">
        <f t="shared" si="51"/>
        <v>-0.17435136820221336</v>
      </c>
    </row>
    <row r="994" spans="1:10" x14ac:dyDescent="0.25">
      <c r="A994" t="s">
        <v>8219</v>
      </c>
      <c r="B994">
        <v>55</v>
      </c>
      <c r="C994">
        <f t="shared" si="50"/>
        <v>-0.16513717711369361</v>
      </c>
      <c r="H994" t="s">
        <v>8221</v>
      </c>
      <c r="I994">
        <v>7</v>
      </c>
      <c r="J994">
        <f t="shared" si="51"/>
        <v>-0.17435136820221336</v>
      </c>
    </row>
    <row r="995" spans="1:10" x14ac:dyDescent="0.25">
      <c r="A995" t="s">
        <v>8219</v>
      </c>
      <c r="B995">
        <v>55</v>
      </c>
      <c r="C995">
        <f t="shared" si="50"/>
        <v>-0.16513717711369361</v>
      </c>
      <c r="H995" t="s">
        <v>8221</v>
      </c>
      <c r="I995">
        <v>7</v>
      </c>
      <c r="J995">
        <f t="shared" si="51"/>
        <v>-0.17435136820221336</v>
      </c>
    </row>
    <row r="996" spans="1:10" x14ac:dyDescent="0.25">
      <c r="A996" t="s">
        <v>8219</v>
      </c>
      <c r="B996">
        <v>55</v>
      </c>
      <c r="C996">
        <f t="shared" si="50"/>
        <v>-0.16513717711369361</v>
      </c>
      <c r="H996" t="s">
        <v>8221</v>
      </c>
      <c r="I996">
        <v>7</v>
      </c>
      <c r="J996">
        <f t="shared" si="51"/>
        <v>-0.17435136820221336</v>
      </c>
    </row>
    <row r="997" spans="1:10" x14ac:dyDescent="0.25">
      <c r="A997" t="s">
        <v>8219</v>
      </c>
      <c r="B997">
        <v>55</v>
      </c>
      <c r="C997">
        <f t="shared" si="50"/>
        <v>-0.16513717711369361</v>
      </c>
      <c r="H997" t="s">
        <v>8221</v>
      </c>
      <c r="I997">
        <v>7</v>
      </c>
      <c r="J997">
        <f t="shared" si="51"/>
        <v>-0.17435136820221336</v>
      </c>
    </row>
    <row r="998" spans="1:10" x14ac:dyDescent="0.25">
      <c r="A998" t="s">
        <v>8219</v>
      </c>
      <c r="B998">
        <v>55</v>
      </c>
      <c r="C998">
        <f t="shared" si="50"/>
        <v>-0.16513717711369361</v>
      </c>
      <c r="H998" t="s">
        <v>8221</v>
      </c>
      <c r="I998">
        <v>7</v>
      </c>
      <c r="J998">
        <f t="shared" si="51"/>
        <v>-0.17435136820221336</v>
      </c>
    </row>
    <row r="999" spans="1:10" x14ac:dyDescent="0.25">
      <c r="A999" t="s">
        <v>8219</v>
      </c>
      <c r="B999">
        <v>55</v>
      </c>
      <c r="C999">
        <f t="shared" si="50"/>
        <v>-0.16513717711369361</v>
      </c>
      <c r="H999" t="s">
        <v>8221</v>
      </c>
      <c r="I999">
        <v>7</v>
      </c>
      <c r="J999">
        <f t="shared" si="51"/>
        <v>-0.17435136820221336</v>
      </c>
    </row>
    <row r="1000" spans="1:10" x14ac:dyDescent="0.25">
      <c r="A1000" t="s">
        <v>8219</v>
      </c>
      <c r="B1000">
        <v>55</v>
      </c>
      <c r="C1000">
        <f t="shared" si="50"/>
        <v>-0.16513717711369361</v>
      </c>
      <c r="H1000" t="s">
        <v>8221</v>
      </c>
      <c r="I1000">
        <v>7</v>
      </c>
      <c r="J1000">
        <f t="shared" si="51"/>
        <v>-0.17435136820221336</v>
      </c>
    </row>
    <row r="1001" spans="1:10" x14ac:dyDescent="0.25">
      <c r="A1001" t="s">
        <v>8219</v>
      </c>
      <c r="B1001">
        <v>55</v>
      </c>
      <c r="C1001">
        <f t="shared" si="50"/>
        <v>-0.16513717711369361</v>
      </c>
      <c r="H1001" t="s">
        <v>8221</v>
      </c>
      <c r="I1001">
        <v>7</v>
      </c>
      <c r="J1001">
        <f t="shared" si="51"/>
        <v>-0.17435136820221336</v>
      </c>
    </row>
    <row r="1002" spans="1:10" x14ac:dyDescent="0.25">
      <c r="A1002" t="s">
        <v>8219</v>
      </c>
      <c r="B1002">
        <v>55</v>
      </c>
      <c r="C1002">
        <f t="shared" si="50"/>
        <v>-0.16513717711369361</v>
      </c>
      <c r="H1002" t="s">
        <v>8221</v>
      </c>
      <c r="I1002">
        <v>7</v>
      </c>
      <c r="J1002">
        <f t="shared" si="51"/>
        <v>-0.17435136820221336</v>
      </c>
    </row>
    <row r="1003" spans="1:10" x14ac:dyDescent="0.25">
      <c r="A1003" t="s">
        <v>8219</v>
      </c>
      <c r="B1003">
        <v>55</v>
      </c>
      <c r="C1003">
        <f t="shared" si="50"/>
        <v>-0.16513717711369361</v>
      </c>
      <c r="H1003" t="s">
        <v>8221</v>
      </c>
      <c r="I1003">
        <v>7</v>
      </c>
      <c r="J1003">
        <f t="shared" si="51"/>
        <v>-0.17435136820221336</v>
      </c>
    </row>
    <row r="1004" spans="1:10" x14ac:dyDescent="0.25">
      <c r="A1004" t="s">
        <v>8219</v>
      </c>
      <c r="B1004">
        <v>55</v>
      </c>
      <c r="C1004">
        <f t="shared" si="50"/>
        <v>-0.16513717711369361</v>
      </c>
      <c r="H1004" t="s">
        <v>8221</v>
      </c>
      <c r="I1004">
        <v>7</v>
      </c>
      <c r="J1004">
        <f t="shared" si="51"/>
        <v>-0.17435136820221336</v>
      </c>
    </row>
    <row r="1005" spans="1:10" x14ac:dyDescent="0.25">
      <c r="A1005" t="s">
        <v>8219</v>
      </c>
      <c r="B1005">
        <v>55</v>
      </c>
      <c r="C1005">
        <f t="shared" si="50"/>
        <v>-0.16513717711369361</v>
      </c>
      <c r="H1005" t="s">
        <v>8221</v>
      </c>
      <c r="I1005">
        <v>7</v>
      </c>
      <c r="J1005">
        <f t="shared" si="51"/>
        <v>-0.17435136820221336</v>
      </c>
    </row>
    <row r="1006" spans="1:10" x14ac:dyDescent="0.25">
      <c r="A1006" t="s">
        <v>8219</v>
      </c>
      <c r="B1006">
        <v>55</v>
      </c>
      <c r="C1006">
        <f t="shared" si="50"/>
        <v>-0.16513717711369361</v>
      </c>
      <c r="H1006" t="s">
        <v>8221</v>
      </c>
      <c r="I1006">
        <v>7</v>
      </c>
      <c r="J1006">
        <f t="shared" si="51"/>
        <v>-0.17435136820221336</v>
      </c>
    </row>
    <row r="1007" spans="1:10" x14ac:dyDescent="0.25">
      <c r="A1007" t="s">
        <v>8219</v>
      </c>
      <c r="B1007">
        <v>56</v>
      </c>
      <c r="C1007">
        <f t="shared" si="50"/>
        <v>-0.16395276274152995</v>
      </c>
      <c r="H1007" t="s">
        <v>8221</v>
      </c>
      <c r="I1007">
        <v>7</v>
      </c>
      <c r="J1007">
        <f t="shared" si="51"/>
        <v>-0.17435136820221336</v>
      </c>
    </row>
    <row r="1008" spans="1:10" x14ac:dyDescent="0.25">
      <c r="A1008" t="s">
        <v>8219</v>
      </c>
      <c r="B1008">
        <v>56</v>
      </c>
      <c r="C1008">
        <f t="shared" si="50"/>
        <v>-0.16395276274152995</v>
      </c>
      <c r="H1008" t="s">
        <v>8221</v>
      </c>
      <c r="I1008">
        <v>7</v>
      </c>
      <c r="J1008">
        <f t="shared" si="51"/>
        <v>-0.17435136820221336</v>
      </c>
    </row>
    <row r="1009" spans="1:10" x14ac:dyDescent="0.25">
      <c r="A1009" t="s">
        <v>8219</v>
      </c>
      <c r="B1009">
        <v>56</v>
      </c>
      <c r="C1009">
        <f t="shared" si="50"/>
        <v>-0.16395276274152995</v>
      </c>
      <c r="H1009" t="s">
        <v>8221</v>
      </c>
      <c r="I1009">
        <v>8</v>
      </c>
      <c r="J1009">
        <f t="shared" si="51"/>
        <v>-0.15807176406762369</v>
      </c>
    </row>
    <row r="1010" spans="1:10" x14ac:dyDescent="0.25">
      <c r="A1010" t="s">
        <v>8219</v>
      </c>
      <c r="B1010">
        <v>56</v>
      </c>
      <c r="C1010">
        <f t="shared" si="50"/>
        <v>-0.16395276274152995</v>
      </c>
      <c r="H1010" t="s">
        <v>8221</v>
      </c>
      <c r="I1010">
        <v>8</v>
      </c>
      <c r="J1010">
        <f t="shared" si="51"/>
        <v>-0.15807176406762369</v>
      </c>
    </row>
    <row r="1011" spans="1:10" x14ac:dyDescent="0.25">
      <c r="A1011" t="s">
        <v>8219</v>
      </c>
      <c r="B1011">
        <v>56</v>
      </c>
      <c r="C1011">
        <f t="shared" si="50"/>
        <v>-0.16395276274152995</v>
      </c>
      <c r="H1011" t="s">
        <v>8221</v>
      </c>
      <c r="I1011">
        <v>8</v>
      </c>
      <c r="J1011">
        <f t="shared" si="51"/>
        <v>-0.15807176406762369</v>
      </c>
    </row>
    <row r="1012" spans="1:10" x14ac:dyDescent="0.25">
      <c r="A1012" t="s">
        <v>8219</v>
      </c>
      <c r="B1012">
        <v>56</v>
      </c>
      <c r="C1012">
        <f t="shared" si="50"/>
        <v>-0.16395276274152995</v>
      </c>
      <c r="H1012" t="s">
        <v>8221</v>
      </c>
      <c r="I1012">
        <v>8</v>
      </c>
      <c r="J1012">
        <f t="shared" si="51"/>
        <v>-0.15807176406762369</v>
      </c>
    </row>
    <row r="1013" spans="1:10" x14ac:dyDescent="0.25">
      <c r="A1013" t="s">
        <v>8219</v>
      </c>
      <c r="B1013">
        <v>56</v>
      </c>
      <c r="C1013">
        <f t="shared" si="50"/>
        <v>-0.16395276274152995</v>
      </c>
      <c r="H1013" t="s">
        <v>8221</v>
      </c>
      <c r="I1013">
        <v>8</v>
      </c>
      <c r="J1013">
        <f t="shared" si="51"/>
        <v>-0.15807176406762369</v>
      </c>
    </row>
    <row r="1014" spans="1:10" x14ac:dyDescent="0.25">
      <c r="A1014" t="s">
        <v>8219</v>
      </c>
      <c r="B1014">
        <v>56</v>
      </c>
      <c r="C1014">
        <f t="shared" si="50"/>
        <v>-0.16395276274152995</v>
      </c>
      <c r="H1014" t="s">
        <v>8221</v>
      </c>
      <c r="I1014">
        <v>8</v>
      </c>
      <c r="J1014">
        <f t="shared" si="51"/>
        <v>-0.15807176406762369</v>
      </c>
    </row>
    <row r="1015" spans="1:10" x14ac:dyDescent="0.25">
      <c r="A1015" t="s">
        <v>8219</v>
      </c>
      <c r="B1015">
        <v>56</v>
      </c>
      <c r="C1015">
        <f t="shared" si="50"/>
        <v>-0.16395276274152995</v>
      </c>
      <c r="H1015" t="s">
        <v>8221</v>
      </c>
      <c r="I1015">
        <v>8</v>
      </c>
      <c r="J1015">
        <f t="shared" si="51"/>
        <v>-0.15807176406762369</v>
      </c>
    </row>
    <row r="1016" spans="1:10" x14ac:dyDescent="0.25">
      <c r="A1016" t="s">
        <v>8219</v>
      </c>
      <c r="B1016">
        <v>56</v>
      </c>
      <c r="C1016">
        <f t="shared" si="50"/>
        <v>-0.16395276274152995</v>
      </c>
      <c r="H1016" t="s">
        <v>8221</v>
      </c>
      <c r="I1016">
        <v>8</v>
      </c>
      <c r="J1016">
        <f t="shared" si="51"/>
        <v>-0.15807176406762369</v>
      </c>
    </row>
    <row r="1017" spans="1:10" x14ac:dyDescent="0.25">
      <c r="A1017" t="s">
        <v>8219</v>
      </c>
      <c r="B1017">
        <v>56</v>
      </c>
      <c r="C1017">
        <f t="shared" si="50"/>
        <v>-0.16395276274152995</v>
      </c>
      <c r="H1017" t="s">
        <v>8221</v>
      </c>
      <c r="I1017">
        <v>8</v>
      </c>
      <c r="J1017">
        <f t="shared" si="51"/>
        <v>-0.15807176406762369</v>
      </c>
    </row>
    <row r="1018" spans="1:10" x14ac:dyDescent="0.25">
      <c r="A1018" t="s">
        <v>8219</v>
      </c>
      <c r="B1018">
        <v>56</v>
      </c>
      <c r="C1018">
        <f t="shared" si="50"/>
        <v>-0.16395276274152995</v>
      </c>
      <c r="H1018" t="s">
        <v>8221</v>
      </c>
      <c r="I1018">
        <v>8</v>
      </c>
      <c r="J1018">
        <f t="shared" si="51"/>
        <v>-0.15807176406762369</v>
      </c>
    </row>
    <row r="1019" spans="1:10" x14ac:dyDescent="0.25">
      <c r="A1019" t="s">
        <v>8219</v>
      </c>
      <c r="B1019">
        <v>56</v>
      </c>
      <c r="C1019">
        <f t="shared" si="50"/>
        <v>-0.16395276274152995</v>
      </c>
      <c r="H1019" t="s">
        <v>8221</v>
      </c>
      <c r="I1019">
        <v>8</v>
      </c>
      <c r="J1019">
        <f t="shared" si="51"/>
        <v>-0.15807176406762369</v>
      </c>
    </row>
    <row r="1020" spans="1:10" x14ac:dyDescent="0.25">
      <c r="A1020" t="s">
        <v>8219</v>
      </c>
      <c r="B1020">
        <v>56</v>
      </c>
      <c r="C1020">
        <f t="shared" si="50"/>
        <v>-0.16395276274152995</v>
      </c>
      <c r="H1020" t="s">
        <v>8221</v>
      </c>
      <c r="I1020">
        <v>8</v>
      </c>
      <c r="J1020">
        <f t="shared" si="51"/>
        <v>-0.15807176406762369</v>
      </c>
    </row>
    <row r="1021" spans="1:10" x14ac:dyDescent="0.25">
      <c r="A1021" t="s">
        <v>8219</v>
      </c>
      <c r="B1021">
        <v>56</v>
      </c>
      <c r="C1021">
        <f t="shared" si="50"/>
        <v>-0.16395276274152995</v>
      </c>
      <c r="H1021" t="s">
        <v>8221</v>
      </c>
      <c r="I1021">
        <v>8</v>
      </c>
      <c r="J1021">
        <f t="shared" si="51"/>
        <v>-0.15807176406762369</v>
      </c>
    </row>
    <row r="1022" spans="1:10" x14ac:dyDescent="0.25">
      <c r="A1022" t="s">
        <v>8219</v>
      </c>
      <c r="B1022">
        <v>57</v>
      </c>
      <c r="C1022">
        <f t="shared" si="50"/>
        <v>-0.16276834836936632</v>
      </c>
      <c r="H1022" t="s">
        <v>8221</v>
      </c>
      <c r="I1022">
        <v>8</v>
      </c>
      <c r="J1022">
        <f t="shared" si="51"/>
        <v>-0.15807176406762369</v>
      </c>
    </row>
    <row r="1023" spans="1:10" x14ac:dyDescent="0.25">
      <c r="A1023" t="s">
        <v>8219</v>
      </c>
      <c r="B1023">
        <v>57</v>
      </c>
      <c r="C1023">
        <f t="shared" si="50"/>
        <v>-0.16276834836936632</v>
      </c>
      <c r="H1023" t="s">
        <v>8221</v>
      </c>
      <c r="I1023">
        <v>8</v>
      </c>
      <c r="J1023">
        <f t="shared" si="51"/>
        <v>-0.15807176406762369</v>
      </c>
    </row>
    <row r="1024" spans="1:10" x14ac:dyDescent="0.25">
      <c r="A1024" t="s">
        <v>8219</v>
      </c>
      <c r="B1024">
        <v>57</v>
      </c>
      <c r="C1024">
        <f t="shared" si="50"/>
        <v>-0.16276834836936632</v>
      </c>
      <c r="H1024" t="s">
        <v>8221</v>
      </c>
      <c r="I1024">
        <v>8</v>
      </c>
      <c r="J1024">
        <f t="shared" si="51"/>
        <v>-0.15807176406762369</v>
      </c>
    </row>
    <row r="1025" spans="1:10" x14ac:dyDescent="0.25">
      <c r="A1025" t="s">
        <v>8219</v>
      </c>
      <c r="B1025">
        <v>57</v>
      </c>
      <c r="C1025">
        <f t="shared" si="50"/>
        <v>-0.16276834836936632</v>
      </c>
      <c r="H1025" t="s">
        <v>8221</v>
      </c>
      <c r="I1025">
        <v>8</v>
      </c>
      <c r="J1025">
        <f t="shared" si="51"/>
        <v>-0.15807176406762369</v>
      </c>
    </row>
    <row r="1026" spans="1:10" x14ac:dyDescent="0.25">
      <c r="A1026" t="s">
        <v>8219</v>
      </c>
      <c r="B1026">
        <v>57</v>
      </c>
      <c r="C1026">
        <f t="shared" ref="C1026:C1089" si="52">STANDARDIZE(B1026,$E$2,$E$14)</f>
        <v>-0.16276834836936632</v>
      </c>
      <c r="H1026" t="s">
        <v>8221</v>
      </c>
      <c r="I1026">
        <v>8</v>
      </c>
      <c r="J1026">
        <f t="shared" si="51"/>
        <v>-0.15807176406762369</v>
      </c>
    </row>
    <row r="1027" spans="1:10" x14ac:dyDescent="0.25">
      <c r="A1027" t="s">
        <v>8219</v>
      </c>
      <c r="B1027">
        <v>57</v>
      </c>
      <c r="C1027">
        <f t="shared" si="52"/>
        <v>-0.16276834836936632</v>
      </c>
      <c r="H1027" t="s">
        <v>8221</v>
      </c>
      <c r="I1027">
        <v>8</v>
      </c>
      <c r="J1027">
        <f t="shared" ref="J1027:J1090" si="53">STANDARDIZE(I1027,$L$2,$L$14)</f>
        <v>-0.15807176406762369</v>
      </c>
    </row>
    <row r="1028" spans="1:10" x14ac:dyDescent="0.25">
      <c r="A1028" t="s">
        <v>8219</v>
      </c>
      <c r="B1028">
        <v>57</v>
      </c>
      <c r="C1028">
        <f t="shared" si="52"/>
        <v>-0.16276834836936632</v>
      </c>
      <c r="H1028" t="s">
        <v>8221</v>
      </c>
      <c r="I1028">
        <v>8</v>
      </c>
      <c r="J1028">
        <f t="shared" si="53"/>
        <v>-0.15807176406762369</v>
      </c>
    </row>
    <row r="1029" spans="1:10" x14ac:dyDescent="0.25">
      <c r="A1029" t="s">
        <v>8219</v>
      </c>
      <c r="B1029">
        <v>57</v>
      </c>
      <c r="C1029">
        <f t="shared" si="52"/>
        <v>-0.16276834836936632</v>
      </c>
      <c r="H1029" t="s">
        <v>8221</v>
      </c>
      <c r="I1029">
        <v>8</v>
      </c>
      <c r="J1029">
        <f t="shared" si="53"/>
        <v>-0.15807176406762369</v>
      </c>
    </row>
    <row r="1030" spans="1:10" x14ac:dyDescent="0.25">
      <c r="A1030" t="s">
        <v>8219</v>
      </c>
      <c r="B1030">
        <v>57</v>
      </c>
      <c r="C1030">
        <f t="shared" si="52"/>
        <v>-0.16276834836936632</v>
      </c>
      <c r="H1030" t="s">
        <v>8221</v>
      </c>
      <c r="I1030">
        <v>8</v>
      </c>
      <c r="J1030">
        <f t="shared" si="53"/>
        <v>-0.15807176406762369</v>
      </c>
    </row>
    <row r="1031" spans="1:10" x14ac:dyDescent="0.25">
      <c r="A1031" t="s">
        <v>8219</v>
      </c>
      <c r="B1031">
        <v>57</v>
      </c>
      <c r="C1031">
        <f t="shared" si="52"/>
        <v>-0.16276834836936632</v>
      </c>
      <c r="H1031" t="s">
        <v>8221</v>
      </c>
      <c r="I1031">
        <v>8</v>
      </c>
      <c r="J1031">
        <f t="shared" si="53"/>
        <v>-0.15807176406762369</v>
      </c>
    </row>
    <row r="1032" spans="1:10" x14ac:dyDescent="0.25">
      <c r="A1032" t="s">
        <v>8219</v>
      </c>
      <c r="B1032">
        <v>57</v>
      </c>
      <c r="C1032">
        <f t="shared" si="52"/>
        <v>-0.16276834836936632</v>
      </c>
      <c r="H1032" t="s">
        <v>8221</v>
      </c>
      <c r="I1032">
        <v>8</v>
      </c>
      <c r="J1032">
        <f t="shared" si="53"/>
        <v>-0.15807176406762369</v>
      </c>
    </row>
    <row r="1033" spans="1:10" x14ac:dyDescent="0.25">
      <c r="A1033" t="s">
        <v>8219</v>
      </c>
      <c r="B1033">
        <v>57</v>
      </c>
      <c r="C1033">
        <f t="shared" si="52"/>
        <v>-0.16276834836936632</v>
      </c>
      <c r="H1033" t="s">
        <v>8221</v>
      </c>
      <c r="I1033">
        <v>8</v>
      </c>
      <c r="J1033">
        <f t="shared" si="53"/>
        <v>-0.15807176406762369</v>
      </c>
    </row>
    <row r="1034" spans="1:10" x14ac:dyDescent="0.25">
      <c r="A1034" t="s">
        <v>8219</v>
      </c>
      <c r="B1034">
        <v>57</v>
      </c>
      <c r="C1034">
        <f t="shared" si="52"/>
        <v>-0.16276834836936632</v>
      </c>
      <c r="H1034" t="s">
        <v>8221</v>
      </c>
      <c r="I1034">
        <v>8</v>
      </c>
      <c r="J1034">
        <f t="shared" si="53"/>
        <v>-0.15807176406762369</v>
      </c>
    </row>
    <row r="1035" spans="1:10" x14ac:dyDescent="0.25">
      <c r="A1035" t="s">
        <v>8219</v>
      </c>
      <c r="B1035">
        <v>57</v>
      </c>
      <c r="C1035">
        <f t="shared" si="52"/>
        <v>-0.16276834836936632</v>
      </c>
      <c r="H1035" t="s">
        <v>8221</v>
      </c>
      <c r="I1035">
        <v>8</v>
      </c>
      <c r="J1035">
        <f t="shared" si="53"/>
        <v>-0.15807176406762369</v>
      </c>
    </row>
    <row r="1036" spans="1:10" x14ac:dyDescent="0.25">
      <c r="A1036" t="s">
        <v>8219</v>
      </c>
      <c r="B1036">
        <v>57</v>
      </c>
      <c r="C1036">
        <f t="shared" si="52"/>
        <v>-0.16276834836936632</v>
      </c>
      <c r="H1036" t="s">
        <v>8221</v>
      </c>
      <c r="I1036">
        <v>8</v>
      </c>
      <c r="J1036">
        <f t="shared" si="53"/>
        <v>-0.15807176406762369</v>
      </c>
    </row>
    <row r="1037" spans="1:10" x14ac:dyDescent="0.25">
      <c r="A1037" t="s">
        <v>8219</v>
      </c>
      <c r="B1037">
        <v>57</v>
      </c>
      <c r="C1037">
        <f t="shared" si="52"/>
        <v>-0.16276834836936632</v>
      </c>
      <c r="H1037" t="s">
        <v>8221</v>
      </c>
      <c r="I1037">
        <v>8</v>
      </c>
      <c r="J1037">
        <f t="shared" si="53"/>
        <v>-0.15807176406762369</v>
      </c>
    </row>
    <row r="1038" spans="1:10" x14ac:dyDescent="0.25">
      <c r="A1038" t="s">
        <v>8219</v>
      </c>
      <c r="B1038">
        <v>57</v>
      </c>
      <c r="C1038">
        <f t="shared" si="52"/>
        <v>-0.16276834836936632</v>
      </c>
      <c r="H1038" t="s">
        <v>8221</v>
      </c>
      <c r="I1038">
        <v>8</v>
      </c>
      <c r="J1038">
        <f t="shared" si="53"/>
        <v>-0.15807176406762369</v>
      </c>
    </row>
    <row r="1039" spans="1:10" x14ac:dyDescent="0.25">
      <c r="A1039" t="s">
        <v>8219</v>
      </c>
      <c r="B1039">
        <v>57</v>
      </c>
      <c r="C1039">
        <f t="shared" si="52"/>
        <v>-0.16276834836936632</v>
      </c>
      <c r="H1039" t="s">
        <v>8221</v>
      </c>
      <c r="I1039">
        <v>8</v>
      </c>
      <c r="J1039">
        <f t="shared" si="53"/>
        <v>-0.15807176406762369</v>
      </c>
    </row>
    <row r="1040" spans="1:10" x14ac:dyDescent="0.25">
      <c r="A1040" t="s">
        <v>8219</v>
      </c>
      <c r="B1040">
        <v>57</v>
      </c>
      <c r="C1040">
        <f t="shared" si="52"/>
        <v>-0.16276834836936632</v>
      </c>
      <c r="H1040" t="s">
        <v>8221</v>
      </c>
      <c r="I1040">
        <v>8</v>
      </c>
      <c r="J1040">
        <f t="shared" si="53"/>
        <v>-0.15807176406762369</v>
      </c>
    </row>
    <row r="1041" spans="1:10" x14ac:dyDescent="0.25">
      <c r="A1041" t="s">
        <v>8219</v>
      </c>
      <c r="B1041">
        <v>57</v>
      </c>
      <c r="C1041">
        <f t="shared" si="52"/>
        <v>-0.16276834836936632</v>
      </c>
      <c r="H1041" t="s">
        <v>8221</v>
      </c>
      <c r="I1041">
        <v>8</v>
      </c>
      <c r="J1041">
        <f t="shared" si="53"/>
        <v>-0.15807176406762369</v>
      </c>
    </row>
    <row r="1042" spans="1:10" x14ac:dyDescent="0.25">
      <c r="A1042" t="s">
        <v>8219</v>
      </c>
      <c r="B1042">
        <v>57</v>
      </c>
      <c r="C1042">
        <f t="shared" si="52"/>
        <v>-0.16276834836936632</v>
      </c>
      <c r="H1042" t="s">
        <v>8221</v>
      </c>
      <c r="I1042">
        <v>8</v>
      </c>
      <c r="J1042">
        <f t="shared" si="53"/>
        <v>-0.15807176406762369</v>
      </c>
    </row>
    <row r="1043" spans="1:10" x14ac:dyDescent="0.25">
      <c r="A1043" t="s">
        <v>8219</v>
      </c>
      <c r="B1043">
        <v>58</v>
      </c>
      <c r="C1043">
        <f t="shared" si="52"/>
        <v>-0.16158393399720267</v>
      </c>
      <c r="H1043" t="s">
        <v>8221</v>
      </c>
      <c r="I1043">
        <v>8</v>
      </c>
      <c r="J1043">
        <f t="shared" si="53"/>
        <v>-0.15807176406762369</v>
      </c>
    </row>
    <row r="1044" spans="1:10" x14ac:dyDescent="0.25">
      <c r="A1044" t="s">
        <v>8219</v>
      </c>
      <c r="B1044">
        <v>58</v>
      </c>
      <c r="C1044">
        <f t="shared" si="52"/>
        <v>-0.16158393399720267</v>
      </c>
      <c r="H1044" t="s">
        <v>8221</v>
      </c>
      <c r="I1044">
        <v>8</v>
      </c>
      <c r="J1044">
        <f t="shared" si="53"/>
        <v>-0.15807176406762369</v>
      </c>
    </row>
    <row r="1045" spans="1:10" x14ac:dyDescent="0.25">
      <c r="A1045" t="s">
        <v>8219</v>
      </c>
      <c r="B1045">
        <v>58</v>
      </c>
      <c r="C1045">
        <f t="shared" si="52"/>
        <v>-0.16158393399720267</v>
      </c>
      <c r="H1045" t="s">
        <v>8221</v>
      </c>
      <c r="I1045">
        <v>8</v>
      </c>
      <c r="J1045">
        <f t="shared" si="53"/>
        <v>-0.15807176406762369</v>
      </c>
    </row>
    <row r="1046" spans="1:10" x14ac:dyDescent="0.25">
      <c r="A1046" t="s">
        <v>8219</v>
      </c>
      <c r="B1046">
        <v>58</v>
      </c>
      <c r="C1046">
        <f t="shared" si="52"/>
        <v>-0.16158393399720267</v>
      </c>
      <c r="H1046" t="s">
        <v>8221</v>
      </c>
      <c r="I1046">
        <v>8</v>
      </c>
      <c r="J1046">
        <f t="shared" si="53"/>
        <v>-0.15807176406762369</v>
      </c>
    </row>
    <row r="1047" spans="1:10" x14ac:dyDescent="0.25">
      <c r="A1047" t="s">
        <v>8219</v>
      </c>
      <c r="B1047">
        <v>58</v>
      </c>
      <c r="C1047">
        <f t="shared" si="52"/>
        <v>-0.16158393399720267</v>
      </c>
      <c r="H1047" t="s">
        <v>8221</v>
      </c>
      <c r="I1047">
        <v>9</v>
      </c>
      <c r="J1047">
        <f t="shared" si="53"/>
        <v>-0.14179215993303401</v>
      </c>
    </row>
    <row r="1048" spans="1:10" x14ac:dyDescent="0.25">
      <c r="A1048" t="s">
        <v>8219</v>
      </c>
      <c r="B1048">
        <v>58</v>
      </c>
      <c r="C1048">
        <f t="shared" si="52"/>
        <v>-0.16158393399720267</v>
      </c>
      <c r="H1048" t="s">
        <v>8221</v>
      </c>
      <c r="I1048">
        <v>9</v>
      </c>
      <c r="J1048">
        <f t="shared" si="53"/>
        <v>-0.14179215993303401</v>
      </c>
    </row>
    <row r="1049" spans="1:10" x14ac:dyDescent="0.25">
      <c r="A1049" t="s">
        <v>8219</v>
      </c>
      <c r="B1049">
        <v>58</v>
      </c>
      <c r="C1049">
        <f t="shared" si="52"/>
        <v>-0.16158393399720267</v>
      </c>
      <c r="H1049" t="s">
        <v>8221</v>
      </c>
      <c r="I1049">
        <v>9</v>
      </c>
      <c r="J1049">
        <f t="shared" si="53"/>
        <v>-0.14179215993303401</v>
      </c>
    </row>
    <row r="1050" spans="1:10" x14ac:dyDescent="0.25">
      <c r="A1050" t="s">
        <v>8219</v>
      </c>
      <c r="B1050">
        <v>58</v>
      </c>
      <c r="C1050">
        <f t="shared" si="52"/>
        <v>-0.16158393399720267</v>
      </c>
      <c r="H1050" t="s">
        <v>8221</v>
      </c>
      <c r="I1050">
        <v>9</v>
      </c>
      <c r="J1050">
        <f t="shared" si="53"/>
        <v>-0.14179215993303401</v>
      </c>
    </row>
    <row r="1051" spans="1:10" x14ac:dyDescent="0.25">
      <c r="A1051" t="s">
        <v>8219</v>
      </c>
      <c r="B1051">
        <v>58</v>
      </c>
      <c r="C1051">
        <f t="shared" si="52"/>
        <v>-0.16158393399720267</v>
      </c>
      <c r="H1051" t="s">
        <v>8221</v>
      </c>
      <c r="I1051">
        <v>9</v>
      </c>
      <c r="J1051">
        <f t="shared" si="53"/>
        <v>-0.14179215993303401</v>
      </c>
    </row>
    <row r="1052" spans="1:10" x14ac:dyDescent="0.25">
      <c r="A1052" t="s">
        <v>8219</v>
      </c>
      <c r="B1052">
        <v>58</v>
      </c>
      <c r="C1052">
        <f t="shared" si="52"/>
        <v>-0.16158393399720267</v>
      </c>
      <c r="H1052" t="s">
        <v>8221</v>
      </c>
      <c r="I1052">
        <v>9</v>
      </c>
      <c r="J1052">
        <f t="shared" si="53"/>
        <v>-0.14179215993303401</v>
      </c>
    </row>
    <row r="1053" spans="1:10" x14ac:dyDescent="0.25">
      <c r="A1053" t="s">
        <v>8219</v>
      </c>
      <c r="B1053">
        <v>58</v>
      </c>
      <c r="C1053">
        <f t="shared" si="52"/>
        <v>-0.16158393399720267</v>
      </c>
      <c r="H1053" t="s">
        <v>8221</v>
      </c>
      <c r="I1053">
        <v>9</v>
      </c>
      <c r="J1053">
        <f t="shared" si="53"/>
        <v>-0.14179215993303401</v>
      </c>
    </row>
    <row r="1054" spans="1:10" x14ac:dyDescent="0.25">
      <c r="A1054" t="s">
        <v>8219</v>
      </c>
      <c r="B1054">
        <v>58</v>
      </c>
      <c r="C1054">
        <f t="shared" si="52"/>
        <v>-0.16158393399720267</v>
      </c>
      <c r="H1054" t="s">
        <v>8221</v>
      </c>
      <c r="I1054">
        <v>9</v>
      </c>
      <c r="J1054">
        <f t="shared" si="53"/>
        <v>-0.14179215993303401</v>
      </c>
    </row>
    <row r="1055" spans="1:10" x14ac:dyDescent="0.25">
      <c r="A1055" t="s">
        <v>8219</v>
      </c>
      <c r="B1055">
        <v>59</v>
      </c>
      <c r="C1055">
        <f t="shared" si="52"/>
        <v>-0.16039951962503904</v>
      </c>
      <c r="H1055" t="s">
        <v>8221</v>
      </c>
      <c r="I1055">
        <v>9</v>
      </c>
      <c r="J1055">
        <f t="shared" si="53"/>
        <v>-0.14179215993303401</v>
      </c>
    </row>
    <row r="1056" spans="1:10" x14ac:dyDescent="0.25">
      <c r="A1056" t="s">
        <v>8219</v>
      </c>
      <c r="B1056">
        <v>59</v>
      </c>
      <c r="C1056">
        <f t="shared" si="52"/>
        <v>-0.16039951962503904</v>
      </c>
      <c r="H1056" t="s">
        <v>8221</v>
      </c>
      <c r="I1056">
        <v>9</v>
      </c>
      <c r="J1056">
        <f t="shared" si="53"/>
        <v>-0.14179215993303401</v>
      </c>
    </row>
    <row r="1057" spans="1:10" x14ac:dyDescent="0.25">
      <c r="A1057" t="s">
        <v>8219</v>
      </c>
      <c r="B1057">
        <v>59</v>
      </c>
      <c r="C1057">
        <f t="shared" si="52"/>
        <v>-0.16039951962503904</v>
      </c>
      <c r="H1057" t="s">
        <v>8221</v>
      </c>
      <c r="I1057">
        <v>9</v>
      </c>
      <c r="J1057">
        <f t="shared" si="53"/>
        <v>-0.14179215993303401</v>
      </c>
    </row>
    <row r="1058" spans="1:10" x14ac:dyDescent="0.25">
      <c r="A1058" t="s">
        <v>8219</v>
      </c>
      <c r="B1058">
        <v>59</v>
      </c>
      <c r="C1058">
        <f t="shared" si="52"/>
        <v>-0.16039951962503904</v>
      </c>
      <c r="H1058" t="s">
        <v>8221</v>
      </c>
      <c r="I1058">
        <v>9</v>
      </c>
      <c r="J1058">
        <f t="shared" si="53"/>
        <v>-0.14179215993303401</v>
      </c>
    </row>
    <row r="1059" spans="1:10" x14ac:dyDescent="0.25">
      <c r="A1059" t="s">
        <v>8219</v>
      </c>
      <c r="B1059">
        <v>59</v>
      </c>
      <c r="C1059">
        <f t="shared" si="52"/>
        <v>-0.16039951962503904</v>
      </c>
      <c r="H1059" t="s">
        <v>8221</v>
      </c>
      <c r="I1059">
        <v>9</v>
      </c>
      <c r="J1059">
        <f t="shared" si="53"/>
        <v>-0.14179215993303401</v>
      </c>
    </row>
    <row r="1060" spans="1:10" x14ac:dyDescent="0.25">
      <c r="A1060" t="s">
        <v>8219</v>
      </c>
      <c r="B1060">
        <v>59</v>
      </c>
      <c r="C1060">
        <f t="shared" si="52"/>
        <v>-0.16039951962503904</v>
      </c>
      <c r="H1060" t="s">
        <v>8221</v>
      </c>
      <c r="I1060">
        <v>9</v>
      </c>
      <c r="J1060">
        <f t="shared" si="53"/>
        <v>-0.14179215993303401</v>
      </c>
    </row>
    <row r="1061" spans="1:10" x14ac:dyDescent="0.25">
      <c r="A1061" t="s">
        <v>8219</v>
      </c>
      <c r="B1061">
        <v>59</v>
      </c>
      <c r="C1061">
        <f t="shared" si="52"/>
        <v>-0.16039951962503904</v>
      </c>
      <c r="H1061" t="s">
        <v>8221</v>
      </c>
      <c r="I1061">
        <v>9</v>
      </c>
      <c r="J1061">
        <f t="shared" si="53"/>
        <v>-0.14179215993303401</v>
      </c>
    </row>
    <row r="1062" spans="1:10" x14ac:dyDescent="0.25">
      <c r="A1062" t="s">
        <v>8219</v>
      </c>
      <c r="B1062">
        <v>59</v>
      </c>
      <c r="C1062">
        <f t="shared" si="52"/>
        <v>-0.16039951962503904</v>
      </c>
      <c r="H1062" t="s">
        <v>8221</v>
      </c>
      <c r="I1062">
        <v>9</v>
      </c>
      <c r="J1062">
        <f t="shared" si="53"/>
        <v>-0.14179215993303401</v>
      </c>
    </row>
    <row r="1063" spans="1:10" x14ac:dyDescent="0.25">
      <c r="A1063" t="s">
        <v>8219</v>
      </c>
      <c r="B1063">
        <v>59</v>
      </c>
      <c r="C1063">
        <f t="shared" si="52"/>
        <v>-0.16039951962503904</v>
      </c>
      <c r="H1063" t="s">
        <v>8221</v>
      </c>
      <c r="I1063">
        <v>9</v>
      </c>
      <c r="J1063">
        <f t="shared" si="53"/>
        <v>-0.14179215993303401</v>
      </c>
    </row>
    <row r="1064" spans="1:10" x14ac:dyDescent="0.25">
      <c r="A1064" t="s">
        <v>8219</v>
      </c>
      <c r="B1064">
        <v>59</v>
      </c>
      <c r="C1064">
        <f t="shared" si="52"/>
        <v>-0.16039951962503904</v>
      </c>
      <c r="H1064" t="s">
        <v>8221</v>
      </c>
      <c r="I1064">
        <v>9</v>
      </c>
      <c r="J1064">
        <f t="shared" si="53"/>
        <v>-0.14179215993303401</v>
      </c>
    </row>
    <row r="1065" spans="1:10" x14ac:dyDescent="0.25">
      <c r="A1065" t="s">
        <v>8219</v>
      </c>
      <c r="B1065">
        <v>59</v>
      </c>
      <c r="C1065">
        <f t="shared" si="52"/>
        <v>-0.16039951962503904</v>
      </c>
      <c r="H1065" t="s">
        <v>8221</v>
      </c>
      <c r="I1065">
        <v>9</v>
      </c>
      <c r="J1065">
        <f t="shared" si="53"/>
        <v>-0.14179215993303401</v>
      </c>
    </row>
    <row r="1066" spans="1:10" x14ac:dyDescent="0.25">
      <c r="A1066" t="s">
        <v>8219</v>
      </c>
      <c r="B1066">
        <v>60</v>
      </c>
      <c r="C1066">
        <f t="shared" si="52"/>
        <v>-0.15921510525287538</v>
      </c>
      <c r="H1066" t="s">
        <v>8221</v>
      </c>
      <c r="I1066">
        <v>9</v>
      </c>
      <c r="J1066">
        <f t="shared" si="53"/>
        <v>-0.14179215993303401</v>
      </c>
    </row>
    <row r="1067" spans="1:10" x14ac:dyDescent="0.25">
      <c r="A1067" t="s">
        <v>8219</v>
      </c>
      <c r="B1067">
        <v>60</v>
      </c>
      <c r="C1067">
        <f t="shared" si="52"/>
        <v>-0.15921510525287538</v>
      </c>
      <c r="H1067" t="s">
        <v>8221</v>
      </c>
      <c r="I1067">
        <v>9</v>
      </c>
      <c r="J1067">
        <f t="shared" si="53"/>
        <v>-0.14179215993303401</v>
      </c>
    </row>
    <row r="1068" spans="1:10" x14ac:dyDescent="0.25">
      <c r="A1068" t="s">
        <v>8219</v>
      </c>
      <c r="B1068">
        <v>60</v>
      </c>
      <c r="C1068">
        <f t="shared" si="52"/>
        <v>-0.15921510525287538</v>
      </c>
      <c r="H1068" t="s">
        <v>8221</v>
      </c>
      <c r="I1068">
        <v>9</v>
      </c>
      <c r="J1068">
        <f t="shared" si="53"/>
        <v>-0.14179215993303401</v>
      </c>
    </row>
    <row r="1069" spans="1:10" x14ac:dyDescent="0.25">
      <c r="A1069" t="s">
        <v>8219</v>
      </c>
      <c r="B1069">
        <v>60</v>
      </c>
      <c r="C1069">
        <f t="shared" si="52"/>
        <v>-0.15921510525287538</v>
      </c>
      <c r="H1069" t="s">
        <v>8221</v>
      </c>
      <c r="I1069">
        <v>9</v>
      </c>
      <c r="J1069">
        <f t="shared" si="53"/>
        <v>-0.14179215993303401</v>
      </c>
    </row>
    <row r="1070" spans="1:10" x14ac:dyDescent="0.25">
      <c r="A1070" t="s">
        <v>8219</v>
      </c>
      <c r="B1070">
        <v>60</v>
      </c>
      <c r="C1070">
        <f t="shared" si="52"/>
        <v>-0.15921510525287538</v>
      </c>
      <c r="H1070" t="s">
        <v>8221</v>
      </c>
      <c r="I1070">
        <v>9</v>
      </c>
      <c r="J1070">
        <f t="shared" si="53"/>
        <v>-0.14179215993303401</v>
      </c>
    </row>
    <row r="1071" spans="1:10" x14ac:dyDescent="0.25">
      <c r="A1071" t="s">
        <v>8219</v>
      </c>
      <c r="B1071">
        <v>60</v>
      </c>
      <c r="C1071">
        <f t="shared" si="52"/>
        <v>-0.15921510525287538</v>
      </c>
      <c r="H1071" t="s">
        <v>8221</v>
      </c>
      <c r="I1071">
        <v>9</v>
      </c>
      <c r="J1071">
        <f t="shared" si="53"/>
        <v>-0.14179215993303401</v>
      </c>
    </row>
    <row r="1072" spans="1:10" x14ac:dyDescent="0.25">
      <c r="A1072" t="s">
        <v>8219</v>
      </c>
      <c r="B1072">
        <v>60</v>
      </c>
      <c r="C1072">
        <f t="shared" si="52"/>
        <v>-0.15921510525287538</v>
      </c>
      <c r="H1072" t="s">
        <v>8221</v>
      </c>
      <c r="I1072">
        <v>9</v>
      </c>
      <c r="J1072">
        <f t="shared" si="53"/>
        <v>-0.14179215993303401</v>
      </c>
    </row>
    <row r="1073" spans="1:10" x14ac:dyDescent="0.25">
      <c r="A1073" t="s">
        <v>8219</v>
      </c>
      <c r="B1073">
        <v>60</v>
      </c>
      <c r="C1073">
        <f t="shared" si="52"/>
        <v>-0.15921510525287538</v>
      </c>
      <c r="H1073" t="s">
        <v>8221</v>
      </c>
      <c r="I1073">
        <v>9</v>
      </c>
      <c r="J1073">
        <f t="shared" si="53"/>
        <v>-0.14179215993303401</v>
      </c>
    </row>
    <row r="1074" spans="1:10" x14ac:dyDescent="0.25">
      <c r="A1074" t="s">
        <v>8219</v>
      </c>
      <c r="B1074">
        <v>60</v>
      </c>
      <c r="C1074">
        <f t="shared" si="52"/>
        <v>-0.15921510525287538</v>
      </c>
      <c r="H1074" t="s">
        <v>8221</v>
      </c>
      <c r="I1074">
        <v>9</v>
      </c>
      <c r="J1074">
        <f t="shared" si="53"/>
        <v>-0.14179215993303401</v>
      </c>
    </row>
    <row r="1075" spans="1:10" x14ac:dyDescent="0.25">
      <c r="A1075" t="s">
        <v>8219</v>
      </c>
      <c r="B1075">
        <v>60</v>
      </c>
      <c r="C1075">
        <f t="shared" si="52"/>
        <v>-0.15921510525287538</v>
      </c>
      <c r="H1075" t="s">
        <v>8221</v>
      </c>
      <c r="I1075">
        <v>9</v>
      </c>
      <c r="J1075">
        <f t="shared" si="53"/>
        <v>-0.14179215993303401</v>
      </c>
    </row>
    <row r="1076" spans="1:10" x14ac:dyDescent="0.25">
      <c r="A1076" t="s">
        <v>8219</v>
      </c>
      <c r="B1076">
        <v>60</v>
      </c>
      <c r="C1076">
        <f t="shared" si="52"/>
        <v>-0.15921510525287538</v>
      </c>
      <c r="H1076" t="s">
        <v>8221</v>
      </c>
      <c r="I1076">
        <v>9</v>
      </c>
      <c r="J1076">
        <f t="shared" si="53"/>
        <v>-0.14179215993303401</v>
      </c>
    </row>
    <row r="1077" spans="1:10" x14ac:dyDescent="0.25">
      <c r="A1077" t="s">
        <v>8219</v>
      </c>
      <c r="B1077">
        <v>60</v>
      </c>
      <c r="C1077">
        <f t="shared" si="52"/>
        <v>-0.15921510525287538</v>
      </c>
      <c r="H1077" t="s">
        <v>8221</v>
      </c>
      <c r="I1077">
        <v>9</v>
      </c>
      <c r="J1077">
        <f t="shared" si="53"/>
        <v>-0.14179215993303401</v>
      </c>
    </row>
    <row r="1078" spans="1:10" x14ac:dyDescent="0.25">
      <c r="A1078" t="s">
        <v>8219</v>
      </c>
      <c r="B1078">
        <v>61</v>
      </c>
      <c r="C1078">
        <f t="shared" si="52"/>
        <v>-0.15803069088071175</v>
      </c>
      <c r="H1078" t="s">
        <v>8221</v>
      </c>
      <c r="I1078">
        <v>9</v>
      </c>
      <c r="J1078">
        <f t="shared" si="53"/>
        <v>-0.14179215993303401</v>
      </c>
    </row>
    <row r="1079" spans="1:10" x14ac:dyDescent="0.25">
      <c r="A1079" t="s">
        <v>8219</v>
      </c>
      <c r="B1079">
        <v>61</v>
      </c>
      <c r="C1079">
        <f t="shared" si="52"/>
        <v>-0.15803069088071175</v>
      </c>
      <c r="H1079" t="s">
        <v>8221</v>
      </c>
      <c r="I1079">
        <v>9</v>
      </c>
      <c r="J1079">
        <f t="shared" si="53"/>
        <v>-0.14179215993303401</v>
      </c>
    </row>
    <row r="1080" spans="1:10" x14ac:dyDescent="0.25">
      <c r="A1080" t="s">
        <v>8219</v>
      </c>
      <c r="B1080">
        <v>61</v>
      </c>
      <c r="C1080">
        <f t="shared" si="52"/>
        <v>-0.15803069088071175</v>
      </c>
      <c r="H1080" t="s">
        <v>8221</v>
      </c>
      <c r="I1080">
        <v>9</v>
      </c>
      <c r="J1080">
        <f t="shared" si="53"/>
        <v>-0.14179215993303401</v>
      </c>
    </row>
    <row r="1081" spans="1:10" x14ac:dyDescent="0.25">
      <c r="A1081" t="s">
        <v>8219</v>
      </c>
      <c r="B1081">
        <v>61</v>
      </c>
      <c r="C1081">
        <f t="shared" si="52"/>
        <v>-0.15803069088071175</v>
      </c>
      <c r="H1081" t="s">
        <v>8221</v>
      </c>
      <c r="I1081">
        <v>9</v>
      </c>
      <c r="J1081">
        <f t="shared" si="53"/>
        <v>-0.14179215993303401</v>
      </c>
    </row>
    <row r="1082" spans="1:10" x14ac:dyDescent="0.25">
      <c r="A1082" t="s">
        <v>8219</v>
      </c>
      <c r="B1082">
        <v>61</v>
      </c>
      <c r="C1082">
        <f t="shared" si="52"/>
        <v>-0.15803069088071175</v>
      </c>
      <c r="H1082" t="s">
        <v>8221</v>
      </c>
      <c r="I1082">
        <v>9</v>
      </c>
      <c r="J1082">
        <f t="shared" si="53"/>
        <v>-0.14179215993303401</v>
      </c>
    </row>
    <row r="1083" spans="1:10" x14ac:dyDescent="0.25">
      <c r="A1083" t="s">
        <v>8219</v>
      </c>
      <c r="B1083">
        <v>61</v>
      </c>
      <c r="C1083">
        <f t="shared" si="52"/>
        <v>-0.15803069088071175</v>
      </c>
      <c r="H1083" t="s">
        <v>8221</v>
      </c>
      <c r="I1083">
        <v>10</v>
      </c>
      <c r="J1083">
        <f t="shared" si="53"/>
        <v>-0.12551255579844434</v>
      </c>
    </row>
    <row r="1084" spans="1:10" x14ac:dyDescent="0.25">
      <c r="A1084" t="s">
        <v>8219</v>
      </c>
      <c r="B1084">
        <v>61</v>
      </c>
      <c r="C1084">
        <f t="shared" si="52"/>
        <v>-0.15803069088071175</v>
      </c>
      <c r="H1084" t="s">
        <v>8221</v>
      </c>
      <c r="I1084">
        <v>10</v>
      </c>
      <c r="J1084">
        <f t="shared" si="53"/>
        <v>-0.12551255579844434</v>
      </c>
    </row>
    <row r="1085" spans="1:10" x14ac:dyDescent="0.25">
      <c r="A1085" t="s">
        <v>8219</v>
      </c>
      <c r="B1085">
        <v>61</v>
      </c>
      <c r="C1085">
        <f t="shared" si="52"/>
        <v>-0.15803069088071175</v>
      </c>
      <c r="H1085" t="s">
        <v>8221</v>
      </c>
      <c r="I1085">
        <v>10</v>
      </c>
      <c r="J1085">
        <f t="shared" si="53"/>
        <v>-0.12551255579844434</v>
      </c>
    </row>
    <row r="1086" spans="1:10" x14ac:dyDescent="0.25">
      <c r="A1086" t="s">
        <v>8219</v>
      </c>
      <c r="B1086">
        <v>61</v>
      </c>
      <c r="C1086">
        <f t="shared" si="52"/>
        <v>-0.15803069088071175</v>
      </c>
      <c r="H1086" t="s">
        <v>8221</v>
      </c>
      <c r="I1086">
        <v>10</v>
      </c>
      <c r="J1086">
        <f t="shared" si="53"/>
        <v>-0.12551255579844434</v>
      </c>
    </row>
    <row r="1087" spans="1:10" x14ac:dyDescent="0.25">
      <c r="A1087" t="s">
        <v>8219</v>
      </c>
      <c r="B1087">
        <v>61</v>
      </c>
      <c r="C1087">
        <f t="shared" si="52"/>
        <v>-0.15803069088071175</v>
      </c>
      <c r="H1087" t="s">
        <v>8221</v>
      </c>
      <c r="I1087">
        <v>10</v>
      </c>
      <c r="J1087">
        <f t="shared" si="53"/>
        <v>-0.12551255579844434</v>
      </c>
    </row>
    <row r="1088" spans="1:10" x14ac:dyDescent="0.25">
      <c r="A1088" t="s">
        <v>8219</v>
      </c>
      <c r="B1088">
        <v>61</v>
      </c>
      <c r="C1088">
        <f t="shared" si="52"/>
        <v>-0.15803069088071175</v>
      </c>
      <c r="H1088" t="s">
        <v>8221</v>
      </c>
      <c r="I1088">
        <v>10</v>
      </c>
      <c r="J1088">
        <f t="shared" si="53"/>
        <v>-0.12551255579844434</v>
      </c>
    </row>
    <row r="1089" spans="1:10" x14ac:dyDescent="0.25">
      <c r="A1089" t="s">
        <v>8219</v>
      </c>
      <c r="B1089">
        <v>61</v>
      </c>
      <c r="C1089">
        <f t="shared" si="52"/>
        <v>-0.15803069088071175</v>
      </c>
      <c r="H1089" t="s">
        <v>8221</v>
      </c>
      <c r="I1089">
        <v>10</v>
      </c>
      <c r="J1089">
        <f t="shared" si="53"/>
        <v>-0.12551255579844434</v>
      </c>
    </row>
    <row r="1090" spans="1:10" x14ac:dyDescent="0.25">
      <c r="A1090" t="s">
        <v>8219</v>
      </c>
      <c r="B1090">
        <v>61</v>
      </c>
      <c r="C1090">
        <f t="shared" ref="C1090:C1153" si="54">STANDARDIZE(B1090,$E$2,$E$14)</f>
        <v>-0.15803069088071175</v>
      </c>
      <c r="H1090" t="s">
        <v>8221</v>
      </c>
      <c r="I1090">
        <v>10</v>
      </c>
      <c r="J1090">
        <f t="shared" si="53"/>
        <v>-0.12551255579844434</v>
      </c>
    </row>
    <row r="1091" spans="1:10" x14ac:dyDescent="0.25">
      <c r="A1091" t="s">
        <v>8219</v>
      </c>
      <c r="B1091">
        <v>61</v>
      </c>
      <c r="C1091">
        <f t="shared" si="54"/>
        <v>-0.15803069088071175</v>
      </c>
      <c r="H1091" t="s">
        <v>8221</v>
      </c>
      <c r="I1091">
        <v>10</v>
      </c>
      <c r="J1091">
        <f t="shared" ref="J1091:J1154" si="55">STANDARDIZE(I1091,$L$2,$L$14)</f>
        <v>-0.12551255579844434</v>
      </c>
    </row>
    <row r="1092" spans="1:10" x14ac:dyDescent="0.25">
      <c r="A1092" t="s">
        <v>8219</v>
      </c>
      <c r="B1092">
        <v>62</v>
      </c>
      <c r="C1092">
        <f t="shared" si="54"/>
        <v>-0.1568462765085481</v>
      </c>
      <c r="H1092" t="s">
        <v>8221</v>
      </c>
      <c r="I1092">
        <v>10</v>
      </c>
      <c r="J1092">
        <f t="shared" si="55"/>
        <v>-0.12551255579844434</v>
      </c>
    </row>
    <row r="1093" spans="1:10" x14ac:dyDescent="0.25">
      <c r="A1093" t="s">
        <v>8219</v>
      </c>
      <c r="B1093">
        <v>62</v>
      </c>
      <c r="C1093">
        <f t="shared" si="54"/>
        <v>-0.1568462765085481</v>
      </c>
      <c r="H1093" t="s">
        <v>8221</v>
      </c>
      <c r="I1093">
        <v>10</v>
      </c>
      <c r="J1093">
        <f t="shared" si="55"/>
        <v>-0.12551255579844434</v>
      </c>
    </row>
    <row r="1094" spans="1:10" x14ac:dyDescent="0.25">
      <c r="A1094" t="s">
        <v>8219</v>
      </c>
      <c r="B1094">
        <v>62</v>
      </c>
      <c r="C1094">
        <f t="shared" si="54"/>
        <v>-0.1568462765085481</v>
      </c>
      <c r="H1094" t="s">
        <v>8221</v>
      </c>
      <c r="I1094">
        <v>10</v>
      </c>
      <c r="J1094">
        <f t="shared" si="55"/>
        <v>-0.12551255579844434</v>
      </c>
    </row>
    <row r="1095" spans="1:10" x14ac:dyDescent="0.25">
      <c r="A1095" t="s">
        <v>8219</v>
      </c>
      <c r="B1095">
        <v>62</v>
      </c>
      <c r="C1095">
        <f t="shared" si="54"/>
        <v>-0.1568462765085481</v>
      </c>
      <c r="H1095" t="s">
        <v>8221</v>
      </c>
      <c r="I1095">
        <v>10</v>
      </c>
      <c r="J1095">
        <f t="shared" si="55"/>
        <v>-0.12551255579844434</v>
      </c>
    </row>
    <row r="1096" spans="1:10" x14ac:dyDescent="0.25">
      <c r="A1096" t="s">
        <v>8219</v>
      </c>
      <c r="B1096">
        <v>62</v>
      </c>
      <c r="C1096">
        <f t="shared" si="54"/>
        <v>-0.1568462765085481</v>
      </c>
      <c r="H1096" t="s">
        <v>8221</v>
      </c>
      <c r="I1096">
        <v>10</v>
      </c>
      <c r="J1096">
        <f t="shared" si="55"/>
        <v>-0.12551255579844434</v>
      </c>
    </row>
    <row r="1097" spans="1:10" x14ac:dyDescent="0.25">
      <c r="A1097" t="s">
        <v>8219</v>
      </c>
      <c r="B1097">
        <v>62</v>
      </c>
      <c r="C1097">
        <f t="shared" si="54"/>
        <v>-0.1568462765085481</v>
      </c>
      <c r="H1097" t="s">
        <v>8221</v>
      </c>
      <c r="I1097">
        <v>10</v>
      </c>
      <c r="J1097">
        <f t="shared" si="55"/>
        <v>-0.12551255579844434</v>
      </c>
    </row>
    <row r="1098" spans="1:10" x14ac:dyDescent="0.25">
      <c r="A1098" t="s">
        <v>8219</v>
      </c>
      <c r="B1098">
        <v>62</v>
      </c>
      <c r="C1098">
        <f t="shared" si="54"/>
        <v>-0.1568462765085481</v>
      </c>
      <c r="H1098" t="s">
        <v>8221</v>
      </c>
      <c r="I1098">
        <v>10</v>
      </c>
      <c r="J1098">
        <f t="shared" si="55"/>
        <v>-0.12551255579844434</v>
      </c>
    </row>
    <row r="1099" spans="1:10" x14ac:dyDescent="0.25">
      <c r="A1099" t="s">
        <v>8219</v>
      </c>
      <c r="B1099">
        <v>62</v>
      </c>
      <c r="C1099">
        <f t="shared" si="54"/>
        <v>-0.1568462765085481</v>
      </c>
      <c r="H1099" t="s">
        <v>8221</v>
      </c>
      <c r="I1099">
        <v>10</v>
      </c>
      <c r="J1099">
        <f t="shared" si="55"/>
        <v>-0.12551255579844434</v>
      </c>
    </row>
    <row r="1100" spans="1:10" x14ac:dyDescent="0.25">
      <c r="A1100" t="s">
        <v>8219</v>
      </c>
      <c r="B1100">
        <v>62</v>
      </c>
      <c r="C1100">
        <f t="shared" si="54"/>
        <v>-0.1568462765085481</v>
      </c>
      <c r="H1100" t="s">
        <v>8221</v>
      </c>
      <c r="I1100">
        <v>10</v>
      </c>
      <c r="J1100">
        <f t="shared" si="55"/>
        <v>-0.12551255579844434</v>
      </c>
    </row>
    <row r="1101" spans="1:10" x14ac:dyDescent="0.25">
      <c r="A1101" t="s">
        <v>8219</v>
      </c>
      <c r="B1101">
        <v>62</v>
      </c>
      <c r="C1101">
        <f t="shared" si="54"/>
        <v>-0.1568462765085481</v>
      </c>
      <c r="H1101" t="s">
        <v>8221</v>
      </c>
      <c r="I1101">
        <v>10</v>
      </c>
      <c r="J1101">
        <f t="shared" si="55"/>
        <v>-0.12551255579844434</v>
      </c>
    </row>
    <row r="1102" spans="1:10" x14ac:dyDescent="0.25">
      <c r="A1102" t="s">
        <v>8219</v>
      </c>
      <c r="B1102">
        <v>62</v>
      </c>
      <c r="C1102">
        <f t="shared" si="54"/>
        <v>-0.1568462765085481</v>
      </c>
      <c r="H1102" t="s">
        <v>8221</v>
      </c>
      <c r="I1102">
        <v>10</v>
      </c>
      <c r="J1102">
        <f t="shared" si="55"/>
        <v>-0.12551255579844434</v>
      </c>
    </row>
    <row r="1103" spans="1:10" x14ac:dyDescent="0.25">
      <c r="A1103" t="s">
        <v>8219</v>
      </c>
      <c r="B1103">
        <v>62</v>
      </c>
      <c r="C1103">
        <f t="shared" si="54"/>
        <v>-0.1568462765085481</v>
      </c>
      <c r="H1103" t="s">
        <v>8221</v>
      </c>
      <c r="I1103">
        <v>10</v>
      </c>
      <c r="J1103">
        <f t="shared" si="55"/>
        <v>-0.12551255579844434</v>
      </c>
    </row>
    <row r="1104" spans="1:10" x14ac:dyDescent="0.25">
      <c r="A1104" t="s">
        <v>8219</v>
      </c>
      <c r="B1104">
        <v>62</v>
      </c>
      <c r="C1104">
        <f t="shared" si="54"/>
        <v>-0.1568462765085481</v>
      </c>
      <c r="H1104" t="s">
        <v>8221</v>
      </c>
      <c r="I1104">
        <v>10</v>
      </c>
      <c r="J1104">
        <f t="shared" si="55"/>
        <v>-0.12551255579844434</v>
      </c>
    </row>
    <row r="1105" spans="1:10" x14ac:dyDescent="0.25">
      <c r="A1105" t="s">
        <v>8219</v>
      </c>
      <c r="B1105">
        <v>62</v>
      </c>
      <c r="C1105">
        <f t="shared" si="54"/>
        <v>-0.1568462765085481</v>
      </c>
      <c r="H1105" t="s">
        <v>8221</v>
      </c>
      <c r="I1105">
        <v>10</v>
      </c>
      <c r="J1105">
        <f t="shared" si="55"/>
        <v>-0.12551255579844434</v>
      </c>
    </row>
    <row r="1106" spans="1:10" x14ac:dyDescent="0.25">
      <c r="A1106" t="s">
        <v>8219</v>
      </c>
      <c r="B1106">
        <v>62</v>
      </c>
      <c r="C1106">
        <f t="shared" si="54"/>
        <v>-0.1568462765085481</v>
      </c>
      <c r="H1106" t="s">
        <v>8221</v>
      </c>
      <c r="I1106">
        <v>10</v>
      </c>
      <c r="J1106">
        <f t="shared" si="55"/>
        <v>-0.12551255579844434</v>
      </c>
    </row>
    <row r="1107" spans="1:10" x14ac:dyDescent="0.25">
      <c r="A1107" t="s">
        <v>8219</v>
      </c>
      <c r="B1107">
        <v>62</v>
      </c>
      <c r="C1107">
        <f t="shared" si="54"/>
        <v>-0.1568462765085481</v>
      </c>
      <c r="H1107" t="s">
        <v>8221</v>
      </c>
      <c r="I1107">
        <v>10</v>
      </c>
      <c r="J1107">
        <f t="shared" si="55"/>
        <v>-0.12551255579844434</v>
      </c>
    </row>
    <row r="1108" spans="1:10" x14ac:dyDescent="0.25">
      <c r="A1108" t="s">
        <v>8219</v>
      </c>
      <c r="B1108">
        <v>62</v>
      </c>
      <c r="C1108">
        <f t="shared" si="54"/>
        <v>-0.1568462765085481</v>
      </c>
      <c r="H1108" t="s">
        <v>8221</v>
      </c>
      <c r="I1108">
        <v>10</v>
      </c>
      <c r="J1108">
        <f t="shared" si="55"/>
        <v>-0.12551255579844434</v>
      </c>
    </row>
    <row r="1109" spans="1:10" x14ac:dyDescent="0.25">
      <c r="A1109" t="s">
        <v>8219</v>
      </c>
      <c r="B1109">
        <v>62</v>
      </c>
      <c r="C1109">
        <f t="shared" si="54"/>
        <v>-0.1568462765085481</v>
      </c>
      <c r="H1109" t="s">
        <v>8221</v>
      </c>
      <c r="I1109">
        <v>10</v>
      </c>
      <c r="J1109">
        <f t="shared" si="55"/>
        <v>-0.12551255579844434</v>
      </c>
    </row>
    <row r="1110" spans="1:10" x14ac:dyDescent="0.25">
      <c r="A1110" t="s">
        <v>8219</v>
      </c>
      <c r="B1110">
        <v>63</v>
      </c>
      <c r="C1110">
        <f t="shared" si="54"/>
        <v>-0.15566186213638447</v>
      </c>
      <c r="H1110" t="s">
        <v>8221</v>
      </c>
      <c r="I1110">
        <v>11</v>
      </c>
      <c r="J1110">
        <f t="shared" si="55"/>
        <v>-0.10923295166385466</v>
      </c>
    </row>
    <row r="1111" spans="1:10" x14ac:dyDescent="0.25">
      <c r="A1111" t="s">
        <v>8219</v>
      </c>
      <c r="B1111">
        <v>63</v>
      </c>
      <c r="C1111">
        <f t="shared" si="54"/>
        <v>-0.15566186213638447</v>
      </c>
      <c r="H1111" t="s">
        <v>8221</v>
      </c>
      <c r="I1111">
        <v>11</v>
      </c>
      <c r="J1111">
        <f t="shared" si="55"/>
        <v>-0.10923295166385466</v>
      </c>
    </row>
    <row r="1112" spans="1:10" x14ac:dyDescent="0.25">
      <c r="A1112" t="s">
        <v>8219</v>
      </c>
      <c r="B1112">
        <v>63</v>
      </c>
      <c r="C1112">
        <f t="shared" si="54"/>
        <v>-0.15566186213638447</v>
      </c>
      <c r="H1112" t="s">
        <v>8221</v>
      </c>
      <c r="I1112">
        <v>11</v>
      </c>
      <c r="J1112">
        <f t="shared" si="55"/>
        <v>-0.10923295166385466</v>
      </c>
    </row>
    <row r="1113" spans="1:10" x14ac:dyDescent="0.25">
      <c r="A1113" t="s">
        <v>8219</v>
      </c>
      <c r="B1113">
        <v>63</v>
      </c>
      <c r="C1113">
        <f t="shared" si="54"/>
        <v>-0.15566186213638447</v>
      </c>
      <c r="H1113" t="s">
        <v>8221</v>
      </c>
      <c r="I1113">
        <v>11</v>
      </c>
      <c r="J1113">
        <f t="shared" si="55"/>
        <v>-0.10923295166385466</v>
      </c>
    </row>
    <row r="1114" spans="1:10" x14ac:dyDescent="0.25">
      <c r="A1114" t="s">
        <v>8219</v>
      </c>
      <c r="B1114">
        <v>63</v>
      </c>
      <c r="C1114">
        <f t="shared" si="54"/>
        <v>-0.15566186213638447</v>
      </c>
      <c r="H1114" t="s">
        <v>8221</v>
      </c>
      <c r="I1114">
        <v>11</v>
      </c>
      <c r="J1114">
        <f t="shared" si="55"/>
        <v>-0.10923295166385466</v>
      </c>
    </row>
    <row r="1115" spans="1:10" x14ac:dyDescent="0.25">
      <c r="A1115" t="s">
        <v>8219</v>
      </c>
      <c r="B1115">
        <v>63</v>
      </c>
      <c r="C1115">
        <f t="shared" si="54"/>
        <v>-0.15566186213638447</v>
      </c>
      <c r="H1115" t="s">
        <v>8221</v>
      </c>
      <c r="I1115">
        <v>11</v>
      </c>
      <c r="J1115">
        <f t="shared" si="55"/>
        <v>-0.10923295166385466</v>
      </c>
    </row>
    <row r="1116" spans="1:10" x14ac:dyDescent="0.25">
      <c r="A1116" t="s">
        <v>8219</v>
      </c>
      <c r="B1116">
        <v>63</v>
      </c>
      <c r="C1116">
        <f t="shared" si="54"/>
        <v>-0.15566186213638447</v>
      </c>
      <c r="H1116" t="s">
        <v>8221</v>
      </c>
      <c r="I1116">
        <v>11</v>
      </c>
      <c r="J1116">
        <f t="shared" si="55"/>
        <v>-0.10923295166385466</v>
      </c>
    </row>
    <row r="1117" spans="1:10" x14ac:dyDescent="0.25">
      <c r="A1117" t="s">
        <v>8219</v>
      </c>
      <c r="B1117">
        <v>63</v>
      </c>
      <c r="C1117">
        <f t="shared" si="54"/>
        <v>-0.15566186213638447</v>
      </c>
      <c r="H1117" t="s">
        <v>8221</v>
      </c>
      <c r="I1117">
        <v>11</v>
      </c>
      <c r="J1117">
        <f t="shared" si="55"/>
        <v>-0.10923295166385466</v>
      </c>
    </row>
    <row r="1118" spans="1:10" x14ac:dyDescent="0.25">
      <c r="A1118" t="s">
        <v>8219</v>
      </c>
      <c r="B1118">
        <v>63</v>
      </c>
      <c r="C1118">
        <f t="shared" si="54"/>
        <v>-0.15566186213638447</v>
      </c>
      <c r="H1118" t="s">
        <v>8221</v>
      </c>
      <c r="I1118">
        <v>11</v>
      </c>
      <c r="J1118">
        <f t="shared" si="55"/>
        <v>-0.10923295166385466</v>
      </c>
    </row>
    <row r="1119" spans="1:10" x14ac:dyDescent="0.25">
      <c r="A1119" t="s">
        <v>8219</v>
      </c>
      <c r="B1119">
        <v>63</v>
      </c>
      <c r="C1119">
        <f t="shared" si="54"/>
        <v>-0.15566186213638447</v>
      </c>
      <c r="H1119" t="s">
        <v>8221</v>
      </c>
      <c r="I1119">
        <v>11</v>
      </c>
      <c r="J1119">
        <f t="shared" si="55"/>
        <v>-0.10923295166385466</v>
      </c>
    </row>
    <row r="1120" spans="1:10" x14ac:dyDescent="0.25">
      <c r="A1120" t="s">
        <v>8219</v>
      </c>
      <c r="B1120">
        <v>63</v>
      </c>
      <c r="C1120">
        <f t="shared" si="54"/>
        <v>-0.15566186213638447</v>
      </c>
      <c r="H1120" t="s">
        <v>8221</v>
      </c>
      <c r="I1120">
        <v>11</v>
      </c>
      <c r="J1120">
        <f t="shared" si="55"/>
        <v>-0.10923295166385466</v>
      </c>
    </row>
    <row r="1121" spans="1:10" x14ac:dyDescent="0.25">
      <c r="A1121" t="s">
        <v>8219</v>
      </c>
      <c r="B1121">
        <v>63</v>
      </c>
      <c r="C1121">
        <f t="shared" si="54"/>
        <v>-0.15566186213638447</v>
      </c>
      <c r="H1121" t="s">
        <v>8221</v>
      </c>
      <c r="I1121">
        <v>11</v>
      </c>
      <c r="J1121">
        <f t="shared" si="55"/>
        <v>-0.10923295166385466</v>
      </c>
    </row>
    <row r="1122" spans="1:10" x14ac:dyDescent="0.25">
      <c r="A1122" t="s">
        <v>8219</v>
      </c>
      <c r="B1122">
        <v>64</v>
      </c>
      <c r="C1122">
        <f t="shared" si="54"/>
        <v>-0.15447744776422082</v>
      </c>
      <c r="H1122" t="s">
        <v>8221</v>
      </c>
      <c r="I1122">
        <v>11</v>
      </c>
      <c r="J1122">
        <f t="shared" si="55"/>
        <v>-0.10923295166385466</v>
      </c>
    </row>
    <row r="1123" spans="1:10" x14ac:dyDescent="0.25">
      <c r="A1123" t="s">
        <v>8219</v>
      </c>
      <c r="B1123">
        <v>64</v>
      </c>
      <c r="C1123">
        <f t="shared" si="54"/>
        <v>-0.15447744776422082</v>
      </c>
      <c r="H1123" t="s">
        <v>8221</v>
      </c>
      <c r="I1123">
        <v>11</v>
      </c>
      <c r="J1123">
        <f t="shared" si="55"/>
        <v>-0.10923295166385466</v>
      </c>
    </row>
    <row r="1124" spans="1:10" x14ac:dyDescent="0.25">
      <c r="A1124" t="s">
        <v>8219</v>
      </c>
      <c r="B1124">
        <v>64</v>
      </c>
      <c r="C1124">
        <f t="shared" si="54"/>
        <v>-0.15447744776422082</v>
      </c>
      <c r="H1124" t="s">
        <v>8221</v>
      </c>
      <c r="I1124">
        <v>11</v>
      </c>
      <c r="J1124">
        <f t="shared" si="55"/>
        <v>-0.10923295166385466</v>
      </c>
    </row>
    <row r="1125" spans="1:10" x14ac:dyDescent="0.25">
      <c r="A1125" t="s">
        <v>8219</v>
      </c>
      <c r="B1125">
        <v>64</v>
      </c>
      <c r="C1125">
        <f t="shared" si="54"/>
        <v>-0.15447744776422082</v>
      </c>
      <c r="H1125" t="s">
        <v>8221</v>
      </c>
      <c r="I1125">
        <v>11</v>
      </c>
      <c r="J1125">
        <f t="shared" si="55"/>
        <v>-0.10923295166385466</v>
      </c>
    </row>
    <row r="1126" spans="1:10" x14ac:dyDescent="0.25">
      <c r="A1126" t="s">
        <v>8219</v>
      </c>
      <c r="B1126">
        <v>64</v>
      </c>
      <c r="C1126">
        <f t="shared" si="54"/>
        <v>-0.15447744776422082</v>
      </c>
      <c r="H1126" t="s">
        <v>8221</v>
      </c>
      <c r="I1126">
        <v>11</v>
      </c>
      <c r="J1126">
        <f t="shared" si="55"/>
        <v>-0.10923295166385466</v>
      </c>
    </row>
    <row r="1127" spans="1:10" x14ac:dyDescent="0.25">
      <c r="A1127" t="s">
        <v>8219</v>
      </c>
      <c r="B1127">
        <v>64</v>
      </c>
      <c r="C1127">
        <f t="shared" si="54"/>
        <v>-0.15447744776422082</v>
      </c>
      <c r="H1127" t="s">
        <v>8221</v>
      </c>
      <c r="I1127">
        <v>11</v>
      </c>
      <c r="J1127">
        <f t="shared" si="55"/>
        <v>-0.10923295166385466</v>
      </c>
    </row>
    <row r="1128" spans="1:10" x14ac:dyDescent="0.25">
      <c r="A1128" t="s">
        <v>8219</v>
      </c>
      <c r="B1128">
        <v>64</v>
      </c>
      <c r="C1128">
        <f t="shared" si="54"/>
        <v>-0.15447744776422082</v>
      </c>
      <c r="H1128" t="s">
        <v>8221</v>
      </c>
      <c r="I1128">
        <v>11</v>
      </c>
      <c r="J1128">
        <f t="shared" si="55"/>
        <v>-0.10923295166385466</v>
      </c>
    </row>
    <row r="1129" spans="1:10" x14ac:dyDescent="0.25">
      <c r="A1129" t="s">
        <v>8219</v>
      </c>
      <c r="B1129">
        <v>64</v>
      </c>
      <c r="C1129">
        <f t="shared" si="54"/>
        <v>-0.15447744776422082</v>
      </c>
      <c r="H1129" t="s">
        <v>8221</v>
      </c>
      <c r="I1129">
        <v>11</v>
      </c>
      <c r="J1129">
        <f t="shared" si="55"/>
        <v>-0.10923295166385466</v>
      </c>
    </row>
    <row r="1130" spans="1:10" x14ac:dyDescent="0.25">
      <c r="A1130" t="s">
        <v>8219</v>
      </c>
      <c r="B1130">
        <v>64</v>
      </c>
      <c r="C1130">
        <f t="shared" si="54"/>
        <v>-0.15447744776422082</v>
      </c>
      <c r="H1130" t="s">
        <v>8221</v>
      </c>
      <c r="I1130">
        <v>12</v>
      </c>
      <c r="J1130">
        <f t="shared" si="55"/>
        <v>-9.2953347529264985E-2</v>
      </c>
    </row>
    <row r="1131" spans="1:10" x14ac:dyDescent="0.25">
      <c r="A1131" t="s">
        <v>8219</v>
      </c>
      <c r="B1131">
        <v>64</v>
      </c>
      <c r="C1131">
        <f t="shared" si="54"/>
        <v>-0.15447744776422082</v>
      </c>
      <c r="H1131" t="s">
        <v>8221</v>
      </c>
      <c r="I1131">
        <v>12</v>
      </c>
      <c r="J1131">
        <f t="shared" si="55"/>
        <v>-9.2953347529264985E-2</v>
      </c>
    </row>
    <row r="1132" spans="1:10" x14ac:dyDescent="0.25">
      <c r="A1132" t="s">
        <v>8219</v>
      </c>
      <c r="B1132">
        <v>64</v>
      </c>
      <c r="C1132">
        <f t="shared" si="54"/>
        <v>-0.15447744776422082</v>
      </c>
      <c r="H1132" t="s">
        <v>8221</v>
      </c>
      <c r="I1132">
        <v>12</v>
      </c>
      <c r="J1132">
        <f t="shared" si="55"/>
        <v>-9.2953347529264985E-2</v>
      </c>
    </row>
    <row r="1133" spans="1:10" x14ac:dyDescent="0.25">
      <c r="A1133" t="s">
        <v>8219</v>
      </c>
      <c r="B1133">
        <v>64</v>
      </c>
      <c r="C1133">
        <f t="shared" si="54"/>
        <v>-0.15447744776422082</v>
      </c>
      <c r="H1133" t="s">
        <v>8221</v>
      </c>
      <c r="I1133">
        <v>12</v>
      </c>
      <c r="J1133">
        <f t="shared" si="55"/>
        <v>-9.2953347529264985E-2</v>
      </c>
    </row>
    <row r="1134" spans="1:10" x14ac:dyDescent="0.25">
      <c r="A1134" t="s">
        <v>8219</v>
      </c>
      <c r="B1134">
        <v>65</v>
      </c>
      <c r="C1134">
        <f t="shared" si="54"/>
        <v>-0.15329303339205719</v>
      </c>
      <c r="H1134" t="s">
        <v>8221</v>
      </c>
      <c r="I1134">
        <v>12</v>
      </c>
      <c r="J1134">
        <f t="shared" si="55"/>
        <v>-9.2953347529264985E-2</v>
      </c>
    </row>
    <row r="1135" spans="1:10" x14ac:dyDescent="0.25">
      <c r="A1135" t="s">
        <v>8219</v>
      </c>
      <c r="B1135">
        <v>65</v>
      </c>
      <c r="C1135">
        <f t="shared" si="54"/>
        <v>-0.15329303339205719</v>
      </c>
      <c r="H1135" t="s">
        <v>8221</v>
      </c>
      <c r="I1135">
        <v>12</v>
      </c>
      <c r="J1135">
        <f t="shared" si="55"/>
        <v>-9.2953347529264985E-2</v>
      </c>
    </row>
    <row r="1136" spans="1:10" x14ac:dyDescent="0.25">
      <c r="A1136" t="s">
        <v>8219</v>
      </c>
      <c r="B1136">
        <v>65</v>
      </c>
      <c r="C1136">
        <f t="shared" si="54"/>
        <v>-0.15329303339205719</v>
      </c>
      <c r="H1136" t="s">
        <v>8221</v>
      </c>
      <c r="I1136">
        <v>12</v>
      </c>
      <c r="J1136">
        <f t="shared" si="55"/>
        <v>-9.2953347529264985E-2</v>
      </c>
    </row>
    <row r="1137" spans="1:10" x14ac:dyDescent="0.25">
      <c r="A1137" t="s">
        <v>8219</v>
      </c>
      <c r="B1137">
        <v>65</v>
      </c>
      <c r="C1137">
        <f t="shared" si="54"/>
        <v>-0.15329303339205719</v>
      </c>
      <c r="H1137" t="s">
        <v>8221</v>
      </c>
      <c r="I1137">
        <v>12</v>
      </c>
      <c r="J1137">
        <f t="shared" si="55"/>
        <v>-9.2953347529264985E-2</v>
      </c>
    </row>
    <row r="1138" spans="1:10" x14ac:dyDescent="0.25">
      <c r="A1138" t="s">
        <v>8219</v>
      </c>
      <c r="B1138">
        <v>65</v>
      </c>
      <c r="C1138">
        <f t="shared" si="54"/>
        <v>-0.15329303339205719</v>
      </c>
      <c r="H1138" t="s">
        <v>8221</v>
      </c>
      <c r="I1138">
        <v>12</v>
      </c>
      <c r="J1138">
        <f t="shared" si="55"/>
        <v>-9.2953347529264985E-2</v>
      </c>
    </row>
    <row r="1139" spans="1:10" x14ac:dyDescent="0.25">
      <c r="A1139" t="s">
        <v>8219</v>
      </c>
      <c r="B1139">
        <v>65</v>
      </c>
      <c r="C1139">
        <f t="shared" si="54"/>
        <v>-0.15329303339205719</v>
      </c>
      <c r="H1139" t="s">
        <v>8221</v>
      </c>
      <c r="I1139">
        <v>12</v>
      </c>
      <c r="J1139">
        <f t="shared" si="55"/>
        <v>-9.2953347529264985E-2</v>
      </c>
    </row>
    <row r="1140" spans="1:10" x14ac:dyDescent="0.25">
      <c r="A1140" t="s">
        <v>8219</v>
      </c>
      <c r="B1140">
        <v>65</v>
      </c>
      <c r="C1140">
        <f t="shared" si="54"/>
        <v>-0.15329303339205719</v>
      </c>
      <c r="H1140" t="s">
        <v>8221</v>
      </c>
      <c r="I1140">
        <v>12</v>
      </c>
      <c r="J1140">
        <f t="shared" si="55"/>
        <v>-9.2953347529264985E-2</v>
      </c>
    </row>
    <row r="1141" spans="1:10" x14ac:dyDescent="0.25">
      <c r="A1141" t="s">
        <v>8219</v>
      </c>
      <c r="B1141">
        <v>65</v>
      </c>
      <c r="C1141">
        <f t="shared" si="54"/>
        <v>-0.15329303339205719</v>
      </c>
      <c r="H1141" t="s">
        <v>8221</v>
      </c>
      <c r="I1141">
        <v>12</v>
      </c>
      <c r="J1141">
        <f t="shared" si="55"/>
        <v>-9.2953347529264985E-2</v>
      </c>
    </row>
    <row r="1142" spans="1:10" x14ac:dyDescent="0.25">
      <c r="A1142" t="s">
        <v>8219</v>
      </c>
      <c r="B1142">
        <v>65</v>
      </c>
      <c r="C1142">
        <f t="shared" si="54"/>
        <v>-0.15329303339205719</v>
      </c>
      <c r="H1142" t="s">
        <v>8221</v>
      </c>
      <c r="I1142">
        <v>12</v>
      </c>
      <c r="J1142">
        <f t="shared" si="55"/>
        <v>-9.2953347529264985E-2</v>
      </c>
    </row>
    <row r="1143" spans="1:10" x14ac:dyDescent="0.25">
      <c r="A1143" t="s">
        <v>8219</v>
      </c>
      <c r="B1143">
        <v>65</v>
      </c>
      <c r="C1143">
        <f t="shared" si="54"/>
        <v>-0.15329303339205719</v>
      </c>
      <c r="H1143" t="s">
        <v>8221</v>
      </c>
      <c r="I1143">
        <v>12</v>
      </c>
      <c r="J1143">
        <f t="shared" si="55"/>
        <v>-9.2953347529264985E-2</v>
      </c>
    </row>
    <row r="1144" spans="1:10" x14ac:dyDescent="0.25">
      <c r="A1144" t="s">
        <v>8219</v>
      </c>
      <c r="B1144">
        <v>65</v>
      </c>
      <c r="C1144">
        <f t="shared" si="54"/>
        <v>-0.15329303339205719</v>
      </c>
      <c r="H1144" t="s">
        <v>8221</v>
      </c>
      <c r="I1144">
        <v>12</v>
      </c>
      <c r="J1144">
        <f t="shared" si="55"/>
        <v>-9.2953347529264985E-2</v>
      </c>
    </row>
    <row r="1145" spans="1:10" x14ac:dyDescent="0.25">
      <c r="A1145" t="s">
        <v>8219</v>
      </c>
      <c r="B1145">
        <v>65</v>
      </c>
      <c r="C1145">
        <f t="shared" si="54"/>
        <v>-0.15329303339205719</v>
      </c>
      <c r="H1145" t="s">
        <v>8221</v>
      </c>
      <c r="I1145">
        <v>12</v>
      </c>
      <c r="J1145">
        <f t="shared" si="55"/>
        <v>-9.2953347529264985E-2</v>
      </c>
    </row>
    <row r="1146" spans="1:10" x14ac:dyDescent="0.25">
      <c r="A1146" t="s">
        <v>8219</v>
      </c>
      <c r="B1146">
        <v>66</v>
      </c>
      <c r="C1146">
        <f t="shared" si="54"/>
        <v>-0.15210861901989353</v>
      </c>
      <c r="H1146" t="s">
        <v>8221</v>
      </c>
      <c r="I1146">
        <v>12</v>
      </c>
      <c r="J1146">
        <f t="shared" si="55"/>
        <v>-9.2953347529264985E-2</v>
      </c>
    </row>
    <row r="1147" spans="1:10" x14ac:dyDescent="0.25">
      <c r="A1147" t="s">
        <v>8219</v>
      </c>
      <c r="B1147">
        <v>66</v>
      </c>
      <c r="C1147">
        <f t="shared" si="54"/>
        <v>-0.15210861901989353</v>
      </c>
      <c r="H1147" t="s">
        <v>8221</v>
      </c>
      <c r="I1147">
        <v>12</v>
      </c>
      <c r="J1147">
        <f t="shared" si="55"/>
        <v>-9.2953347529264985E-2</v>
      </c>
    </row>
    <row r="1148" spans="1:10" x14ac:dyDescent="0.25">
      <c r="A1148" t="s">
        <v>8219</v>
      </c>
      <c r="B1148">
        <v>66</v>
      </c>
      <c r="C1148">
        <f t="shared" si="54"/>
        <v>-0.15210861901989353</v>
      </c>
      <c r="H1148" t="s">
        <v>8221</v>
      </c>
      <c r="I1148">
        <v>12</v>
      </c>
      <c r="J1148">
        <f t="shared" si="55"/>
        <v>-9.2953347529264985E-2</v>
      </c>
    </row>
    <row r="1149" spans="1:10" x14ac:dyDescent="0.25">
      <c r="A1149" t="s">
        <v>8219</v>
      </c>
      <c r="B1149">
        <v>66</v>
      </c>
      <c r="C1149">
        <f t="shared" si="54"/>
        <v>-0.15210861901989353</v>
      </c>
      <c r="H1149" t="s">
        <v>8221</v>
      </c>
      <c r="I1149">
        <v>12</v>
      </c>
      <c r="J1149">
        <f t="shared" si="55"/>
        <v>-9.2953347529264985E-2</v>
      </c>
    </row>
    <row r="1150" spans="1:10" x14ac:dyDescent="0.25">
      <c r="A1150" t="s">
        <v>8219</v>
      </c>
      <c r="B1150">
        <v>66</v>
      </c>
      <c r="C1150">
        <f t="shared" si="54"/>
        <v>-0.15210861901989353</v>
      </c>
      <c r="H1150" t="s">
        <v>8221</v>
      </c>
      <c r="I1150">
        <v>12</v>
      </c>
      <c r="J1150">
        <f t="shared" si="55"/>
        <v>-9.2953347529264985E-2</v>
      </c>
    </row>
    <row r="1151" spans="1:10" x14ac:dyDescent="0.25">
      <c r="A1151" t="s">
        <v>8219</v>
      </c>
      <c r="B1151">
        <v>66</v>
      </c>
      <c r="C1151">
        <f t="shared" si="54"/>
        <v>-0.15210861901989353</v>
      </c>
      <c r="H1151" t="s">
        <v>8221</v>
      </c>
      <c r="I1151">
        <v>12</v>
      </c>
      <c r="J1151">
        <f t="shared" si="55"/>
        <v>-9.2953347529264985E-2</v>
      </c>
    </row>
    <row r="1152" spans="1:10" x14ac:dyDescent="0.25">
      <c r="A1152" t="s">
        <v>8219</v>
      </c>
      <c r="B1152">
        <v>66</v>
      </c>
      <c r="C1152">
        <f t="shared" si="54"/>
        <v>-0.15210861901989353</v>
      </c>
      <c r="H1152" t="s">
        <v>8221</v>
      </c>
      <c r="I1152">
        <v>12</v>
      </c>
      <c r="J1152">
        <f t="shared" si="55"/>
        <v>-9.2953347529264985E-2</v>
      </c>
    </row>
    <row r="1153" spans="1:10" x14ac:dyDescent="0.25">
      <c r="A1153" t="s">
        <v>8219</v>
      </c>
      <c r="B1153">
        <v>66</v>
      </c>
      <c r="C1153">
        <f t="shared" si="54"/>
        <v>-0.15210861901989353</v>
      </c>
      <c r="H1153" t="s">
        <v>8221</v>
      </c>
      <c r="I1153">
        <v>12</v>
      </c>
      <c r="J1153">
        <f t="shared" si="55"/>
        <v>-9.2953347529264985E-2</v>
      </c>
    </row>
    <row r="1154" spans="1:10" x14ac:dyDescent="0.25">
      <c r="A1154" t="s">
        <v>8219</v>
      </c>
      <c r="B1154">
        <v>67</v>
      </c>
      <c r="C1154">
        <f t="shared" ref="C1154:C1217" si="56">STANDARDIZE(B1154,$E$2,$E$14)</f>
        <v>-0.1509242046477299</v>
      </c>
      <c r="H1154" t="s">
        <v>8221</v>
      </c>
      <c r="I1154">
        <v>12</v>
      </c>
      <c r="J1154">
        <f t="shared" si="55"/>
        <v>-9.2953347529264985E-2</v>
      </c>
    </row>
    <row r="1155" spans="1:10" x14ac:dyDescent="0.25">
      <c r="A1155" t="s">
        <v>8219</v>
      </c>
      <c r="B1155">
        <v>67</v>
      </c>
      <c r="C1155">
        <f t="shared" si="56"/>
        <v>-0.1509242046477299</v>
      </c>
      <c r="H1155" t="s">
        <v>8221</v>
      </c>
      <c r="I1155">
        <v>12</v>
      </c>
      <c r="J1155">
        <f t="shared" ref="J1155:J1218" si="57">STANDARDIZE(I1155,$L$2,$L$14)</f>
        <v>-9.2953347529264985E-2</v>
      </c>
    </row>
    <row r="1156" spans="1:10" x14ac:dyDescent="0.25">
      <c r="A1156" t="s">
        <v>8219</v>
      </c>
      <c r="B1156">
        <v>67</v>
      </c>
      <c r="C1156">
        <f t="shared" si="56"/>
        <v>-0.1509242046477299</v>
      </c>
      <c r="H1156" t="s">
        <v>8221</v>
      </c>
      <c r="I1156">
        <v>12</v>
      </c>
      <c r="J1156">
        <f t="shared" si="57"/>
        <v>-9.2953347529264985E-2</v>
      </c>
    </row>
    <row r="1157" spans="1:10" x14ac:dyDescent="0.25">
      <c r="A1157" t="s">
        <v>8219</v>
      </c>
      <c r="B1157">
        <v>67</v>
      </c>
      <c r="C1157">
        <f t="shared" si="56"/>
        <v>-0.1509242046477299</v>
      </c>
      <c r="H1157" t="s">
        <v>8221</v>
      </c>
      <c r="I1157">
        <v>12</v>
      </c>
      <c r="J1157">
        <f t="shared" si="57"/>
        <v>-9.2953347529264985E-2</v>
      </c>
    </row>
    <row r="1158" spans="1:10" x14ac:dyDescent="0.25">
      <c r="A1158" t="s">
        <v>8219</v>
      </c>
      <c r="B1158">
        <v>67</v>
      </c>
      <c r="C1158">
        <f t="shared" si="56"/>
        <v>-0.1509242046477299</v>
      </c>
      <c r="H1158" t="s">
        <v>8221</v>
      </c>
      <c r="I1158">
        <v>12</v>
      </c>
      <c r="J1158">
        <f t="shared" si="57"/>
        <v>-9.2953347529264985E-2</v>
      </c>
    </row>
    <row r="1159" spans="1:10" x14ac:dyDescent="0.25">
      <c r="A1159" t="s">
        <v>8219</v>
      </c>
      <c r="B1159">
        <v>67</v>
      </c>
      <c r="C1159">
        <f t="shared" si="56"/>
        <v>-0.1509242046477299</v>
      </c>
      <c r="H1159" t="s">
        <v>8221</v>
      </c>
      <c r="I1159">
        <v>12</v>
      </c>
      <c r="J1159">
        <f t="shared" si="57"/>
        <v>-9.2953347529264985E-2</v>
      </c>
    </row>
    <row r="1160" spans="1:10" x14ac:dyDescent="0.25">
      <c r="A1160" t="s">
        <v>8219</v>
      </c>
      <c r="B1160">
        <v>67</v>
      </c>
      <c r="C1160">
        <f t="shared" si="56"/>
        <v>-0.1509242046477299</v>
      </c>
      <c r="H1160" t="s">
        <v>8221</v>
      </c>
      <c r="I1160">
        <v>12</v>
      </c>
      <c r="J1160">
        <f t="shared" si="57"/>
        <v>-9.2953347529264985E-2</v>
      </c>
    </row>
    <row r="1161" spans="1:10" x14ac:dyDescent="0.25">
      <c r="A1161" t="s">
        <v>8219</v>
      </c>
      <c r="B1161">
        <v>67</v>
      </c>
      <c r="C1161">
        <f t="shared" si="56"/>
        <v>-0.1509242046477299</v>
      </c>
      <c r="H1161" t="s">
        <v>8221</v>
      </c>
      <c r="I1161">
        <v>13</v>
      </c>
      <c r="J1161">
        <f t="shared" si="57"/>
        <v>-7.6673743394675309E-2</v>
      </c>
    </row>
    <row r="1162" spans="1:10" x14ac:dyDescent="0.25">
      <c r="A1162" t="s">
        <v>8219</v>
      </c>
      <c r="B1162">
        <v>67</v>
      </c>
      <c r="C1162">
        <f t="shared" si="56"/>
        <v>-0.1509242046477299</v>
      </c>
      <c r="H1162" t="s">
        <v>8221</v>
      </c>
      <c r="I1162">
        <v>13</v>
      </c>
      <c r="J1162">
        <f t="shared" si="57"/>
        <v>-7.6673743394675309E-2</v>
      </c>
    </row>
    <row r="1163" spans="1:10" x14ac:dyDescent="0.25">
      <c r="A1163" t="s">
        <v>8219</v>
      </c>
      <c r="B1163">
        <v>68</v>
      </c>
      <c r="C1163">
        <f t="shared" si="56"/>
        <v>-0.14973979027556625</v>
      </c>
      <c r="H1163" t="s">
        <v>8221</v>
      </c>
      <c r="I1163">
        <v>13</v>
      </c>
      <c r="J1163">
        <f t="shared" si="57"/>
        <v>-7.6673743394675309E-2</v>
      </c>
    </row>
    <row r="1164" spans="1:10" x14ac:dyDescent="0.25">
      <c r="A1164" t="s">
        <v>8219</v>
      </c>
      <c r="B1164">
        <v>68</v>
      </c>
      <c r="C1164">
        <f t="shared" si="56"/>
        <v>-0.14973979027556625</v>
      </c>
      <c r="H1164" t="s">
        <v>8221</v>
      </c>
      <c r="I1164">
        <v>13</v>
      </c>
      <c r="J1164">
        <f t="shared" si="57"/>
        <v>-7.6673743394675309E-2</v>
      </c>
    </row>
    <row r="1165" spans="1:10" x14ac:dyDescent="0.25">
      <c r="A1165" t="s">
        <v>8219</v>
      </c>
      <c r="B1165">
        <v>68</v>
      </c>
      <c r="C1165">
        <f t="shared" si="56"/>
        <v>-0.14973979027556625</v>
      </c>
      <c r="H1165" t="s">
        <v>8221</v>
      </c>
      <c r="I1165">
        <v>13</v>
      </c>
      <c r="J1165">
        <f t="shared" si="57"/>
        <v>-7.6673743394675309E-2</v>
      </c>
    </row>
    <row r="1166" spans="1:10" x14ac:dyDescent="0.25">
      <c r="A1166" t="s">
        <v>8219</v>
      </c>
      <c r="B1166">
        <v>68</v>
      </c>
      <c r="C1166">
        <f t="shared" si="56"/>
        <v>-0.14973979027556625</v>
      </c>
      <c r="H1166" t="s">
        <v>8221</v>
      </c>
      <c r="I1166">
        <v>13</v>
      </c>
      <c r="J1166">
        <f t="shared" si="57"/>
        <v>-7.6673743394675309E-2</v>
      </c>
    </row>
    <row r="1167" spans="1:10" x14ac:dyDescent="0.25">
      <c r="A1167" t="s">
        <v>8219</v>
      </c>
      <c r="B1167">
        <v>68</v>
      </c>
      <c r="C1167">
        <f t="shared" si="56"/>
        <v>-0.14973979027556625</v>
      </c>
      <c r="H1167" t="s">
        <v>8221</v>
      </c>
      <c r="I1167">
        <v>13</v>
      </c>
      <c r="J1167">
        <f t="shared" si="57"/>
        <v>-7.6673743394675309E-2</v>
      </c>
    </row>
    <row r="1168" spans="1:10" x14ac:dyDescent="0.25">
      <c r="A1168" t="s">
        <v>8219</v>
      </c>
      <c r="B1168">
        <v>68</v>
      </c>
      <c r="C1168">
        <f t="shared" si="56"/>
        <v>-0.14973979027556625</v>
      </c>
      <c r="H1168" t="s">
        <v>8221</v>
      </c>
      <c r="I1168">
        <v>13</v>
      </c>
      <c r="J1168">
        <f t="shared" si="57"/>
        <v>-7.6673743394675309E-2</v>
      </c>
    </row>
    <row r="1169" spans="1:10" x14ac:dyDescent="0.25">
      <c r="A1169" t="s">
        <v>8219</v>
      </c>
      <c r="B1169">
        <v>68</v>
      </c>
      <c r="C1169">
        <f t="shared" si="56"/>
        <v>-0.14973979027556625</v>
      </c>
      <c r="H1169" t="s">
        <v>8221</v>
      </c>
      <c r="I1169">
        <v>13</v>
      </c>
      <c r="J1169">
        <f t="shared" si="57"/>
        <v>-7.6673743394675309E-2</v>
      </c>
    </row>
    <row r="1170" spans="1:10" x14ac:dyDescent="0.25">
      <c r="A1170" t="s">
        <v>8219</v>
      </c>
      <c r="B1170">
        <v>69</v>
      </c>
      <c r="C1170">
        <f t="shared" si="56"/>
        <v>-0.14855537590340262</v>
      </c>
      <c r="H1170" t="s">
        <v>8221</v>
      </c>
      <c r="I1170">
        <v>13</v>
      </c>
      <c r="J1170">
        <f t="shared" si="57"/>
        <v>-7.6673743394675309E-2</v>
      </c>
    </row>
    <row r="1171" spans="1:10" x14ac:dyDescent="0.25">
      <c r="A1171" t="s">
        <v>8219</v>
      </c>
      <c r="B1171">
        <v>69</v>
      </c>
      <c r="C1171">
        <f t="shared" si="56"/>
        <v>-0.14855537590340262</v>
      </c>
      <c r="H1171" t="s">
        <v>8221</v>
      </c>
      <c r="I1171">
        <v>13</v>
      </c>
      <c r="J1171">
        <f t="shared" si="57"/>
        <v>-7.6673743394675309E-2</v>
      </c>
    </row>
    <row r="1172" spans="1:10" x14ac:dyDescent="0.25">
      <c r="A1172" t="s">
        <v>8219</v>
      </c>
      <c r="B1172">
        <v>69</v>
      </c>
      <c r="C1172">
        <f t="shared" si="56"/>
        <v>-0.14855537590340262</v>
      </c>
      <c r="H1172" t="s">
        <v>8221</v>
      </c>
      <c r="I1172">
        <v>13</v>
      </c>
      <c r="J1172">
        <f t="shared" si="57"/>
        <v>-7.6673743394675309E-2</v>
      </c>
    </row>
    <row r="1173" spans="1:10" x14ac:dyDescent="0.25">
      <c r="A1173" t="s">
        <v>8219</v>
      </c>
      <c r="B1173">
        <v>69</v>
      </c>
      <c r="C1173">
        <f t="shared" si="56"/>
        <v>-0.14855537590340262</v>
      </c>
      <c r="H1173" t="s">
        <v>8221</v>
      </c>
      <c r="I1173">
        <v>13</v>
      </c>
      <c r="J1173">
        <f t="shared" si="57"/>
        <v>-7.6673743394675309E-2</v>
      </c>
    </row>
    <row r="1174" spans="1:10" x14ac:dyDescent="0.25">
      <c r="A1174" t="s">
        <v>8219</v>
      </c>
      <c r="B1174">
        <v>69</v>
      </c>
      <c r="C1174">
        <f t="shared" si="56"/>
        <v>-0.14855537590340262</v>
      </c>
      <c r="H1174" t="s">
        <v>8221</v>
      </c>
      <c r="I1174">
        <v>13</v>
      </c>
      <c r="J1174">
        <f t="shared" si="57"/>
        <v>-7.6673743394675309E-2</v>
      </c>
    </row>
    <row r="1175" spans="1:10" x14ac:dyDescent="0.25">
      <c r="A1175" t="s">
        <v>8219</v>
      </c>
      <c r="B1175">
        <v>69</v>
      </c>
      <c r="C1175">
        <f t="shared" si="56"/>
        <v>-0.14855537590340262</v>
      </c>
      <c r="H1175" t="s">
        <v>8221</v>
      </c>
      <c r="I1175">
        <v>13</v>
      </c>
      <c r="J1175">
        <f t="shared" si="57"/>
        <v>-7.6673743394675309E-2</v>
      </c>
    </row>
    <row r="1176" spans="1:10" x14ac:dyDescent="0.25">
      <c r="A1176" t="s">
        <v>8219</v>
      </c>
      <c r="B1176">
        <v>69</v>
      </c>
      <c r="C1176">
        <f t="shared" si="56"/>
        <v>-0.14855537590340262</v>
      </c>
      <c r="H1176" t="s">
        <v>8221</v>
      </c>
      <c r="I1176">
        <v>13</v>
      </c>
      <c r="J1176">
        <f t="shared" si="57"/>
        <v>-7.6673743394675309E-2</v>
      </c>
    </row>
    <row r="1177" spans="1:10" x14ac:dyDescent="0.25">
      <c r="A1177" t="s">
        <v>8219</v>
      </c>
      <c r="B1177">
        <v>69</v>
      </c>
      <c r="C1177">
        <f t="shared" si="56"/>
        <v>-0.14855537590340262</v>
      </c>
      <c r="H1177" t="s">
        <v>8221</v>
      </c>
      <c r="I1177">
        <v>13</v>
      </c>
      <c r="J1177">
        <f t="shared" si="57"/>
        <v>-7.6673743394675309E-2</v>
      </c>
    </row>
    <row r="1178" spans="1:10" x14ac:dyDescent="0.25">
      <c r="A1178" t="s">
        <v>8219</v>
      </c>
      <c r="B1178">
        <v>69</v>
      </c>
      <c r="C1178">
        <f t="shared" si="56"/>
        <v>-0.14855537590340262</v>
      </c>
      <c r="H1178" t="s">
        <v>8221</v>
      </c>
      <c r="I1178">
        <v>13</v>
      </c>
      <c r="J1178">
        <f t="shared" si="57"/>
        <v>-7.6673743394675309E-2</v>
      </c>
    </row>
    <row r="1179" spans="1:10" x14ac:dyDescent="0.25">
      <c r="A1179" t="s">
        <v>8219</v>
      </c>
      <c r="B1179">
        <v>69</v>
      </c>
      <c r="C1179">
        <f t="shared" si="56"/>
        <v>-0.14855537590340262</v>
      </c>
      <c r="H1179" t="s">
        <v>8221</v>
      </c>
      <c r="I1179">
        <v>13</v>
      </c>
      <c r="J1179">
        <f t="shared" si="57"/>
        <v>-7.6673743394675309E-2</v>
      </c>
    </row>
    <row r="1180" spans="1:10" x14ac:dyDescent="0.25">
      <c r="A1180" t="s">
        <v>8219</v>
      </c>
      <c r="B1180">
        <v>69</v>
      </c>
      <c r="C1180">
        <f t="shared" si="56"/>
        <v>-0.14855537590340262</v>
      </c>
      <c r="H1180" t="s">
        <v>8221</v>
      </c>
      <c r="I1180">
        <v>13</v>
      </c>
      <c r="J1180">
        <f t="shared" si="57"/>
        <v>-7.6673743394675309E-2</v>
      </c>
    </row>
    <row r="1181" spans="1:10" x14ac:dyDescent="0.25">
      <c r="A1181" t="s">
        <v>8219</v>
      </c>
      <c r="B1181">
        <v>69</v>
      </c>
      <c r="C1181">
        <f t="shared" si="56"/>
        <v>-0.14855537590340262</v>
      </c>
      <c r="H1181" t="s">
        <v>8221</v>
      </c>
      <c r="I1181">
        <v>13</v>
      </c>
      <c r="J1181">
        <f t="shared" si="57"/>
        <v>-7.6673743394675309E-2</v>
      </c>
    </row>
    <row r="1182" spans="1:10" x14ac:dyDescent="0.25">
      <c r="A1182" t="s">
        <v>8219</v>
      </c>
      <c r="B1182">
        <v>69</v>
      </c>
      <c r="C1182">
        <f t="shared" si="56"/>
        <v>-0.14855537590340262</v>
      </c>
      <c r="H1182" t="s">
        <v>8221</v>
      </c>
      <c r="I1182">
        <v>13</v>
      </c>
      <c r="J1182">
        <f t="shared" si="57"/>
        <v>-7.6673743394675309E-2</v>
      </c>
    </row>
    <row r="1183" spans="1:10" x14ac:dyDescent="0.25">
      <c r="A1183" t="s">
        <v>8219</v>
      </c>
      <c r="B1183">
        <v>69</v>
      </c>
      <c r="C1183">
        <f t="shared" si="56"/>
        <v>-0.14855537590340262</v>
      </c>
      <c r="H1183" t="s">
        <v>8221</v>
      </c>
      <c r="I1183">
        <v>14</v>
      </c>
      <c r="J1183">
        <f t="shared" si="57"/>
        <v>-6.0394139260085633E-2</v>
      </c>
    </row>
    <row r="1184" spans="1:10" x14ac:dyDescent="0.25">
      <c r="A1184" t="s">
        <v>8219</v>
      </c>
      <c r="B1184">
        <v>70</v>
      </c>
      <c r="C1184">
        <f t="shared" si="56"/>
        <v>-0.14737096153123896</v>
      </c>
      <c r="H1184" t="s">
        <v>8221</v>
      </c>
      <c r="I1184">
        <v>14</v>
      </c>
      <c r="J1184">
        <f t="shared" si="57"/>
        <v>-6.0394139260085633E-2</v>
      </c>
    </row>
    <row r="1185" spans="1:10" x14ac:dyDescent="0.25">
      <c r="A1185" t="s">
        <v>8219</v>
      </c>
      <c r="B1185">
        <v>70</v>
      </c>
      <c r="C1185">
        <f t="shared" si="56"/>
        <v>-0.14737096153123896</v>
      </c>
      <c r="H1185" t="s">
        <v>8221</v>
      </c>
      <c r="I1185">
        <v>14</v>
      </c>
      <c r="J1185">
        <f t="shared" si="57"/>
        <v>-6.0394139260085633E-2</v>
      </c>
    </row>
    <row r="1186" spans="1:10" x14ac:dyDescent="0.25">
      <c r="A1186" t="s">
        <v>8219</v>
      </c>
      <c r="B1186">
        <v>70</v>
      </c>
      <c r="C1186">
        <f t="shared" si="56"/>
        <v>-0.14737096153123896</v>
      </c>
      <c r="H1186" t="s">
        <v>8221</v>
      </c>
      <c r="I1186">
        <v>14</v>
      </c>
      <c r="J1186">
        <f t="shared" si="57"/>
        <v>-6.0394139260085633E-2</v>
      </c>
    </row>
    <row r="1187" spans="1:10" x14ac:dyDescent="0.25">
      <c r="A1187" t="s">
        <v>8219</v>
      </c>
      <c r="B1187">
        <v>70</v>
      </c>
      <c r="C1187">
        <f t="shared" si="56"/>
        <v>-0.14737096153123896</v>
      </c>
      <c r="H1187" t="s">
        <v>8221</v>
      </c>
      <c r="I1187">
        <v>14</v>
      </c>
      <c r="J1187">
        <f t="shared" si="57"/>
        <v>-6.0394139260085633E-2</v>
      </c>
    </row>
    <row r="1188" spans="1:10" x14ac:dyDescent="0.25">
      <c r="A1188" t="s">
        <v>8219</v>
      </c>
      <c r="B1188">
        <v>70</v>
      </c>
      <c r="C1188">
        <f t="shared" si="56"/>
        <v>-0.14737096153123896</v>
      </c>
      <c r="H1188" t="s">
        <v>8221</v>
      </c>
      <c r="I1188">
        <v>14</v>
      </c>
      <c r="J1188">
        <f t="shared" si="57"/>
        <v>-6.0394139260085633E-2</v>
      </c>
    </row>
    <row r="1189" spans="1:10" x14ac:dyDescent="0.25">
      <c r="A1189" t="s">
        <v>8219</v>
      </c>
      <c r="B1189">
        <v>70</v>
      </c>
      <c r="C1189">
        <f t="shared" si="56"/>
        <v>-0.14737096153123896</v>
      </c>
      <c r="H1189" t="s">
        <v>8221</v>
      </c>
      <c r="I1189">
        <v>14</v>
      </c>
      <c r="J1189">
        <f t="shared" si="57"/>
        <v>-6.0394139260085633E-2</v>
      </c>
    </row>
    <row r="1190" spans="1:10" x14ac:dyDescent="0.25">
      <c r="A1190" t="s">
        <v>8219</v>
      </c>
      <c r="B1190">
        <v>70</v>
      </c>
      <c r="C1190">
        <f t="shared" si="56"/>
        <v>-0.14737096153123896</v>
      </c>
      <c r="H1190" t="s">
        <v>8221</v>
      </c>
      <c r="I1190">
        <v>14</v>
      </c>
      <c r="J1190">
        <f t="shared" si="57"/>
        <v>-6.0394139260085633E-2</v>
      </c>
    </row>
    <row r="1191" spans="1:10" x14ac:dyDescent="0.25">
      <c r="A1191" t="s">
        <v>8219</v>
      </c>
      <c r="B1191">
        <v>70</v>
      </c>
      <c r="C1191">
        <f t="shared" si="56"/>
        <v>-0.14737096153123896</v>
      </c>
      <c r="H1191" t="s">
        <v>8221</v>
      </c>
      <c r="I1191">
        <v>14</v>
      </c>
      <c r="J1191">
        <f t="shared" si="57"/>
        <v>-6.0394139260085633E-2</v>
      </c>
    </row>
    <row r="1192" spans="1:10" x14ac:dyDescent="0.25">
      <c r="A1192" t="s">
        <v>8219</v>
      </c>
      <c r="B1192">
        <v>70</v>
      </c>
      <c r="C1192">
        <f t="shared" si="56"/>
        <v>-0.14737096153123896</v>
      </c>
      <c r="H1192" t="s">
        <v>8221</v>
      </c>
      <c r="I1192">
        <v>14</v>
      </c>
      <c r="J1192">
        <f t="shared" si="57"/>
        <v>-6.0394139260085633E-2</v>
      </c>
    </row>
    <row r="1193" spans="1:10" x14ac:dyDescent="0.25">
      <c r="A1193" t="s">
        <v>8219</v>
      </c>
      <c r="B1193">
        <v>70</v>
      </c>
      <c r="C1193">
        <f t="shared" si="56"/>
        <v>-0.14737096153123896</v>
      </c>
      <c r="H1193" t="s">
        <v>8221</v>
      </c>
      <c r="I1193">
        <v>14</v>
      </c>
      <c r="J1193">
        <f t="shared" si="57"/>
        <v>-6.0394139260085633E-2</v>
      </c>
    </row>
    <row r="1194" spans="1:10" x14ac:dyDescent="0.25">
      <c r="A1194" t="s">
        <v>8219</v>
      </c>
      <c r="B1194">
        <v>70</v>
      </c>
      <c r="C1194">
        <f t="shared" si="56"/>
        <v>-0.14737096153123896</v>
      </c>
      <c r="H1194" t="s">
        <v>8221</v>
      </c>
      <c r="I1194">
        <v>14</v>
      </c>
      <c r="J1194">
        <f t="shared" si="57"/>
        <v>-6.0394139260085633E-2</v>
      </c>
    </row>
    <row r="1195" spans="1:10" x14ac:dyDescent="0.25">
      <c r="A1195" t="s">
        <v>8219</v>
      </c>
      <c r="B1195">
        <v>70</v>
      </c>
      <c r="C1195">
        <f t="shared" si="56"/>
        <v>-0.14737096153123896</v>
      </c>
      <c r="H1195" t="s">
        <v>8221</v>
      </c>
      <c r="I1195">
        <v>14</v>
      </c>
      <c r="J1195">
        <f t="shared" si="57"/>
        <v>-6.0394139260085633E-2</v>
      </c>
    </row>
    <row r="1196" spans="1:10" x14ac:dyDescent="0.25">
      <c r="A1196" t="s">
        <v>8219</v>
      </c>
      <c r="B1196">
        <v>70</v>
      </c>
      <c r="C1196">
        <f t="shared" si="56"/>
        <v>-0.14737096153123896</v>
      </c>
      <c r="H1196" t="s">
        <v>8221</v>
      </c>
      <c r="I1196">
        <v>14</v>
      </c>
      <c r="J1196">
        <f t="shared" si="57"/>
        <v>-6.0394139260085633E-2</v>
      </c>
    </row>
    <row r="1197" spans="1:10" x14ac:dyDescent="0.25">
      <c r="A1197" t="s">
        <v>8219</v>
      </c>
      <c r="B1197">
        <v>70</v>
      </c>
      <c r="C1197">
        <f t="shared" si="56"/>
        <v>-0.14737096153123896</v>
      </c>
      <c r="H1197" t="s">
        <v>8221</v>
      </c>
      <c r="I1197">
        <v>14</v>
      </c>
      <c r="J1197">
        <f t="shared" si="57"/>
        <v>-6.0394139260085633E-2</v>
      </c>
    </row>
    <row r="1198" spans="1:10" x14ac:dyDescent="0.25">
      <c r="A1198" t="s">
        <v>8219</v>
      </c>
      <c r="B1198">
        <v>70</v>
      </c>
      <c r="C1198">
        <f t="shared" si="56"/>
        <v>-0.14737096153123896</v>
      </c>
      <c r="H1198" t="s">
        <v>8221</v>
      </c>
      <c r="I1198">
        <v>14</v>
      </c>
      <c r="J1198">
        <f t="shared" si="57"/>
        <v>-6.0394139260085633E-2</v>
      </c>
    </row>
    <row r="1199" spans="1:10" x14ac:dyDescent="0.25">
      <c r="A1199" t="s">
        <v>8219</v>
      </c>
      <c r="B1199">
        <v>70</v>
      </c>
      <c r="C1199">
        <f t="shared" si="56"/>
        <v>-0.14737096153123896</v>
      </c>
      <c r="H1199" t="s">
        <v>8221</v>
      </c>
      <c r="I1199">
        <v>14</v>
      </c>
      <c r="J1199">
        <f t="shared" si="57"/>
        <v>-6.0394139260085633E-2</v>
      </c>
    </row>
    <row r="1200" spans="1:10" x14ac:dyDescent="0.25">
      <c r="A1200" t="s">
        <v>8219</v>
      </c>
      <c r="B1200">
        <v>70</v>
      </c>
      <c r="C1200">
        <f t="shared" si="56"/>
        <v>-0.14737096153123896</v>
      </c>
      <c r="H1200" t="s">
        <v>8221</v>
      </c>
      <c r="I1200">
        <v>14</v>
      </c>
      <c r="J1200">
        <f t="shared" si="57"/>
        <v>-6.0394139260085633E-2</v>
      </c>
    </row>
    <row r="1201" spans="1:10" x14ac:dyDescent="0.25">
      <c r="A1201" t="s">
        <v>8219</v>
      </c>
      <c r="B1201">
        <v>71</v>
      </c>
      <c r="C1201">
        <f t="shared" si="56"/>
        <v>-0.14618654715907534</v>
      </c>
      <c r="H1201" t="s">
        <v>8221</v>
      </c>
      <c r="I1201">
        <v>14</v>
      </c>
      <c r="J1201">
        <f t="shared" si="57"/>
        <v>-6.0394139260085633E-2</v>
      </c>
    </row>
    <row r="1202" spans="1:10" x14ac:dyDescent="0.25">
      <c r="A1202" t="s">
        <v>8219</v>
      </c>
      <c r="B1202">
        <v>71</v>
      </c>
      <c r="C1202">
        <f t="shared" si="56"/>
        <v>-0.14618654715907534</v>
      </c>
      <c r="H1202" t="s">
        <v>8221</v>
      </c>
      <c r="I1202">
        <v>14</v>
      </c>
      <c r="J1202">
        <f t="shared" si="57"/>
        <v>-6.0394139260085633E-2</v>
      </c>
    </row>
    <row r="1203" spans="1:10" x14ac:dyDescent="0.25">
      <c r="A1203" t="s">
        <v>8219</v>
      </c>
      <c r="B1203">
        <v>71</v>
      </c>
      <c r="C1203">
        <f t="shared" si="56"/>
        <v>-0.14618654715907534</v>
      </c>
      <c r="H1203" t="s">
        <v>8221</v>
      </c>
      <c r="I1203">
        <v>14</v>
      </c>
      <c r="J1203">
        <f t="shared" si="57"/>
        <v>-6.0394139260085633E-2</v>
      </c>
    </row>
    <row r="1204" spans="1:10" x14ac:dyDescent="0.25">
      <c r="A1204" t="s">
        <v>8219</v>
      </c>
      <c r="B1204">
        <v>71</v>
      </c>
      <c r="C1204">
        <f t="shared" si="56"/>
        <v>-0.14618654715907534</v>
      </c>
      <c r="H1204" t="s">
        <v>8221</v>
      </c>
      <c r="I1204">
        <v>15</v>
      </c>
      <c r="J1204">
        <f t="shared" si="57"/>
        <v>-4.4114535125495957E-2</v>
      </c>
    </row>
    <row r="1205" spans="1:10" x14ac:dyDescent="0.25">
      <c r="A1205" t="s">
        <v>8219</v>
      </c>
      <c r="B1205">
        <v>71</v>
      </c>
      <c r="C1205">
        <f t="shared" si="56"/>
        <v>-0.14618654715907534</v>
      </c>
      <c r="H1205" t="s">
        <v>8221</v>
      </c>
      <c r="I1205">
        <v>15</v>
      </c>
      <c r="J1205">
        <f t="shared" si="57"/>
        <v>-4.4114535125495957E-2</v>
      </c>
    </row>
    <row r="1206" spans="1:10" x14ac:dyDescent="0.25">
      <c r="A1206" t="s">
        <v>8219</v>
      </c>
      <c r="B1206">
        <v>71</v>
      </c>
      <c r="C1206">
        <f t="shared" si="56"/>
        <v>-0.14618654715907534</v>
      </c>
      <c r="H1206" t="s">
        <v>8221</v>
      </c>
      <c r="I1206">
        <v>15</v>
      </c>
      <c r="J1206">
        <f t="shared" si="57"/>
        <v>-4.4114535125495957E-2</v>
      </c>
    </row>
    <row r="1207" spans="1:10" x14ac:dyDescent="0.25">
      <c r="A1207" t="s">
        <v>8219</v>
      </c>
      <c r="B1207">
        <v>71</v>
      </c>
      <c r="C1207">
        <f t="shared" si="56"/>
        <v>-0.14618654715907534</v>
      </c>
      <c r="H1207" t="s">
        <v>8221</v>
      </c>
      <c r="I1207">
        <v>15</v>
      </c>
      <c r="J1207">
        <f t="shared" si="57"/>
        <v>-4.4114535125495957E-2</v>
      </c>
    </row>
    <row r="1208" spans="1:10" x14ac:dyDescent="0.25">
      <c r="A1208" t="s">
        <v>8219</v>
      </c>
      <c r="B1208">
        <v>71</v>
      </c>
      <c r="C1208">
        <f t="shared" si="56"/>
        <v>-0.14618654715907534</v>
      </c>
      <c r="H1208" t="s">
        <v>8221</v>
      </c>
      <c r="I1208">
        <v>15</v>
      </c>
      <c r="J1208">
        <f t="shared" si="57"/>
        <v>-4.4114535125495957E-2</v>
      </c>
    </row>
    <row r="1209" spans="1:10" x14ac:dyDescent="0.25">
      <c r="A1209" t="s">
        <v>8219</v>
      </c>
      <c r="B1209">
        <v>71</v>
      </c>
      <c r="C1209">
        <f t="shared" si="56"/>
        <v>-0.14618654715907534</v>
      </c>
      <c r="H1209" t="s">
        <v>8221</v>
      </c>
      <c r="I1209">
        <v>15</v>
      </c>
      <c r="J1209">
        <f t="shared" si="57"/>
        <v>-4.4114535125495957E-2</v>
      </c>
    </row>
    <row r="1210" spans="1:10" x14ac:dyDescent="0.25">
      <c r="A1210" t="s">
        <v>8219</v>
      </c>
      <c r="B1210">
        <v>71</v>
      </c>
      <c r="C1210">
        <f t="shared" si="56"/>
        <v>-0.14618654715907534</v>
      </c>
      <c r="H1210" t="s">
        <v>8221</v>
      </c>
      <c r="I1210">
        <v>15</v>
      </c>
      <c r="J1210">
        <f t="shared" si="57"/>
        <v>-4.4114535125495957E-2</v>
      </c>
    </row>
    <row r="1211" spans="1:10" x14ac:dyDescent="0.25">
      <c r="A1211" t="s">
        <v>8219</v>
      </c>
      <c r="B1211">
        <v>71</v>
      </c>
      <c r="C1211">
        <f t="shared" si="56"/>
        <v>-0.14618654715907534</v>
      </c>
      <c r="H1211" t="s">
        <v>8221</v>
      </c>
      <c r="I1211">
        <v>15</v>
      </c>
      <c r="J1211">
        <f t="shared" si="57"/>
        <v>-4.4114535125495957E-2</v>
      </c>
    </row>
    <row r="1212" spans="1:10" x14ac:dyDescent="0.25">
      <c r="A1212" t="s">
        <v>8219</v>
      </c>
      <c r="B1212">
        <v>71</v>
      </c>
      <c r="C1212">
        <f t="shared" si="56"/>
        <v>-0.14618654715907534</v>
      </c>
      <c r="H1212" t="s">
        <v>8221</v>
      </c>
      <c r="I1212">
        <v>15</v>
      </c>
      <c r="J1212">
        <f t="shared" si="57"/>
        <v>-4.4114535125495957E-2</v>
      </c>
    </row>
    <row r="1213" spans="1:10" x14ac:dyDescent="0.25">
      <c r="A1213" t="s">
        <v>8219</v>
      </c>
      <c r="B1213">
        <v>71</v>
      </c>
      <c r="C1213">
        <f t="shared" si="56"/>
        <v>-0.14618654715907534</v>
      </c>
      <c r="H1213" t="s">
        <v>8221</v>
      </c>
      <c r="I1213">
        <v>15</v>
      </c>
      <c r="J1213">
        <f t="shared" si="57"/>
        <v>-4.4114535125495957E-2</v>
      </c>
    </row>
    <row r="1214" spans="1:10" x14ac:dyDescent="0.25">
      <c r="A1214" t="s">
        <v>8219</v>
      </c>
      <c r="B1214">
        <v>71</v>
      </c>
      <c r="C1214">
        <f t="shared" si="56"/>
        <v>-0.14618654715907534</v>
      </c>
      <c r="H1214" t="s">
        <v>8221</v>
      </c>
      <c r="I1214">
        <v>15</v>
      </c>
      <c r="J1214">
        <f t="shared" si="57"/>
        <v>-4.4114535125495957E-2</v>
      </c>
    </row>
    <row r="1215" spans="1:10" x14ac:dyDescent="0.25">
      <c r="A1215" t="s">
        <v>8219</v>
      </c>
      <c r="B1215">
        <v>71</v>
      </c>
      <c r="C1215">
        <f t="shared" si="56"/>
        <v>-0.14618654715907534</v>
      </c>
      <c r="H1215" t="s">
        <v>8221</v>
      </c>
      <c r="I1215">
        <v>15</v>
      </c>
      <c r="J1215">
        <f t="shared" si="57"/>
        <v>-4.4114535125495957E-2</v>
      </c>
    </row>
    <row r="1216" spans="1:10" x14ac:dyDescent="0.25">
      <c r="A1216" t="s">
        <v>8219</v>
      </c>
      <c r="B1216">
        <v>71</v>
      </c>
      <c r="C1216">
        <f t="shared" si="56"/>
        <v>-0.14618654715907534</v>
      </c>
      <c r="H1216" t="s">
        <v>8221</v>
      </c>
      <c r="I1216">
        <v>15</v>
      </c>
      <c r="J1216">
        <f t="shared" si="57"/>
        <v>-4.4114535125495957E-2</v>
      </c>
    </row>
    <row r="1217" spans="1:10" x14ac:dyDescent="0.25">
      <c r="A1217" t="s">
        <v>8219</v>
      </c>
      <c r="B1217">
        <v>72</v>
      </c>
      <c r="C1217">
        <f t="shared" si="56"/>
        <v>-0.14500213278691168</v>
      </c>
      <c r="H1217" t="s">
        <v>8221</v>
      </c>
      <c r="I1217">
        <v>16</v>
      </c>
      <c r="J1217">
        <f t="shared" si="57"/>
        <v>-2.7834930990906285E-2</v>
      </c>
    </row>
    <row r="1218" spans="1:10" x14ac:dyDescent="0.25">
      <c r="A1218" t="s">
        <v>8219</v>
      </c>
      <c r="B1218">
        <v>72</v>
      </c>
      <c r="C1218">
        <f t="shared" ref="C1218:C1281" si="58">STANDARDIZE(B1218,$E$2,$E$14)</f>
        <v>-0.14500213278691168</v>
      </c>
      <c r="H1218" t="s">
        <v>8221</v>
      </c>
      <c r="I1218">
        <v>16</v>
      </c>
      <c r="J1218">
        <f t="shared" si="57"/>
        <v>-2.7834930990906285E-2</v>
      </c>
    </row>
    <row r="1219" spans="1:10" x14ac:dyDescent="0.25">
      <c r="A1219" t="s">
        <v>8219</v>
      </c>
      <c r="B1219">
        <v>72</v>
      </c>
      <c r="C1219">
        <f t="shared" si="58"/>
        <v>-0.14500213278691168</v>
      </c>
      <c r="H1219" t="s">
        <v>8221</v>
      </c>
      <c r="I1219">
        <v>16</v>
      </c>
      <c r="J1219">
        <f t="shared" ref="J1219:J1282" si="59">STANDARDIZE(I1219,$L$2,$L$14)</f>
        <v>-2.7834930990906285E-2</v>
      </c>
    </row>
    <row r="1220" spans="1:10" x14ac:dyDescent="0.25">
      <c r="A1220" t="s">
        <v>8219</v>
      </c>
      <c r="B1220">
        <v>72</v>
      </c>
      <c r="C1220">
        <f t="shared" si="58"/>
        <v>-0.14500213278691168</v>
      </c>
      <c r="H1220" t="s">
        <v>8221</v>
      </c>
      <c r="I1220">
        <v>16</v>
      </c>
      <c r="J1220">
        <f t="shared" si="59"/>
        <v>-2.7834930990906285E-2</v>
      </c>
    </row>
    <row r="1221" spans="1:10" x14ac:dyDescent="0.25">
      <c r="A1221" t="s">
        <v>8219</v>
      </c>
      <c r="B1221">
        <v>72</v>
      </c>
      <c r="C1221">
        <f t="shared" si="58"/>
        <v>-0.14500213278691168</v>
      </c>
      <c r="H1221" t="s">
        <v>8221</v>
      </c>
      <c r="I1221">
        <v>16</v>
      </c>
      <c r="J1221">
        <f t="shared" si="59"/>
        <v>-2.7834930990906285E-2</v>
      </c>
    </row>
    <row r="1222" spans="1:10" x14ac:dyDescent="0.25">
      <c r="A1222" t="s">
        <v>8219</v>
      </c>
      <c r="B1222">
        <v>72</v>
      </c>
      <c r="C1222">
        <f t="shared" si="58"/>
        <v>-0.14500213278691168</v>
      </c>
      <c r="H1222" t="s">
        <v>8221</v>
      </c>
      <c r="I1222">
        <v>16</v>
      </c>
      <c r="J1222">
        <f t="shared" si="59"/>
        <v>-2.7834930990906285E-2</v>
      </c>
    </row>
    <row r="1223" spans="1:10" x14ac:dyDescent="0.25">
      <c r="A1223" t="s">
        <v>8219</v>
      </c>
      <c r="B1223">
        <v>72</v>
      </c>
      <c r="C1223">
        <f t="shared" si="58"/>
        <v>-0.14500213278691168</v>
      </c>
      <c r="H1223" t="s">
        <v>8221</v>
      </c>
      <c r="I1223">
        <v>16</v>
      </c>
      <c r="J1223">
        <f t="shared" si="59"/>
        <v>-2.7834930990906285E-2</v>
      </c>
    </row>
    <row r="1224" spans="1:10" x14ac:dyDescent="0.25">
      <c r="A1224" t="s">
        <v>8219</v>
      </c>
      <c r="B1224">
        <v>72</v>
      </c>
      <c r="C1224">
        <f t="shared" si="58"/>
        <v>-0.14500213278691168</v>
      </c>
      <c r="H1224" t="s">
        <v>8221</v>
      </c>
      <c r="I1224">
        <v>16</v>
      </c>
      <c r="J1224">
        <f t="shared" si="59"/>
        <v>-2.7834930990906285E-2</v>
      </c>
    </row>
    <row r="1225" spans="1:10" x14ac:dyDescent="0.25">
      <c r="A1225" t="s">
        <v>8219</v>
      </c>
      <c r="B1225">
        <v>72</v>
      </c>
      <c r="C1225">
        <f t="shared" si="58"/>
        <v>-0.14500213278691168</v>
      </c>
      <c r="H1225" t="s">
        <v>8221</v>
      </c>
      <c r="I1225">
        <v>16</v>
      </c>
      <c r="J1225">
        <f t="shared" si="59"/>
        <v>-2.7834930990906285E-2</v>
      </c>
    </row>
    <row r="1226" spans="1:10" x14ac:dyDescent="0.25">
      <c r="A1226" t="s">
        <v>8219</v>
      </c>
      <c r="B1226">
        <v>72</v>
      </c>
      <c r="C1226">
        <f t="shared" si="58"/>
        <v>-0.14500213278691168</v>
      </c>
      <c r="H1226" t="s">
        <v>8221</v>
      </c>
      <c r="I1226">
        <v>16</v>
      </c>
      <c r="J1226">
        <f t="shared" si="59"/>
        <v>-2.7834930990906285E-2</v>
      </c>
    </row>
    <row r="1227" spans="1:10" x14ac:dyDescent="0.25">
      <c r="A1227" t="s">
        <v>8219</v>
      </c>
      <c r="B1227">
        <v>72</v>
      </c>
      <c r="C1227">
        <f t="shared" si="58"/>
        <v>-0.14500213278691168</v>
      </c>
      <c r="H1227" t="s">
        <v>8221</v>
      </c>
      <c r="I1227">
        <v>16</v>
      </c>
      <c r="J1227">
        <f t="shared" si="59"/>
        <v>-2.7834930990906285E-2</v>
      </c>
    </row>
    <row r="1228" spans="1:10" x14ac:dyDescent="0.25">
      <c r="A1228" t="s">
        <v>8219</v>
      </c>
      <c r="B1228">
        <v>72</v>
      </c>
      <c r="C1228">
        <f t="shared" si="58"/>
        <v>-0.14500213278691168</v>
      </c>
      <c r="H1228" t="s">
        <v>8221</v>
      </c>
      <c r="I1228">
        <v>16</v>
      </c>
      <c r="J1228">
        <f t="shared" si="59"/>
        <v>-2.7834930990906285E-2</v>
      </c>
    </row>
    <row r="1229" spans="1:10" x14ac:dyDescent="0.25">
      <c r="A1229" t="s">
        <v>8219</v>
      </c>
      <c r="B1229">
        <v>72</v>
      </c>
      <c r="C1229">
        <f t="shared" si="58"/>
        <v>-0.14500213278691168</v>
      </c>
      <c r="H1229" t="s">
        <v>8221</v>
      </c>
      <c r="I1229">
        <v>16</v>
      </c>
      <c r="J1229">
        <f t="shared" si="59"/>
        <v>-2.7834930990906285E-2</v>
      </c>
    </row>
    <row r="1230" spans="1:10" x14ac:dyDescent="0.25">
      <c r="A1230" t="s">
        <v>8219</v>
      </c>
      <c r="B1230">
        <v>73</v>
      </c>
      <c r="C1230">
        <f t="shared" si="58"/>
        <v>-0.14381771841474805</v>
      </c>
      <c r="H1230" t="s">
        <v>8221</v>
      </c>
      <c r="I1230">
        <v>16</v>
      </c>
      <c r="J1230">
        <f t="shared" si="59"/>
        <v>-2.7834930990906285E-2</v>
      </c>
    </row>
    <row r="1231" spans="1:10" x14ac:dyDescent="0.25">
      <c r="A1231" t="s">
        <v>8219</v>
      </c>
      <c r="B1231">
        <v>73</v>
      </c>
      <c r="C1231">
        <f t="shared" si="58"/>
        <v>-0.14381771841474805</v>
      </c>
      <c r="H1231" t="s">
        <v>8221</v>
      </c>
      <c r="I1231">
        <v>16</v>
      </c>
      <c r="J1231">
        <f t="shared" si="59"/>
        <v>-2.7834930990906285E-2</v>
      </c>
    </row>
    <row r="1232" spans="1:10" x14ac:dyDescent="0.25">
      <c r="A1232" t="s">
        <v>8219</v>
      </c>
      <c r="B1232">
        <v>73</v>
      </c>
      <c r="C1232">
        <f t="shared" si="58"/>
        <v>-0.14381771841474805</v>
      </c>
      <c r="H1232" t="s">
        <v>8221</v>
      </c>
      <c r="I1232">
        <v>16</v>
      </c>
      <c r="J1232">
        <f t="shared" si="59"/>
        <v>-2.7834930990906285E-2</v>
      </c>
    </row>
    <row r="1233" spans="1:10" x14ac:dyDescent="0.25">
      <c r="A1233" t="s">
        <v>8219</v>
      </c>
      <c r="B1233">
        <v>73</v>
      </c>
      <c r="C1233">
        <f t="shared" si="58"/>
        <v>-0.14381771841474805</v>
      </c>
      <c r="H1233" t="s">
        <v>8221</v>
      </c>
      <c r="I1233">
        <v>17</v>
      </c>
      <c r="J1233">
        <f t="shared" si="59"/>
        <v>-1.1555326856316609E-2</v>
      </c>
    </row>
    <row r="1234" spans="1:10" x14ac:dyDescent="0.25">
      <c r="A1234" t="s">
        <v>8219</v>
      </c>
      <c r="B1234">
        <v>73</v>
      </c>
      <c r="C1234">
        <f t="shared" si="58"/>
        <v>-0.14381771841474805</v>
      </c>
      <c r="H1234" t="s">
        <v>8221</v>
      </c>
      <c r="I1234">
        <v>17</v>
      </c>
      <c r="J1234">
        <f t="shared" si="59"/>
        <v>-1.1555326856316609E-2</v>
      </c>
    </row>
    <row r="1235" spans="1:10" x14ac:dyDescent="0.25">
      <c r="A1235" t="s">
        <v>8219</v>
      </c>
      <c r="B1235">
        <v>73</v>
      </c>
      <c r="C1235">
        <f t="shared" si="58"/>
        <v>-0.14381771841474805</v>
      </c>
      <c r="H1235" t="s">
        <v>8221</v>
      </c>
      <c r="I1235">
        <v>17</v>
      </c>
      <c r="J1235">
        <f t="shared" si="59"/>
        <v>-1.1555326856316609E-2</v>
      </c>
    </row>
    <row r="1236" spans="1:10" x14ac:dyDescent="0.25">
      <c r="A1236" t="s">
        <v>8219</v>
      </c>
      <c r="B1236">
        <v>73</v>
      </c>
      <c r="C1236">
        <f t="shared" si="58"/>
        <v>-0.14381771841474805</v>
      </c>
      <c r="H1236" t="s">
        <v>8221</v>
      </c>
      <c r="I1236">
        <v>17</v>
      </c>
      <c r="J1236">
        <f t="shared" si="59"/>
        <v>-1.1555326856316609E-2</v>
      </c>
    </row>
    <row r="1237" spans="1:10" x14ac:dyDescent="0.25">
      <c r="A1237" t="s">
        <v>8219</v>
      </c>
      <c r="B1237">
        <v>73</v>
      </c>
      <c r="C1237">
        <f t="shared" si="58"/>
        <v>-0.14381771841474805</v>
      </c>
      <c r="H1237" t="s">
        <v>8221</v>
      </c>
      <c r="I1237">
        <v>17</v>
      </c>
      <c r="J1237">
        <f t="shared" si="59"/>
        <v>-1.1555326856316609E-2</v>
      </c>
    </row>
    <row r="1238" spans="1:10" x14ac:dyDescent="0.25">
      <c r="A1238" t="s">
        <v>8219</v>
      </c>
      <c r="B1238">
        <v>73</v>
      </c>
      <c r="C1238">
        <f t="shared" si="58"/>
        <v>-0.14381771841474805</v>
      </c>
      <c r="H1238" t="s">
        <v>8221</v>
      </c>
      <c r="I1238">
        <v>17</v>
      </c>
      <c r="J1238">
        <f t="shared" si="59"/>
        <v>-1.1555326856316609E-2</v>
      </c>
    </row>
    <row r="1239" spans="1:10" x14ac:dyDescent="0.25">
      <c r="A1239" t="s">
        <v>8219</v>
      </c>
      <c r="B1239">
        <v>73</v>
      </c>
      <c r="C1239">
        <f t="shared" si="58"/>
        <v>-0.14381771841474805</v>
      </c>
      <c r="H1239" t="s">
        <v>8221</v>
      </c>
      <c r="I1239">
        <v>17</v>
      </c>
      <c r="J1239">
        <f t="shared" si="59"/>
        <v>-1.1555326856316609E-2</v>
      </c>
    </row>
    <row r="1240" spans="1:10" x14ac:dyDescent="0.25">
      <c r="A1240" t="s">
        <v>8219</v>
      </c>
      <c r="B1240">
        <v>73</v>
      </c>
      <c r="C1240">
        <f t="shared" si="58"/>
        <v>-0.14381771841474805</v>
      </c>
      <c r="H1240" t="s">
        <v>8221</v>
      </c>
      <c r="I1240">
        <v>17</v>
      </c>
      <c r="J1240">
        <f t="shared" si="59"/>
        <v>-1.1555326856316609E-2</v>
      </c>
    </row>
    <row r="1241" spans="1:10" x14ac:dyDescent="0.25">
      <c r="A1241" t="s">
        <v>8219</v>
      </c>
      <c r="B1241">
        <v>73</v>
      </c>
      <c r="C1241">
        <f t="shared" si="58"/>
        <v>-0.14381771841474805</v>
      </c>
      <c r="H1241" t="s">
        <v>8221</v>
      </c>
      <c r="I1241">
        <v>17</v>
      </c>
      <c r="J1241">
        <f t="shared" si="59"/>
        <v>-1.1555326856316609E-2</v>
      </c>
    </row>
    <row r="1242" spans="1:10" x14ac:dyDescent="0.25">
      <c r="A1242" t="s">
        <v>8219</v>
      </c>
      <c r="B1242">
        <v>74</v>
      </c>
      <c r="C1242">
        <f t="shared" si="58"/>
        <v>-0.1426333040425844</v>
      </c>
      <c r="H1242" t="s">
        <v>8221</v>
      </c>
      <c r="I1242">
        <v>17</v>
      </c>
      <c r="J1242">
        <f t="shared" si="59"/>
        <v>-1.1555326856316609E-2</v>
      </c>
    </row>
    <row r="1243" spans="1:10" x14ac:dyDescent="0.25">
      <c r="A1243" t="s">
        <v>8219</v>
      </c>
      <c r="B1243">
        <v>74</v>
      </c>
      <c r="C1243">
        <f t="shared" si="58"/>
        <v>-0.1426333040425844</v>
      </c>
      <c r="H1243" t="s">
        <v>8221</v>
      </c>
      <c r="I1243">
        <v>17</v>
      </c>
      <c r="J1243">
        <f t="shared" si="59"/>
        <v>-1.1555326856316609E-2</v>
      </c>
    </row>
    <row r="1244" spans="1:10" x14ac:dyDescent="0.25">
      <c r="A1244" t="s">
        <v>8219</v>
      </c>
      <c r="B1244">
        <v>74</v>
      </c>
      <c r="C1244">
        <f t="shared" si="58"/>
        <v>-0.1426333040425844</v>
      </c>
      <c r="H1244" t="s">
        <v>8221</v>
      </c>
      <c r="I1244">
        <v>17</v>
      </c>
      <c r="J1244">
        <f t="shared" si="59"/>
        <v>-1.1555326856316609E-2</v>
      </c>
    </row>
    <row r="1245" spans="1:10" x14ac:dyDescent="0.25">
      <c r="A1245" t="s">
        <v>8219</v>
      </c>
      <c r="B1245">
        <v>74</v>
      </c>
      <c r="C1245">
        <f t="shared" si="58"/>
        <v>-0.1426333040425844</v>
      </c>
      <c r="H1245" t="s">
        <v>8221</v>
      </c>
      <c r="I1245">
        <v>17</v>
      </c>
      <c r="J1245">
        <f t="shared" si="59"/>
        <v>-1.1555326856316609E-2</v>
      </c>
    </row>
    <row r="1246" spans="1:10" x14ac:dyDescent="0.25">
      <c r="A1246" t="s">
        <v>8219</v>
      </c>
      <c r="B1246">
        <v>74</v>
      </c>
      <c r="C1246">
        <f t="shared" si="58"/>
        <v>-0.1426333040425844</v>
      </c>
      <c r="H1246" t="s">
        <v>8221</v>
      </c>
      <c r="I1246">
        <v>17</v>
      </c>
      <c r="J1246">
        <f t="shared" si="59"/>
        <v>-1.1555326856316609E-2</v>
      </c>
    </row>
    <row r="1247" spans="1:10" x14ac:dyDescent="0.25">
      <c r="A1247" t="s">
        <v>8219</v>
      </c>
      <c r="B1247">
        <v>74</v>
      </c>
      <c r="C1247">
        <f t="shared" si="58"/>
        <v>-0.1426333040425844</v>
      </c>
      <c r="H1247" t="s">
        <v>8221</v>
      </c>
      <c r="I1247">
        <v>17</v>
      </c>
      <c r="J1247">
        <f t="shared" si="59"/>
        <v>-1.1555326856316609E-2</v>
      </c>
    </row>
    <row r="1248" spans="1:10" x14ac:dyDescent="0.25">
      <c r="A1248" t="s">
        <v>8219</v>
      </c>
      <c r="B1248">
        <v>74</v>
      </c>
      <c r="C1248">
        <f t="shared" si="58"/>
        <v>-0.1426333040425844</v>
      </c>
      <c r="H1248" t="s">
        <v>8221</v>
      </c>
      <c r="I1248">
        <v>17</v>
      </c>
      <c r="J1248">
        <f t="shared" si="59"/>
        <v>-1.1555326856316609E-2</v>
      </c>
    </row>
    <row r="1249" spans="1:10" x14ac:dyDescent="0.25">
      <c r="A1249" t="s">
        <v>8219</v>
      </c>
      <c r="B1249">
        <v>74</v>
      </c>
      <c r="C1249">
        <f t="shared" si="58"/>
        <v>-0.1426333040425844</v>
      </c>
      <c r="H1249" t="s">
        <v>8221</v>
      </c>
      <c r="I1249">
        <v>18</v>
      </c>
      <c r="J1249">
        <f t="shared" si="59"/>
        <v>4.7242772782730659E-3</v>
      </c>
    </row>
    <row r="1250" spans="1:10" x14ac:dyDescent="0.25">
      <c r="A1250" t="s">
        <v>8219</v>
      </c>
      <c r="B1250">
        <v>74</v>
      </c>
      <c r="C1250">
        <f t="shared" si="58"/>
        <v>-0.1426333040425844</v>
      </c>
      <c r="H1250" t="s">
        <v>8221</v>
      </c>
      <c r="I1250">
        <v>18</v>
      </c>
      <c r="J1250">
        <f t="shared" si="59"/>
        <v>4.7242772782730659E-3</v>
      </c>
    </row>
    <row r="1251" spans="1:10" x14ac:dyDescent="0.25">
      <c r="A1251" t="s">
        <v>8219</v>
      </c>
      <c r="B1251">
        <v>74</v>
      </c>
      <c r="C1251">
        <f t="shared" si="58"/>
        <v>-0.1426333040425844</v>
      </c>
      <c r="H1251" t="s">
        <v>8221</v>
      </c>
      <c r="I1251">
        <v>18</v>
      </c>
      <c r="J1251">
        <f t="shared" si="59"/>
        <v>4.7242772782730659E-3</v>
      </c>
    </row>
    <row r="1252" spans="1:10" x14ac:dyDescent="0.25">
      <c r="A1252" t="s">
        <v>8219</v>
      </c>
      <c r="B1252">
        <v>74</v>
      </c>
      <c r="C1252">
        <f t="shared" si="58"/>
        <v>-0.1426333040425844</v>
      </c>
      <c r="H1252" t="s">
        <v>8221</v>
      </c>
      <c r="I1252">
        <v>18</v>
      </c>
      <c r="J1252">
        <f t="shared" si="59"/>
        <v>4.7242772782730659E-3</v>
      </c>
    </row>
    <row r="1253" spans="1:10" x14ac:dyDescent="0.25">
      <c r="A1253" t="s">
        <v>8219</v>
      </c>
      <c r="B1253">
        <v>74</v>
      </c>
      <c r="C1253">
        <f t="shared" si="58"/>
        <v>-0.1426333040425844</v>
      </c>
      <c r="H1253" t="s">
        <v>8221</v>
      </c>
      <c r="I1253">
        <v>18</v>
      </c>
      <c r="J1253">
        <f t="shared" si="59"/>
        <v>4.7242772782730659E-3</v>
      </c>
    </row>
    <row r="1254" spans="1:10" x14ac:dyDescent="0.25">
      <c r="A1254" t="s">
        <v>8219</v>
      </c>
      <c r="B1254">
        <v>74</v>
      </c>
      <c r="C1254">
        <f t="shared" si="58"/>
        <v>-0.1426333040425844</v>
      </c>
      <c r="H1254" t="s">
        <v>8221</v>
      </c>
      <c r="I1254">
        <v>18</v>
      </c>
      <c r="J1254">
        <f t="shared" si="59"/>
        <v>4.7242772782730659E-3</v>
      </c>
    </row>
    <row r="1255" spans="1:10" x14ac:dyDescent="0.25">
      <c r="A1255" t="s">
        <v>8219</v>
      </c>
      <c r="B1255">
        <v>75</v>
      </c>
      <c r="C1255">
        <f t="shared" si="58"/>
        <v>-0.14144888967042077</v>
      </c>
      <c r="H1255" t="s">
        <v>8221</v>
      </c>
      <c r="I1255">
        <v>18</v>
      </c>
      <c r="J1255">
        <f t="shared" si="59"/>
        <v>4.7242772782730659E-3</v>
      </c>
    </row>
    <row r="1256" spans="1:10" x14ac:dyDescent="0.25">
      <c r="A1256" t="s">
        <v>8219</v>
      </c>
      <c r="B1256">
        <v>75</v>
      </c>
      <c r="C1256">
        <f t="shared" si="58"/>
        <v>-0.14144888967042077</v>
      </c>
      <c r="H1256" t="s">
        <v>8221</v>
      </c>
      <c r="I1256">
        <v>18</v>
      </c>
      <c r="J1256">
        <f t="shared" si="59"/>
        <v>4.7242772782730659E-3</v>
      </c>
    </row>
    <row r="1257" spans="1:10" x14ac:dyDescent="0.25">
      <c r="A1257" t="s">
        <v>8219</v>
      </c>
      <c r="B1257">
        <v>75</v>
      </c>
      <c r="C1257">
        <f t="shared" si="58"/>
        <v>-0.14144888967042077</v>
      </c>
      <c r="H1257" t="s">
        <v>8221</v>
      </c>
      <c r="I1257">
        <v>19</v>
      </c>
      <c r="J1257">
        <f t="shared" si="59"/>
        <v>2.1003881412862739E-2</v>
      </c>
    </row>
    <row r="1258" spans="1:10" x14ac:dyDescent="0.25">
      <c r="A1258" t="s">
        <v>8219</v>
      </c>
      <c r="B1258">
        <v>75</v>
      </c>
      <c r="C1258">
        <f t="shared" si="58"/>
        <v>-0.14144888967042077</v>
      </c>
      <c r="H1258" t="s">
        <v>8221</v>
      </c>
      <c r="I1258">
        <v>19</v>
      </c>
      <c r="J1258">
        <f t="shared" si="59"/>
        <v>2.1003881412862739E-2</v>
      </c>
    </row>
    <row r="1259" spans="1:10" x14ac:dyDescent="0.25">
      <c r="A1259" t="s">
        <v>8219</v>
      </c>
      <c r="B1259">
        <v>75</v>
      </c>
      <c r="C1259">
        <f t="shared" si="58"/>
        <v>-0.14144888967042077</v>
      </c>
      <c r="H1259" t="s">
        <v>8221</v>
      </c>
      <c r="I1259">
        <v>19</v>
      </c>
      <c r="J1259">
        <f t="shared" si="59"/>
        <v>2.1003881412862739E-2</v>
      </c>
    </row>
    <row r="1260" spans="1:10" x14ac:dyDescent="0.25">
      <c r="A1260" t="s">
        <v>8219</v>
      </c>
      <c r="B1260">
        <v>75</v>
      </c>
      <c r="C1260">
        <f t="shared" si="58"/>
        <v>-0.14144888967042077</v>
      </c>
      <c r="H1260" t="s">
        <v>8221</v>
      </c>
      <c r="I1260">
        <v>19</v>
      </c>
      <c r="J1260">
        <f t="shared" si="59"/>
        <v>2.1003881412862739E-2</v>
      </c>
    </row>
    <row r="1261" spans="1:10" x14ac:dyDescent="0.25">
      <c r="A1261" t="s">
        <v>8219</v>
      </c>
      <c r="B1261">
        <v>75</v>
      </c>
      <c r="C1261">
        <f t="shared" si="58"/>
        <v>-0.14144888967042077</v>
      </c>
      <c r="H1261" t="s">
        <v>8221</v>
      </c>
      <c r="I1261">
        <v>19</v>
      </c>
      <c r="J1261">
        <f t="shared" si="59"/>
        <v>2.1003881412862739E-2</v>
      </c>
    </row>
    <row r="1262" spans="1:10" x14ac:dyDescent="0.25">
      <c r="A1262" t="s">
        <v>8219</v>
      </c>
      <c r="B1262">
        <v>75</v>
      </c>
      <c r="C1262">
        <f t="shared" si="58"/>
        <v>-0.14144888967042077</v>
      </c>
      <c r="H1262" t="s">
        <v>8221</v>
      </c>
      <c r="I1262">
        <v>19</v>
      </c>
      <c r="J1262">
        <f t="shared" si="59"/>
        <v>2.1003881412862739E-2</v>
      </c>
    </row>
    <row r="1263" spans="1:10" x14ac:dyDescent="0.25">
      <c r="A1263" t="s">
        <v>8219</v>
      </c>
      <c r="B1263">
        <v>75</v>
      </c>
      <c r="C1263">
        <f t="shared" si="58"/>
        <v>-0.14144888967042077</v>
      </c>
      <c r="H1263" t="s">
        <v>8221</v>
      </c>
      <c r="I1263">
        <v>19</v>
      </c>
      <c r="J1263">
        <f t="shared" si="59"/>
        <v>2.1003881412862739E-2</v>
      </c>
    </row>
    <row r="1264" spans="1:10" x14ac:dyDescent="0.25">
      <c r="A1264" t="s">
        <v>8219</v>
      </c>
      <c r="B1264">
        <v>75</v>
      </c>
      <c r="C1264">
        <f t="shared" si="58"/>
        <v>-0.14144888967042077</v>
      </c>
      <c r="H1264" t="s">
        <v>8221</v>
      </c>
      <c r="I1264">
        <v>19</v>
      </c>
      <c r="J1264">
        <f t="shared" si="59"/>
        <v>2.1003881412862739E-2</v>
      </c>
    </row>
    <row r="1265" spans="1:10" x14ac:dyDescent="0.25">
      <c r="A1265" t="s">
        <v>8219</v>
      </c>
      <c r="B1265">
        <v>75</v>
      </c>
      <c r="C1265">
        <f t="shared" si="58"/>
        <v>-0.14144888967042077</v>
      </c>
      <c r="H1265" t="s">
        <v>8221</v>
      </c>
      <c r="I1265">
        <v>19</v>
      </c>
      <c r="J1265">
        <f t="shared" si="59"/>
        <v>2.1003881412862739E-2</v>
      </c>
    </row>
    <row r="1266" spans="1:10" x14ac:dyDescent="0.25">
      <c r="A1266" t="s">
        <v>8219</v>
      </c>
      <c r="B1266">
        <v>75</v>
      </c>
      <c r="C1266">
        <f t="shared" si="58"/>
        <v>-0.14144888967042077</v>
      </c>
      <c r="H1266" t="s">
        <v>8221</v>
      </c>
      <c r="I1266">
        <v>19</v>
      </c>
      <c r="J1266">
        <f t="shared" si="59"/>
        <v>2.1003881412862739E-2</v>
      </c>
    </row>
    <row r="1267" spans="1:10" x14ac:dyDescent="0.25">
      <c r="A1267" t="s">
        <v>8219</v>
      </c>
      <c r="B1267">
        <v>76</v>
      </c>
      <c r="C1267">
        <f t="shared" si="58"/>
        <v>-0.14026447529825711</v>
      </c>
      <c r="H1267" t="s">
        <v>8221</v>
      </c>
      <c r="I1267">
        <v>19</v>
      </c>
      <c r="J1267">
        <f t="shared" si="59"/>
        <v>2.1003881412862739E-2</v>
      </c>
    </row>
    <row r="1268" spans="1:10" x14ac:dyDescent="0.25">
      <c r="A1268" t="s">
        <v>8219</v>
      </c>
      <c r="B1268">
        <v>76</v>
      </c>
      <c r="C1268">
        <f t="shared" si="58"/>
        <v>-0.14026447529825711</v>
      </c>
      <c r="H1268" t="s">
        <v>8221</v>
      </c>
      <c r="I1268">
        <v>20</v>
      </c>
      <c r="J1268">
        <f t="shared" si="59"/>
        <v>3.7283485547452415E-2</v>
      </c>
    </row>
    <row r="1269" spans="1:10" x14ac:dyDescent="0.25">
      <c r="A1269" t="s">
        <v>8219</v>
      </c>
      <c r="B1269">
        <v>76</v>
      </c>
      <c r="C1269">
        <f t="shared" si="58"/>
        <v>-0.14026447529825711</v>
      </c>
      <c r="H1269" t="s">
        <v>8221</v>
      </c>
      <c r="I1269">
        <v>20</v>
      </c>
      <c r="J1269">
        <f t="shared" si="59"/>
        <v>3.7283485547452415E-2</v>
      </c>
    </row>
    <row r="1270" spans="1:10" x14ac:dyDescent="0.25">
      <c r="A1270" t="s">
        <v>8219</v>
      </c>
      <c r="B1270">
        <v>76</v>
      </c>
      <c r="C1270">
        <f t="shared" si="58"/>
        <v>-0.14026447529825711</v>
      </c>
      <c r="H1270" t="s">
        <v>8221</v>
      </c>
      <c r="I1270">
        <v>20</v>
      </c>
      <c r="J1270">
        <f t="shared" si="59"/>
        <v>3.7283485547452415E-2</v>
      </c>
    </row>
    <row r="1271" spans="1:10" x14ac:dyDescent="0.25">
      <c r="A1271" t="s">
        <v>8219</v>
      </c>
      <c r="B1271">
        <v>76</v>
      </c>
      <c r="C1271">
        <f t="shared" si="58"/>
        <v>-0.14026447529825711</v>
      </c>
      <c r="H1271" t="s">
        <v>8221</v>
      </c>
      <c r="I1271">
        <v>20</v>
      </c>
      <c r="J1271">
        <f t="shared" si="59"/>
        <v>3.7283485547452415E-2</v>
      </c>
    </row>
    <row r="1272" spans="1:10" x14ac:dyDescent="0.25">
      <c r="A1272" t="s">
        <v>8219</v>
      </c>
      <c r="B1272">
        <v>76</v>
      </c>
      <c r="C1272">
        <f t="shared" si="58"/>
        <v>-0.14026447529825711</v>
      </c>
      <c r="H1272" t="s">
        <v>8221</v>
      </c>
      <c r="I1272">
        <v>20</v>
      </c>
      <c r="J1272">
        <f t="shared" si="59"/>
        <v>3.7283485547452415E-2</v>
      </c>
    </row>
    <row r="1273" spans="1:10" x14ac:dyDescent="0.25">
      <c r="A1273" t="s">
        <v>8219</v>
      </c>
      <c r="B1273">
        <v>76</v>
      </c>
      <c r="C1273">
        <f t="shared" si="58"/>
        <v>-0.14026447529825711</v>
      </c>
      <c r="H1273" t="s">
        <v>8221</v>
      </c>
      <c r="I1273">
        <v>20</v>
      </c>
      <c r="J1273">
        <f t="shared" si="59"/>
        <v>3.7283485547452415E-2</v>
      </c>
    </row>
    <row r="1274" spans="1:10" x14ac:dyDescent="0.25">
      <c r="A1274" t="s">
        <v>8219</v>
      </c>
      <c r="B1274">
        <v>76</v>
      </c>
      <c r="C1274">
        <f t="shared" si="58"/>
        <v>-0.14026447529825711</v>
      </c>
      <c r="H1274" t="s">
        <v>8221</v>
      </c>
      <c r="I1274">
        <v>20</v>
      </c>
      <c r="J1274">
        <f t="shared" si="59"/>
        <v>3.7283485547452415E-2</v>
      </c>
    </row>
    <row r="1275" spans="1:10" x14ac:dyDescent="0.25">
      <c r="A1275" t="s">
        <v>8219</v>
      </c>
      <c r="B1275">
        <v>76</v>
      </c>
      <c r="C1275">
        <f t="shared" si="58"/>
        <v>-0.14026447529825711</v>
      </c>
      <c r="H1275" t="s">
        <v>8221</v>
      </c>
      <c r="I1275">
        <v>20</v>
      </c>
      <c r="J1275">
        <f t="shared" si="59"/>
        <v>3.7283485547452415E-2</v>
      </c>
    </row>
    <row r="1276" spans="1:10" x14ac:dyDescent="0.25">
      <c r="A1276" t="s">
        <v>8219</v>
      </c>
      <c r="B1276">
        <v>76</v>
      </c>
      <c r="C1276">
        <f t="shared" si="58"/>
        <v>-0.14026447529825711</v>
      </c>
      <c r="H1276" t="s">
        <v>8221</v>
      </c>
      <c r="I1276">
        <v>21</v>
      </c>
      <c r="J1276">
        <f t="shared" si="59"/>
        <v>5.3563089682042091E-2</v>
      </c>
    </row>
    <row r="1277" spans="1:10" x14ac:dyDescent="0.25">
      <c r="A1277" t="s">
        <v>8219</v>
      </c>
      <c r="B1277">
        <v>77</v>
      </c>
      <c r="C1277">
        <f t="shared" si="58"/>
        <v>-0.13908006092609349</v>
      </c>
      <c r="H1277" t="s">
        <v>8221</v>
      </c>
      <c r="I1277">
        <v>21</v>
      </c>
      <c r="J1277">
        <f t="shared" si="59"/>
        <v>5.3563089682042091E-2</v>
      </c>
    </row>
    <row r="1278" spans="1:10" x14ac:dyDescent="0.25">
      <c r="A1278" t="s">
        <v>8219</v>
      </c>
      <c r="B1278">
        <v>77</v>
      </c>
      <c r="C1278">
        <f t="shared" si="58"/>
        <v>-0.13908006092609349</v>
      </c>
      <c r="H1278" t="s">
        <v>8221</v>
      </c>
      <c r="I1278">
        <v>21</v>
      </c>
      <c r="J1278">
        <f t="shared" si="59"/>
        <v>5.3563089682042091E-2</v>
      </c>
    </row>
    <row r="1279" spans="1:10" x14ac:dyDescent="0.25">
      <c r="A1279" t="s">
        <v>8219</v>
      </c>
      <c r="B1279">
        <v>77</v>
      </c>
      <c r="C1279">
        <f t="shared" si="58"/>
        <v>-0.13908006092609349</v>
      </c>
      <c r="H1279" t="s">
        <v>8221</v>
      </c>
      <c r="I1279">
        <v>21</v>
      </c>
      <c r="J1279">
        <f t="shared" si="59"/>
        <v>5.3563089682042091E-2</v>
      </c>
    </row>
    <row r="1280" spans="1:10" x14ac:dyDescent="0.25">
      <c r="A1280" t="s">
        <v>8219</v>
      </c>
      <c r="B1280">
        <v>77</v>
      </c>
      <c r="C1280">
        <f t="shared" si="58"/>
        <v>-0.13908006092609349</v>
      </c>
      <c r="H1280" t="s">
        <v>8221</v>
      </c>
      <c r="I1280">
        <v>21</v>
      </c>
      <c r="J1280">
        <f t="shared" si="59"/>
        <v>5.3563089682042091E-2</v>
      </c>
    </row>
    <row r="1281" spans="1:10" x14ac:dyDescent="0.25">
      <c r="A1281" t="s">
        <v>8219</v>
      </c>
      <c r="B1281">
        <v>77</v>
      </c>
      <c r="C1281">
        <f t="shared" si="58"/>
        <v>-0.13908006092609349</v>
      </c>
      <c r="H1281" t="s">
        <v>8221</v>
      </c>
      <c r="I1281">
        <v>21</v>
      </c>
      <c r="J1281">
        <f t="shared" si="59"/>
        <v>5.3563089682042091E-2</v>
      </c>
    </row>
    <row r="1282" spans="1:10" x14ac:dyDescent="0.25">
      <c r="A1282" t="s">
        <v>8219</v>
      </c>
      <c r="B1282">
        <v>77</v>
      </c>
      <c r="C1282">
        <f t="shared" ref="C1282:C1345" si="60">STANDARDIZE(B1282,$E$2,$E$14)</f>
        <v>-0.13908006092609349</v>
      </c>
      <c r="H1282" t="s">
        <v>8221</v>
      </c>
      <c r="I1282">
        <v>21</v>
      </c>
      <c r="J1282">
        <f t="shared" si="59"/>
        <v>5.3563089682042091E-2</v>
      </c>
    </row>
    <row r="1283" spans="1:10" x14ac:dyDescent="0.25">
      <c r="A1283" t="s">
        <v>8219</v>
      </c>
      <c r="B1283">
        <v>77</v>
      </c>
      <c r="C1283">
        <f t="shared" si="60"/>
        <v>-0.13908006092609349</v>
      </c>
      <c r="H1283" t="s">
        <v>8221</v>
      </c>
      <c r="I1283">
        <v>21</v>
      </c>
      <c r="J1283">
        <f t="shared" ref="J1283:J1346" si="61">STANDARDIZE(I1283,$L$2,$L$14)</f>
        <v>5.3563089682042091E-2</v>
      </c>
    </row>
    <row r="1284" spans="1:10" x14ac:dyDescent="0.25">
      <c r="A1284" t="s">
        <v>8219</v>
      </c>
      <c r="B1284">
        <v>77</v>
      </c>
      <c r="C1284">
        <f t="shared" si="60"/>
        <v>-0.13908006092609349</v>
      </c>
      <c r="H1284" t="s">
        <v>8221</v>
      </c>
      <c r="I1284">
        <v>21</v>
      </c>
      <c r="J1284">
        <f t="shared" si="61"/>
        <v>5.3563089682042091E-2</v>
      </c>
    </row>
    <row r="1285" spans="1:10" x14ac:dyDescent="0.25">
      <c r="A1285" t="s">
        <v>8219</v>
      </c>
      <c r="B1285">
        <v>78</v>
      </c>
      <c r="C1285">
        <f t="shared" si="60"/>
        <v>-0.13789564655392983</v>
      </c>
      <c r="H1285" t="s">
        <v>8221</v>
      </c>
      <c r="I1285">
        <v>22</v>
      </c>
      <c r="J1285">
        <f t="shared" si="61"/>
        <v>6.984269381663176E-2</v>
      </c>
    </row>
    <row r="1286" spans="1:10" x14ac:dyDescent="0.25">
      <c r="A1286" t="s">
        <v>8219</v>
      </c>
      <c r="B1286">
        <v>78</v>
      </c>
      <c r="C1286">
        <f t="shared" si="60"/>
        <v>-0.13789564655392983</v>
      </c>
      <c r="H1286" t="s">
        <v>8221</v>
      </c>
      <c r="I1286">
        <v>22</v>
      </c>
      <c r="J1286">
        <f t="shared" si="61"/>
        <v>6.984269381663176E-2</v>
      </c>
    </row>
    <row r="1287" spans="1:10" x14ac:dyDescent="0.25">
      <c r="A1287" t="s">
        <v>8219</v>
      </c>
      <c r="B1287">
        <v>78</v>
      </c>
      <c r="C1287">
        <f t="shared" si="60"/>
        <v>-0.13789564655392983</v>
      </c>
      <c r="H1287" t="s">
        <v>8221</v>
      </c>
      <c r="I1287">
        <v>22</v>
      </c>
      <c r="J1287">
        <f t="shared" si="61"/>
        <v>6.984269381663176E-2</v>
      </c>
    </row>
    <row r="1288" spans="1:10" x14ac:dyDescent="0.25">
      <c r="A1288" t="s">
        <v>8219</v>
      </c>
      <c r="B1288">
        <v>78</v>
      </c>
      <c r="C1288">
        <f t="shared" si="60"/>
        <v>-0.13789564655392983</v>
      </c>
      <c r="H1288" t="s">
        <v>8221</v>
      </c>
      <c r="I1288">
        <v>22</v>
      </c>
      <c r="J1288">
        <f t="shared" si="61"/>
        <v>6.984269381663176E-2</v>
      </c>
    </row>
    <row r="1289" spans="1:10" x14ac:dyDescent="0.25">
      <c r="A1289" t="s">
        <v>8219</v>
      </c>
      <c r="B1289">
        <v>78</v>
      </c>
      <c r="C1289">
        <f t="shared" si="60"/>
        <v>-0.13789564655392983</v>
      </c>
      <c r="H1289" t="s">
        <v>8221</v>
      </c>
      <c r="I1289">
        <v>22</v>
      </c>
      <c r="J1289">
        <f t="shared" si="61"/>
        <v>6.984269381663176E-2</v>
      </c>
    </row>
    <row r="1290" spans="1:10" x14ac:dyDescent="0.25">
      <c r="A1290" t="s">
        <v>8219</v>
      </c>
      <c r="B1290">
        <v>78</v>
      </c>
      <c r="C1290">
        <f t="shared" si="60"/>
        <v>-0.13789564655392983</v>
      </c>
      <c r="H1290" t="s">
        <v>8221</v>
      </c>
      <c r="I1290">
        <v>22</v>
      </c>
      <c r="J1290">
        <f t="shared" si="61"/>
        <v>6.984269381663176E-2</v>
      </c>
    </row>
    <row r="1291" spans="1:10" x14ac:dyDescent="0.25">
      <c r="A1291" t="s">
        <v>8219</v>
      </c>
      <c r="B1291">
        <v>78</v>
      </c>
      <c r="C1291">
        <f t="shared" si="60"/>
        <v>-0.13789564655392983</v>
      </c>
      <c r="H1291" t="s">
        <v>8221</v>
      </c>
      <c r="I1291">
        <v>22</v>
      </c>
      <c r="J1291">
        <f t="shared" si="61"/>
        <v>6.984269381663176E-2</v>
      </c>
    </row>
    <row r="1292" spans="1:10" x14ac:dyDescent="0.25">
      <c r="A1292" t="s">
        <v>8219</v>
      </c>
      <c r="B1292">
        <v>78</v>
      </c>
      <c r="C1292">
        <f t="shared" si="60"/>
        <v>-0.13789564655392983</v>
      </c>
      <c r="H1292" t="s">
        <v>8221</v>
      </c>
      <c r="I1292">
        <v>23</v>
      </c>
      <c r="J1292">
        <f t="shared" si="61"/>
        <v>8.6122297951221435E-2</v>
      </c>
    </row>
    <row r="1293" spans="1:10" x14ac:dyDescent="0.25">
      <c r="A1293" t="s">
        <v>8219</v>
      </c>
      <c r="B1293">
        <v>78</v>
      </c>
      <c r="C1293">
        <f t="shared" si="60"/>
        <v>-0.13789564655392983</v>
      </c>
      <c r="H1293" t="s">
        <v>8221</v>
      </c>
      <c r="I1293">
        <v>23</v>
      </c>
      <c r="J1293">
        <f t="shared" si="61"/>
        <v>8.6122297951221435E-2</v>
      </c>
    </row>
    <row r="1294" spans="1:10" x14ac:dyDescent="0.25">
      <c r="A1294" t="s">
        <v>8219</v>
      </c>
      <c r="B1294">
        <v>78</v>
      </c>
      <c r="C1294">
        <f t="shared" si="60"/>
        <v>-0.13789564655392983</v>
      </c>
      <c r="H1294" t="s">
        <v>8221</v>
      </c>
      <c r="I1294">
        <v>23</v>
      </c>
      <c r="J1294">
        <f t="shared" si="61"/>
        <v>8.6122297951221435E-2</v>
      </c>
    </row>
    <row r="1295" spans="1:10" x14ac:dyDescent="0.25">
      <c r="A1295" t="s">
        <v>8219</v>
      </c>
      <c r="B1295">
        <v>78</v>
      </c>
      <c r="C1295">
        <f t="shared" si="60"/>
        <v>-0.13789564655392983</v>
      </c>
      <c r="H1295" t="s">
        <v>8221</v>
      </c>
      <c r="I1295">
        <v>23</v>
      </c>
      <c r="J1295">
        <f t="shared" si="61"/>
        <v>8.6122297951221435E-2</v>
      </c>
    </row>
    <row r="1296" spans="1:10" x14ac:dyDescent="0.25">
      <c r="A1296" t="s">
        <v>8219</v>
      </c>
      <c r="B1296">
        <v>78</v>
      </c>
      <c r="C1296">
        <f t="shared" si="60"/>
        <v>-0.13789564655392983</v>
      </c>
      <c r="H1296" t="s">
        <v>8221</v>
      </c>
      <c r="I1296">
        <v>23</v>
      </c>
      <c r="J1296">
        <f t="shared" si="61"/>
        <v>8.6122297951221435E-2</v>
      </c>
    </row>
    <row r="1297" spans="1:10" x14ac:dyDescent="0.25">
      <c r="A1297" t="s">
        <v>8219</v>
      </c>
      <c r="B1297">
        <v>78</v>
      </c>
      <c r="C1297">
        <f t="shared" si="60"/>
        <v>-0.13789564655392983</v>
      </c>
      <c r="H1297" t="s">
        <v>8221</v>
      </c>
      <c r="I1297">
        <v>23</v>
      </c>
      <c r="J1297">
        <f t="shared" si="61"/>
        <v>8.6122297951221435E-2</v>
      </c>
    </row>
    <row r="1298" spans="1:10" x14ac:dyDescent="0.25">
      <c r="A1298" t="s">
        <v>8219</v>
      </c>
      <c r="B1298">
        <v>79</v>
      </c>
      <c r="C1298">
        <f t="shared" si="60"/>
        <v>-0.1367112321817662</v>
      </c>
      <c r="H1298" t="s">
        <v>8221</v>
      </c>
      <c r="I1298">
        <v>23</v>
      </c>
      <c r="J1298">
        <f t="shared" si="61"/>
        <v>8.6122297951221435E-2</v>
      </c>
    </row>
    <row r="1299" spans="1:10" x14ac:dyDescent="0.25">
      <c r="A1299" t="s">
        <v>8219</v>
      </c>
      <c r="B1299">
        <v>79</v>
      </c>
      <c r="C1299">
        <f t="shared" si="60"/>
        <v>-0.1367112321817662</v>
      </c>
      <c r="H1299" t="s">
        <v>8221</v>
      </c>
      <c r="I1299">
        <v>24</v>
      </c>
      <c r="J1299">
        <f t="shared" si="61"/>
        <v>0.10240190208581111</v>
      </c>
    </row>
    <row r="1300" spans="1:10" x14ac:dyDescent="0.25">
      <c r="A1300" t="s">
        <v>8219</v>
      </c>
      <c r="B1300">
        <v>79</v>
      </c>
      <c r="C1300">
        <f t="shared" si="60"/>
        <v>-0.1367112321817662</v>
      </c>
      <c r="H1300" t="s">
        <v>8221</v>
      </c>
      <c r="I1300">
        <v>24</v>
      </c>
      <c r="J1300">
        <f t="shared" si="61"/>
        <v>0.10240190208581111</v>
      </c>
    </row>
    <row r="1301" spans="1:10" x14ac:dyDescent="0.25">
      <c r="A1301" t="s">
        <v>8219</v>
      </c>
      <c r="B1301">
        <v>79</v>
      </c>
      <c r="C1301">
        <f t="shared" si="60"/>
        <v>-0.1367112321817662</v>
      </c>
      <c r="H1301" t="s">
        <v>8221</v>
      </c>
      <c r="I1301">
        <v>24</v>
      </c>
      <c r="J1301">
        <f t="shared" si="61"/>
        <v>0.10240190208581111</v>
      </c>
    </row>
    <row r="1302" spans="1:10" x14ac:dyDescent="0.25">
      <c r="A1302" t="s">
        <v>8219</v>
      </c>
      <c r="B1302">
        <v>79</v>
      </c>
      <c r="C1302">
        <f t="shared" si="60"/>
        <v>-0.1367112321817662</v>
      </c>
      <c r="H1302" t="s">
        <v>8221</v>
      </c>
      <c r="I1302">
        <v>24</v>
      </c>
      <c r="J1302">
        <f t="shared" si="61"/>
        <v>0.10240190208581111</v>
      </c>
    </row>
    <row r="1303" spans="1:10" x14ac:dyDescent="0.25">
      <c r="A1303" t="s">
        <v>8219</v>
      </c>
      <c r="B1303">
        <v>79</v>
      </c>
      <c r="C1303">
        <f t="shared" si="60"/>
        <v>-0.1367112321817662</v>
      </c>
      <c r="H1303" t="s">
        <v>8221</v>
      </c>
      <c r="I1303">
        <v>24</v>
      </c>
      <c r="J1303">
        <f t="shared" si="61"/>
        <v>0.10240190208581111</v>
      </c>
    </row>
    <row r="1304" spans="1:10" x14ac:dyDescent="0.25">
      <c r="A1304" t="s">
        <v>8219</v>
      </c>
      <c r="B1304">
        <v>79</v>
      </c>
      <c r="C1304">
        <f t="shared" si="60"/>
        <v>-0.1367112321817662</v>
      </c>
      <c r="H1304" t="s">
        <v>8221</v>
      </c>
      <c r="I1304">
        <v>24</v>
      </c>
      <c r="J1304">
        <f t="shared" si="61"/>
        <v>0.10240190208581111</v>
      </c>
    </row>
    <row r="1305" spans="1:10" x14ac:dyDescent="0.25">
      <c r="A1305" t="s">
        <v>8219</v>
      </c>
      <c r="B1305">
        <v>79</v>
      </c>
      <c r="C1305">
        <f t="shared" si="60"/>
        <v>-0.1367112321817662</v>
      </c>
      <c r="H1305" t="s">
        <v>8221</v>
      </c>
      <c r="I1305">
        <v>24</v>
      </c>
      <c r="J1305">
        <f t="shared" si="61"/>
        <v>0.10240190208581111</v>
      </c>
    </row>
    <row r="1306" spans="1:10" x14ac:dyDescent="0.25">
      <c r="A1306" t="s">
        <v>8219</v>
      </c>
      <c r="B1306">
        <v>79</v>
      </c>
      <c r="C1306">
        <f t="shared" si="60"/>
        <v>-0.1367112321817662</v>
      </c>
      <c r="H1306" t="s">
        <v>8221</v>
      </c>
      <c r="I1306">
        <v>24</v>
      </c>
      <c r="J1306">
        <f t="shared" si="61"/>
        <v>0.10240190208581111</v>
      </c>
    </row>
    <row r="1307" spans="1:10" x14ac:dyDescent="0.25">
      <c r="A1307" t="s">
        <v>8219</v>
      </c>
      <c r="B1307">
        <v>79</v>
      </c>
      <c r="C1307">
        <f t="shared" si="60"/>
        <v>-0.1367112321817662</v>
      </c>
      <c r="H1307" t="s">
        <v>8221</v>
      </c>
      <c r="I1307">
        <v>24</v>
      </c>
      <c r="J1307">
        <f t="shared" si="61"/>
        <v>0.10240190208581111</v>
      </c>
    </row>
    <row r="1308" spans="1:10" x14ac:dyDescent="0.25">
      <c r="A1308" t="s">
        <v>8219</v>
      </c>
      <c r="B1308">
        <v>79</v>
      </c>
      <c r="C1308">
        <f t="shared" si="60"/>
        <v>-0.1367112321817662</v>
      </c>
      <c r="H1308" t="s">
        <v>8221</v>
      </c>
      <c r="I1308">
        <v>24</v>
      </c>
      <c r="J1308">
        <f t="shared" si="61"/>
        <v>0.10240190208581111</v>
      </c>
    </row>
    <row r="1309" spans="1:10" x14ac:dyDescent="0.25">
      <c r="A1309" t="s">
        <v>8219</v>
      </c>
      <c r="B1309">
        <v>80</v>
      </c>
      <c r="C1309">
        <f t="shared" si="60"/>
        <v>-0.13552681780960255</v>
      </c>
      <c r="H1309" t="s">
        <v>8221</v>
      </c>
      <c r="I1309">
        <v>24</v>
      </c>
      <c r="J1309">
        <f t="shared" si="61"/>
        <v>0.10240190208581111</v>
      </c>
    </row>
    <row r="1310" spans="1:10" x14ac:dyDescent="0.25">
      <c r="A1310" t="s">
        <v>8219</v>
      </c>
      <c r="B1310">
        <v>80</v>
      </c>
      <c r="C1310">
        <f t="shared" si="60"/>
        <v>-0.13552681780960255</v>
      </c>
      <c r="H1310" t="s">
        <v>8221</v>
      </c>
      <c r="I1310">
        <v>24</v>
      </c>
      <c r="J1310">
        <f t="shared" si="61"/>
        <v>0.10240190208581111</v>
      </c>
    </row>
    <row r="1311" spans="1:10" x14ac:dyDescent="0.25">
      <c r="A1311" t="s">
        <v>8219</v>
      </c>
      <c r="B1311">
        <v>80</v>
      </c>
      <c r="C1311">
        <f t="shared" si="60"/>
        <v>-0.13552681780960255</v>
      </c>
      <c r="H1311" t="s">
        <v>8221</v>
      </c>
      <c r="I1311">
        <v>24</v>
      </c>
      <c r="J1311">
        <f t="shared" si="61"/>
        <v>0.10240190208581111</v>
      </c>
    </row>
    <row r="1312" spans="1:10" x14ac:dyDescent="0.25">
      <c r="A1312" t="s">
        <v>8219</v>
      </c>
      <c r="B1312">
        <v>80</v>
      </c>
      <c r="C1312">
        <f t="shared" si="60"/>
        <v>-0.13552681780960255</v>
      </c>
      <c r="H1312" t="s">
        <v>8221</v>
      </c>
      <c r="I1312">
        <v>25</v>
      </c>
      <c r="J1312">
        <f t="shared" si="61"/>
        <v>0.11868150622040079</v>
      </c>
    </row>
    <row r="1313" spans="1:10" x14ac:dyDescent="0.25">
      <c r="A1313" t="s">
        <v>8219</v>
      </c>
      <c r="B1313">
        <v>80</v>
      </c>
      <c r="C1313">
        <f t="shared" si="60"/>
        <v>-0.13552681780960255</v>
      </c>
      <c r="H1313" t="s">
        <v>8221</v>
      </c>
      <c r="I1313">
        <v>25</v>
      </c>
      <c r="J1313">
        <f t="shared" si="61"/>
        <v>0.11868150622040079</v>
      </c>
    </row>
    <row r="1314" spans="1:10" x14ac:dyDescent="0.25">
      <c r="A1314" t="s">
        <v>8219</v>
      </c>
      <c r="B1314">
        <v>80</v>
      </c>
      <c r="C1314">
        <f t="shared" si="60"/>
        <v>-0.13552681780960255</v>
      </c>
      <c r="H1314" t="s">
        <v>8221</v>
      </c>
      <c r="I1314">
        <v>25</v>
      </c>
      <c r="J1314">
        <f t="shared" si="61"/>
        <v>0.11868150622040079</v>
      </c>
    </row>
    <row r="1315" spans="1:10" x14ac:dyDescent="0.25">
      <c r="A1315" t="s">
        <v>8219</v>
      </c>
      <c r="B1315">
        <v>80</v>
      </c>
      <c r="C1315">
        <f t="shared" si="60"/>
        <v>-0.13552681780960255</v>
      </c>
      <c r="H1315" t="s">
        <v>8221</v>
      </c>
      <c r="I1315">
        <v>25</v>
      </c>
      <c r="J1315">
        <f t="shared" si="61"/>
        <v>0.11868150622040079</v>
      </c>
    </row>
    <row r="1316" spans="1:10" x14ac:dyDescent="0.25">
      <c r="A1316" t="s">
        <v>8219</v>
      </c>
      <c r="B1316">
        <v>80</v>
      </c>
      <c r="C1316">
        <f t="shared" si="60"/>
        <v>-0.13552681780960255</v>
      </c>
      <c r="H1316" t="s">
        <v>8221</v>
      </c>
      <c r="I1316">
        <v>25</v>
      </c>
      <c r="J1316">
        <f t="shared" si="61"/>
        <v>0.11868150622040079</v>
      </c>
    </row>
    <row r="1317" spans="1:10" x14ac:dyDescent="0.25">
      <c r="A1317" t="s">
        <v>8219</v>
      </c>
      <c r="B1317">
        <v>81</v>
      </c>
      <c r="C1317">
        <f t="shared" si="60"/>
        <v>-0.13434240343743892</v>
      </c>
      <c r="H1317" t="s">
        <v>8221</v>
      </c>
      <c r="I1317">
        <v>25</v>
      </c>
      <c r="J1317">
        <f t="shared" si="61"/>
        <v>0.11868150622040079</v>
      </c>
    </row>
    <row r="1318" spans="1:10" x14ac:dyDescent="0.25">
      <c r="A1318" t="s">
        <v>8219</v>
      </c>
      <c r="B1318">
        <v>81</v>
      </c>
      <c r="C1318">
        <f t="shared" si="60"/>
        <v>-0.13434240343743892</v>
      </c>
      <c r="H1318" t="s">
        <v>8221</v>
      </c>
      <c r="I1318">
        <v>25</v>
      </c>
      <c r="J1318">
        <f t="shared" si="61"/>
        <v>0.11868150622040079</v>
      </c>
    </row>
    <row r="1319" spans="1:10" x14ac:dyDescent="0.25">
      <c r="A1319" t="s">
        <v>8219</v>
      </c>
      <c r="B1319">
        <v>81</v>
      </c>
      <c r="C1319">
        <f t="shared" si="60"/>
        <v>-0.13434240343743892</v>
      </c>
      <c r="H1319" t="s">
        <v>8221</v>
      </c>
      <c r="I1319">
        <v>26</v>
      </c>
      <c r="J1319">
        <f t="shared" si="61"/>
        <v>0.13496111035499048</v>
      </c>
    </row>
    <row r="1320" spans="1:10" x14ac:dyDescent="0.25">
      <c r="A1320" t="s">
        <v>8219</v>
      </c>
      <c r="B1320">
        <v>81</v>
      </c>
      <c r="C1320">
        <f t="shared" si="60"/>
        <v>-0.13434240343743892</v>
      </c>
      <c r="H1320" t="s">
        <v>8221</v>
      </c>
      <c r="I1320">
        <v>26</v>
      </c>
      <c r="J1320">
        <f t="shared" si="61"/>
        <v>0.13496111035499048</v>
      </c>
    </row>
    <row r="1321" spans="1:10" x14ac:dyDescent="0.25">
      <c r="A1321" t="s">
        <v>8219</v>
      </c>
      <c r="B1321">
        <v>81</v>
      </c>
      <c r="C1321">
        <f t="shared" si="60"/>
        <v>-0.13434240343743892</v>
      </c>
      <c r="H1321" t="s">
        <v>8221</v>
      </c>
      <c r="I1321">
        <v>26</v>
      </c>
      <c r="J1321">
        <f t="shared" si="61"/>
        <v>0.13496111035499048</v>
      </c>
    </row>
    <row r="1322" spans="1:10" x14ac:dyDescent="0.25">
      <c r="A1322" t="s">
        <v>8219</v>
      </c>
      <c r="B1322">
        <v>81</v>
      </c>
      <c r="C1322">
        <f t="shared" si="60"/>
        <v>-0.13434240343743892</v>
      </c>
      <c r="H1322" t="s">
        <v>8221</v>
      </c>
      <c r="I1322">
        <v>26</v>
      </c>
      <c r="J1322">
        <f t="shared" si="61"/>
        <v>0.13496111035499048</v>
      </c>
    </row>
    <row r="1323" spans="1:10" x14ac:dyDescent="0.25">
      <c r="A1323" t="s">
        <v>8219</v>
      </c>
      <c r="B1323">
        <v>81</v>
      </c>
      <c r="C1323">
        <f t="shared" si="60"/>
        <v>-0.13434240343743892</v>
      </c>
      <c r="H1323" t="s">
        <v>8221</v>
      </c>
      <c r="I1323">
        <v>26</v>
      </c>
      <c r="J1323">
        <f t="shared" si="61"/>
        <v>0.13496111035499048</v>
      </c>
    </row>
    <row r="1324" spans="1:10" x14ac:dyDescent="0.25">
      <c r="A1324" t="s">
        <v>8219</v>
      </c>
      <c r="B1324">
        <v>81</v>
      </c>
      <c r="C1324">
        <f t="shared" si="60"/>
        <v>-0.13434240343743892</v>
      </c>
      <c r="H1324" t="s">
        <v>8221</v>
      </c>
      <c r="I1324">
        <v>26</v>
      </c>
      <c r="J1324">
        <f t="shared" si="61"/>
        <v>0.13496111035499048</v>
      </c>
    </row>
    <row r="1325" spans="1:10" x14ac:dyDescent="0.25">
      <c r="A1325" t="s">
        <v>8219</v>
      </c>
      <c r="B1325">
        <v>81</v>
      </c>
      <c r="C1325">
        <f t="shared" si="60"/>
        <v>-0.13434240343743892</v>
      </c>
      <c r="H1325" t="s">
        <v>8221</v>
      </c>
      <c r="I1325">
        <v>27</v>
      </c>
      <c r="J1325">
        <f t="shared" si="61"/>
        <v>0.15124071448958015</v>
      </c>
    </row>
    <row r="1326" spans="1:10" x14ac:dyDescent="0.25">
      <c r="A1326" t="s">
        <v>8219</v>
      </c>
      <c r="B1326">
        <v>81</v>
      </c>
      <c r="C1326">
        <f t="shared" si="60"/>
        <v>-0.13434240343743892</v>
      </c>
      <c r="H1326" t="s">
        <v>8221</v>
      </c>
      <c r="I1326">
        <v>27</v>
      </c>
      <c r="J1326">
        <f t="shared" si="61"/>
        <v>0.15124071448958015</v>
      </c>
    </row>
    <row r="1327" spans="1:10" x14ac:dyDescent="0.25">
      <c r="A1327" t="s">
        <v>8219</v>
      </c>
      <c r="B1327">
        <v>82</v>
      </c>
      <c r="C1327">
        <f t="shared" si="60"/>
        <v>-0.13315798906527526</v>
      </c>
      <c r="H1327" t="s">
        <v>8221</v>
      </c>
      <c r="I1327">
        <v>27</v>
      </c>
      <c r="J1327">
        <f t="shared" si="61"/>
        <v>0.15124071448958015</v>
      </c>
    </row>
    <row r="1328" spans="1:10" x14ac:dyDescent="0.25">
      <c r="A1328" t="s">
        <v>8219</v>
      </c>
      <c r="B1328">
        <v>82</v>
      </c>
      <c r="C1328">
        <f t="shared" si="60"/>
        <v>-0.13315798906527526</v>
      </c>
      <c r="H1328" t="s">
        <v>8221</v>
      </c>
      <c r="I1328">
        <v>27</v>
      </c>
      <c r="J1328">
        <f t="shared" si="61"/>
        <v>0.15124071448958015</v>
      </c>
    </row>
    <row r="1329" spans="1:10" x14ac:dyDescent="0.25">
      <c r="A1329" t="s">
        <v>8219</v>
      </c>
      <c r="B1329">
        <v>82</v>
      </c>
      <c r="C1329">
        <f t="shared" si="60"/>
        <v>-0.13315798906527526</v>
      </c>
      <c r="H1329" t="s">
        <v>8221</v>
      </c>
      <c r="I1329">
        <v>27</v>
      </c>
      <c r="J1329">
        <f t="shared" si="61"/>
        <v>0.15124071448958015</v>
      </c>
    </row>
    <row r="1330" spans="1:10" x14ac:dyDescent="0.25">
      <c r="A1330" t="s">
        <v>8219</v>
      </c>
      <c r="B1330">
        <v>82</v>
      </c>
      <c r="C1330">
        <f t="shared" si="60"/>
        <v>-0.13315798906527526</v>
      </c>
      <c r="H1330" t="s">
        <v>8221</v>
      </c>
      <c r="I1330">
        <v>27</v>
      </c>
      <c r="J1330">
        <f t="shared" si="61"/>
        <v>0.15124071448958015</v>
      </c>
    </row>
    <row r="1331" spans="1:10" x14ac:dyDescent="0.25">
      <c r="A1331" t="s">
        <v>8219</v>
      </c>
      <c r="B1331">
        <v>82</v>
      </c>
      <c r="C1331">
        <f t="shared" si="60"/>
        <v>-0.13315798906527526</v>
      </c>
      <c r="H1331" t="s">
        <v>8221</v>
      </c>
      <c r="I1331">
        <v>27</v>
      </c>
      <c r="J1331">
        <f t="shared" si="61"/>
        <v>0.15124071448958015</v>
      </c>
    </row>
    <row r="1332" spans="1:10" x14ac:dyDescent="0.25">
      <c r="A1332" t="s">
        <v>8219</v>
      </c>
      <c r="B1332">
        <v>82</v>
      </c>
      <c r="C1332">
        <f t="shared" si="60"/>
        <v>-0.13315798906527526</v>
      </c>
      <c r="H1332" t="s">
        <v>8221</v>
      </c>
      <c r="I1332">
        <v>28</v>
      </c>
      <c r="J1332">
        <f t="shared" si="61"/>
        <v>0.16752031862416983</v>
      </c>
    </row>
    <row r="1333" spans="1:10" x14ac:dyDescent="0.25">
      <c r="A1333" t="s">
        <v>8219</v>
      </c>
      <c r="B1333">
        <v>82</v>
      </c>
      <c r="C1333">
        <f t="shared" si="60"/>
        <v>-0.13315798906527526</v>
      </c>
      <c r="H1333" t="s">
        <v>8221</v>
      </c>
      <c r="I1333">
        <v>28</v>
      </c>
      <c r="J1333">
        <f t="shared" si="61"/>
        <v>0.16752031862416983</v>
      </c>
    </row>
    <row r="1334" spans="1:10" x14ac:dyDescent="0.25">
      <c r="A1334" t="s">
        <v>8219</v>
      </c>
      <c r="B1334">
        <v>82</v>
      </c>
      <c r="C1334">
        <f t="shared" si="60"/>
        <v>-0.13315798906527526</v>
      </c>
      <c r="H1334" t="s">
        <v>8221</v>
      </c>
      <c r="I1334">
        <v>28</v>
      </c>
      <c r="J1334">
        <f t="shared" si="61"/>
        <v>0.16752031862416983</v>
      </c>
    </row>
    <row r="1335" spans="1:10" x14ac:dyDescent="0.25">
      <c r="A1335" t="s">
        <v>8219</v>
      </c>
      <c r="B1335">
        <v>82</v>
      </c>
      <c r="C1335">
        <f t="shared" si="60"/>
        <v>-0.13315798906527526</v>
      </c>
      <c r="H1335" t="s">
        <v>8221</v>
      </c>
      <c r="I1335">
        <v>28</v>
      </c>
      <c r="J1335">
        <f t="shared" si="61"/>
        <v>0.16752031862416983</v>
      </c>
    </row>
    <row r="1336" spans="1:10" x14ac:dyDescent="0.25">
      <c r="A1336" t="s">
        <v>8219</v>
      </c>
      <c r="B1336">
        <v>83</v>
      </c>
      <c r="C1336">
        <f t="shared" si="60"/>
        <v>-0.13197357469311163</v>
      </c>
      <c r="H1336" t="s">
        <v>8221</v>
      </c>
      <c r="I1336">
        <v>28</v>
      </c>
      <c r="J1336">
        <f t="shared" si="61"/>
        <v>0.16752031862416983</v>
      </c>
    </row>
    <row r="1337" spans="1:10" x14ac:dyDescent="0.25">
      <c r="A1337" t="s">
        <v>8219</v>
      </c>
      <c r="B1337">
        <v>83</v>
      </c>
      <c r="C1337">
        <f t="shared" si="60"/>
        <v>-0.13197357469311163</v>
      </c>
      <c r="H1337" t="s">
        <v>8221</v>
      </c>
      <c r="I1337">
        <v>28</v>
      </c>
      <c r="J1337">
        <f t="shared" si="61"/>
        <v>0.16752031862416983</v>
      </c>
    </row>
    <row r="1338" spans="1:10" x14ac:dyDescent="0.25">
      <c r="A1338" t="s">
        <v>8219</v>
      </c>
      <c r="B1338">
        <v>83</v>
      </c>
      <c r="C1338">
        <f t="shared" si="60"/>
        <v>-0.13197357469311163</v>
      </c>
      <c r="H1338" t="s">
        <v>8221</v>
      </c>
      <c r="I1338">
        <v>28</v>
      </c>
      <c r="J1338">
        <f t="shared" si="61"/>
        <v>0.16752031862416983</v>
      </c>
    </row>
    <row r="1339" spans="1:10" x14ac:dyDescent="0.25">
      <c r="A1339" t="s">
        <v>8219</v>
      </c>
      <c r="B1339">
        <v>83</v>
      </c>
      <c r="C1339">
        <f t="shared" si="60"/>
        <v>-0.13197357469311163</v>
      </c>
      <c r="H1339" t="s">
        <v>8221</v>
      </c>
      <c r="I1339">
        <v>28</v>
      </c>
      <c r="J1339">
        <f t="shared" si="61"/>
        <v>0.16752031862416983</v>
      </c>
    </row>
    <row r="1340" spans="1:10" x14ac:dyDescent="0.25">
      <c r="A1340" t="s">
        <v>8219</v>
      </c>
      <c r="B1340">
        <v>83</v>
      </c>
      <c r="C1340">
        <f t="shared" si="60"/>
        <v>-0.13197357469311163</v>
      </c>
      <c r="H1340" t="s">
        <v>8221</v>
      </c>
      <c r="I1340">
        <v>29</v>
      </c>
      <c r="J1340">
        <f t="shared" si="61"/>
        <v>0.1837999227587595</v>
      </c>
    </row>
    <row r="1341" spans="1:10" x14ac:dyDescent="0.25">
      <c r="A1341" t="s">
        <v>8219</v>
      </c>
      <c r="B1341">
        <v>83</v>
      </c>
      <c r="C1341">
        <f t="shared" si="60"/>
        <v>-0.13197357469311163</v>
      </c>
      <c r="H1341" t="s">
        <v>8221</v>
      </c>
      <c r="I1341">
        <v>29</v>
      </c>
      <c r="J1341">
        <f t="shared" si="61"/>
        <v>0.1837999227587595</v>
      </c>
    </row>
    <row r="1342" spans="1:10" x14ac:dyDescent="0.25">
      <c r="A1342" t="s">
        <v>8219</v>
      </c>
      <c r="B1342">
        <v>83</v>
      </c>
      <c r="C1342">
        <f t="shared" si="60"/>
        <v>-0.13197357469311163</v>
      </c>
      <c r="H1342" t="s">
        <v>8221</v>
      </c>
      <c r="I1342">
        <v>29</v>
      </c>
      <c r="J1342">
        <f t="shared" si="61"/>
        <v>0.1837999227587595</v>
      </c>
    </row>
    <row r="1343" spans="1:10" x14ac:dyDescent="0.25">
      <c r="A1343" t="s">
        <v>8219</v>
      </c>
      <c r="B1343">
        <v>83</v>
      </c>
      <c r="C1343">
        <f t="shared" si="60"/>
        <v>-0.13197357469311163</v>
      </c>
      <c r="H1343" t="s">
        <v>8221</v>
      </c>
      <c r="I1343">
        <v>29</v>
      </c>
      <c r="J1343">
        <f t="shared" si="61"/>
        <v>0.1837999227587595</v>
      </c>
    </row>
    <row r="1344" spans="1:10" x14ac:dyDescent="0.25">
      <c r="A1344" t="s">
        <v>8219</v>
      </c>
      <c r="B1344">
        <v>84</v>
      </c>
      <c r="C1344">
        <f t="shared" si="60"/>
        <v>-0.13078916032094798</v>
      </c>
      <c r="H1344" t="s">
        <v>8221</v>
      </c>
      <c r="I1344">
        <v>29</v>
      </c>
      <c r="J1344">
        <f t="shared" si="61"/>
        <v>0.1837999227587595</v>
      </c>
    </row>
    <row r="1345" spans="1:10" x14ac:dyDescent="0.25">
      <c r="A1345" t="s">
        <v>8219</v>
      </c>
      <c r="B1345">
        <v>84</v>
      </c>
      <c r="C1345">
        <f t="shared" si="60"/>
        <v>-0.13078916032094798</v>
      </c>
      <c r="H1345" t="s">
        <v>8221</v>
      </c>
      <c r="I1345">
        <v>29</v>
      </c>
      <c r="J1345">
        <f t="shared" si="61"/>
        <v>0.1837999227587595</v>
      </c>
    </row>
    <row r="1346" spans="1:10" x14ac:dyDescent="0.25">
      <c r="A1346" t="s">
        <v>8219</v>
      </c>
      <c r="B1346">
        <v>84</v>
      </c>
      <c r="C1346">
        <f t="shared" ref="C1346:C1409" si="62">STANDARDIZE(B1346,$E$2,$E$14)</f>
        <v>-0.13078916032094798</v>
      </c>
      <c r="H1346" t="s">
        <v>8221</v>
      </c>
      <c r="I1346">
        <v>29</v>
      </c>
      <c r="J1346">
        <f t="shared" si="61"/>
        <v>0.1837999227587595</v>
      </c>
    </row>
    <row r="1347" spans="1:10" x14ac:dyDescent="0.25">
      <c r="A1347" t="s">
        <v>8219</v>
      </c>
      <c r="B1347">
        <v>84</v>
      </c>
      <c r="C1347">
        <f t="shared" si="62"/>
        <v>-0.13078916032094798</v>
      </c>
      <c r="H1347" t="s">
        <v>8221</v>
      </c>
      <c r="I1347">
        <v>29</v>
      </c>
      <c r="J1347">
        <f t="shared" ref="J1347:J1410" si="63">STANDARDIZE(I1347,$L$2,$L$14)</f>
        <v>0.1837999227587595</v>
      </c>
    </row>
    <row r="1348" spans="1:10" x14ac:dyDescent="0.25">
      <c r="A1348" t="s">
        <v>8219</v>
      </c>
      <c r="B1348">
        <v>84</v>
      </c>
      <c r="C1348">
        <f t="shared" si="62"/>
        <v>-0.13078916032094798</v>
      </c>
      <c r="H1348" t="s">
        <v>8221</v>
      </c>
      <c r="I1348">
        <v>29</v>
      </c>
      <c r="J1348">
        <f t="shared" si="63"/>
        <v>0.1837999227587595</v>
      </c>
    </row>
    <row r="1349" spans="1:10" x14ac:dyDescent="0.25">
      <c r="A1349" t="s">
        <v>8219</v>
      </c>
      <c r="B1349">
        <v>84</v>
      </c>
      <c r="C1349">
        <f t="shared" si="62"/>
        <v>-0.13078916032094798</v>
      </c>
      <c r="H1349" t="s">
        <v>8221</v>
      </c>
      <c r="I1349">
        <v>30</v>
      </c>
      <c r="J1349">
        <f t="shared" si="63"/>
        <v>0.20007952689334918</v>
      </c>
    </row>
    <row r="1350" spans="1:10" x14ac:dyDescent="0.25">
      <c r="A1350" t="s">
        <v>8219</v>
      </c>
      <c r="B1350">
        <v>85</v>
      </c>
      <c r="C1350">
        <f t="shared" si="62"/>
        <v>-0.12960474594878435</v>
      </c>
      <c r="H1350" t="s">
        <v>8221</v>
      </c>
      <c r="I1350">
        <v>30</v>
      </c>
      <c r="J1350">
        <f t="shared" si="63"/>
        <v>0.20007952689334918</v>
      </c>
    </row>
    <row r="1351" spans="1:10" x14ac:dyDescent="0.25">
      <c r="A1351" t="s">
        <v>8219</v>
      </c>
      <c r="B1351">
        <v>85</v>
      </c>
      <c r="C1351">
        <f t="shared" si="62"/>
        <v>-0.12960474594878435</v>
      </c>
      <c r="H1351" t="s">
        <v>8221</v>
      </c>
      <c r="I1351">
        <v>30</v>
      </c>
      <c r="J1351">
        <f t="shared" si="63"/>
        <v>0.20007952689334918</v>
      </c>
    </row>
    <row r="1352" spans="1:10" x14ac:dyDescent="0.25">
      <c r="A1352" t="s">
        <v>8219</v>
      </c>
      <c r="B1352">
        <v>85</v>
      </c>
      <c r="C1352">
        <f t="shared" si="62"/>
        <v>-0.12960474594878435</v>
      </c>
      <c r="H1352" t="s">
        <v>8221</v>
      </c>
      <c r="I1352">
        <v>30</v>
      </c>
      <c r="J1352">
        <f t="shared" si="63"/>
        <v>0.20007952689334918</v>
      </c>
    </row>
    <row r="1353" spans="1:10" x14ac:dyDescent="0.25">
      <c r="A1353" t="s">
        <v>8219</v>
      </c>
      <c r="B1353">
        <v>85</v>
      </c>
      <c r="C1353">
        <f t="shared" si="62"/>
        <v>-0.12960474594878435</v>
      </c>
      <c r="H1353" t="s">
        <v>8221</v>
      </c>
      <c r="I1353">
        <v>30</v>
      </c>
      <c r="J1353">
        <f t="shared" si="63"/>
        <v>0.20007952689334918</v>
      </c>
    </row>
    <row r="1354" spans="1:10" x14ac:dyDescent="0.25">
      <c r="A1354" t="s">
        <v>8219</v>
      </c>
      <c r="B1354">
        <v>86</v>
      </c>
      <c r="C1354">
        <f t="shared" si="62"/>
        <v>-0.12842033157662069</v>
      </c>
      <c r="H1354" t="s">
        <v>8221</v>
      </c>
      <c r="I1354">
        <v>30</v>
      </c>
      <c r="J1354">
        <f t="shared" si="63"/>
        <v>0.20007952689334918</v>
      </c>
    </row>
    <row r="1355" spans="1:10" x14ac:dyDescent="0.25">
      <c r="A1355" t="s">
        <v>8219</v>
      </c>
      <c r="B1355">
        <v>86</v>
      </c>
      <c r="C1355">
        <f t="shared" si="62"/>
        <v>-0.12842033157662069</v>
      </c>
      <c r="H1355" t="s">
        <v>8221</v>
      </c>
      <c r="I1355">
        <v>30</v>
      </c>
      <c r="J1355">
        <f t="shared" si="63"/>
        <v>0.20007952689334918</v>
      </c>
    </row>
    <row r="1356" spans="1:10" x14ac:dyDescent="0.25">
      <c r="A1356" t="s">
        <v>8219</v>
      </c>
      <c r="B1356">
        <v>86</v>
      </c>
      <c r="C1356">
        <f t="shared" si="62"/>
        <v>-0.12842033157662069</v>
      </c>
      <c r="H1356" t="s">
        <v>8221</v>
      </c>
      <c r="I1356">
        <v>31</v>
      </c>
      <c r="J1356">
        <f t="shared" si="63"/>
        <v>0.21635913102793886</v>
      </c>
    </row>
    <row r="1357" spans="1:10" x14ac:dyDescent="0.25">
      <c r="A1357" t="s">
        <v>8219</v>
      </c>
      <c r="B1357">
        <v>86</v>
      </c>
      <c r="C1357">
        <f t="shared" si="62"/>
        <v>-0.12842033157662069</v>
      </c>
      <c r="H1357" t="s">
        <v>8221</v>
      </c>
      <c r="I1357">
        <v>31</v>
      </c>
      <c r="J1357">
        <f t="shared" si="63"/>
        <v>0.21635913102793886</v>
      </c>
    </row>
    <row r="1358" spans="1:10" x14ac:dyDescent="0.25">
      <c r="A1358" t="s">
        <v>8219</v>
      </c>
      <c r="B1358">
        <v>86</v>
      </c>
      <c r="C1358">
        <f t="shared" si="62"/>
        <v>-0.12842033157662069</v>
      </c>
      <c r="H1358" t="s">
        <v>8221</v>
      </c>
      <c r="I1358">
        <v>31</v>
      </c>
      <c r="J1358">
        <f t="shared" si="63"/>
        <v>0.21635913102793886</v>
      </c>
    </row>
    <row r="1359" spans="1:10" x14ac:dyDescent="0.25">
      <c r="A1359" t="s">
        <v>8219</v>
      </c>
      <c r="B1359">
        <v>86</v>
      </c>
      <c r="C1359">
        <f t="shared" si="62"/>
        <v>-0.12842033157662069</v>
      </c>
      <c r="H1359" t="s">
        <v>8221</v>
      </c>
      <c r="I1359">
        <v>31</v>
      </c>
      <c r="J1359">
        <f t="shared" si="63"/>
        <v>0.21635913102793886</v>
      </c>
    </row>
    <row r="1360" spans="1:10" x14ac:dyDescent="0.25">
      <c r="A1360" t="s">
        <v>8219</v>
      </c>
      <c r="B1360">
        <v>87</v>
      </c>
      <c r="C1360">
        <f t="shared" si="62"/>
        <v>-0.12723591720445707</v>
      </c>
      <c r="H1360" t="s">
        <v>8221</v>
      </c>
      <c r="I1360">
        <v>31</v>
      </c>
      <c r="J1360">
        <f t="shared" si="63"/>
        <v>0.21635913102793886</v>
      </c>
    </row>
    <row r="1361" spans="1:10" x14ac:dyDescent="0.25">
      <c r="A1361" t="s">
        <v>8219</v>
      </c>
      <c r="B1361">
        <v>87</v>
      </c>
      <c r="C1361">
        <f t="shared" si="62"/>
        <v>-0.12723591720445707</v>
      </c>
      <c r="H1361" t="s">
        <v>8221</v>
      </c>
      <c r="I1361">
        <v>31</v>
      </c>
      <c r="J1361">
        <f t="shared" si="63"/>
        <v>0.21635913102793886</v>
      </c>
    </row>
    <row r="1362" spans="1:10" x14ac:dyDescent="0.25">
      <c r="A1362" t="s">
        <v>8219</v>
      </c>
      <c r="B1362">
        <v>87</v>
      </c>
      <c r="C1362">
        <f t="shared" si="62"/>
        <v>-0.12723591720445707</v>
      </c>
      <c r="H1362" t="s">
        <v>8221</v>
      </c>
      <c r="I1362">
        <v>31</v>
      </c>
      <c r="J1362">
        <f t="shared" si="63"/>
        <v>0.21635913102793886</v>
      </c>
    </row>
    <row r="1363" spans="1:10" x14ac:dyDescent="0.25">
      <c r="A1363" t="s">
        <v>8219</v>
      </c>
      <c r="B1363">
        <v>87</v>
      </c>
      <c r="C1363">
        <f t="shared" si="62"/>
        <v>-0.12723591720445707</v>
      </c>
      <c r="H1363" t="s">
        <v>8221</v>
      </c>
      <c r="I1363">
        <v>32</v>
      </c>
      <c r="J1363">
        <f t="shared" si="63"/>
        <v>0.23263873516252853</v>
      </c>
    </row>
    <row r="1364" spans="1:10" x14ac:dyDescent="0.25">
      <c r="A1364" t="s">
        <v>8219</v>
      </c>
      <c r="B1364">
        <v>87</v>
      </c>
      <c r="C1364">
        <f t="shared" si="62"/>
        <v>-0.12723591720445707</v>
      </c>
      <c r="H1364" t="s">
        <v>8221</v>
      </c>
      <c r="I1364">
        <v>32</v>
      </c>
      <c r="J1364">
        <f t="shared" si="63"/>
        <v>0.23263873516252853</v>
      </c>
    </row>
    <row r="1365" spans="1:10" x14ac:dyDescent="0.25">
      <c r="A1365" t="s">
        <v>8219</v>
      </c>
      <c r="B1365">
        <v>87</v>
      </c>
      <c r="C1365">
        <f t="shared" si="62"/>
        <v>-0.12723591720445707</v>
      </c>
      <c r="H1365" t="s">
        <v>8221</v>
      </c>
      <c r="I1365">
        <v>32</v>
      </c>
      <c r="J1365">
        <f t="shared" si="63"/>
        <v>0.23263873516252853</v>
      </c>
    </row>
    <row r="1366" spans="1:10" x14ac:dyDescent="0.25">
      <c r="A1366" t="s">
        <v>8219</v>
      </c>
      <c r="B1366">
        <v>87</v>
      </c>
      <c r="C1366">
        <f t="shared" si="62"/>
        <v>-0.12723591720445707</v>
      </c>
      <c r="H1366" t="s">
        <v>8221</v>
      </c>
      <c r="I1366">
        <v>33</v>
      </c>
      <c r="J1366">
        <f t="shared" si="63"/>
        <v>0.24891833929711821</v>
      </c>
    </row>
    <row r="1367" spans="1:10" x14ac:dyDescent="0.25">
      <c r="A1367" t="s">
        <v>8219</v>
      </c>
      <c r="B1367">
        <v>87</v>
      </c>
      <c r="C1367">
        <f t="shared" si="62"/>
        <v>-0.12723591720445707</v>
      </c>
      <c r="H1367" t="s">
        <v>8221</v>
      </c>
      <c r="I1367">
        <v>33</v>
      </c>
      <c r="J1367">
        <f t="shared" si="63"/>
        <v>0.24891833929711821</v>
      </c>
    </row>
    <row r="1368" spans="1:10" x14ac:dyDescent="0.25">
      <c r="A1368" t="s">
        <v>8219</v>
      </c>
      <c r="B1368">
        <v>87</v>
      </c>
      <c r="C1368">
        <f t="shared" si="62"/>
        <v>-0.12723591720445707</v>
      </c>
      <c r="H1368" t="s">
        <v>8221</v>
      </c>
      <c r="I1368">
        <v>33</v>
      </c>
      <c r="J1368">
        <f t="shared" si="63"/>
        <v>0.24891833929711821</v>
      </c>
    </row>
    <row r="1369" spans="1:10" x14ac:dyDescent="0.25">
      <c r="A1369" t="s">
        <v>8219</v>
      </c>
      <c r="B1369">
        <v>88</v>
      </c>
      <c r="C1369">
        <f t="shared" si="62"/>
        <v>-0.12605150283229341</v>
      </c>
      <c r="H1369" t="s">
        <v>8221</v>
      </c>
      <c r="I1369">
        <v>33</v>
      </c>
      <c r="J1369">
        <f t="shared" si="63"/>
        <v>0.24891833929711821</v>
      </c>
    </row>
    <row r="1370" spans="1:10" x14ac:dyDescent="0.25">
      <c r="A1370" t="s">
        <v>8219</v>
      </c>
      <c r="B1370">
        <v>88</v>
      </c>
      <c r="C1370">
        <f t="shared" si="62"/>
        <v>-0.12605150283229341</v>
      </c>
      <c r="H1370" t="s">
        <v>8221</v>
      </c>
      <c r="I1370">
        <v>33</v>
      </c>
      <c r="J1370">
        <f t="shared" si="63"/>
        <v>0.24891833929711821</v>
      </c>
    </row>
    <row r="1371" spans="1:10" x14ac:dyDescent="0.25">
      <c r="A1371" t="s">
        <v>8219</v>
      </c>
      <c r="B1371">
        <v>88</v>
      </c>
      <c r="C1371">
        <f t="shared" si="62"/>
        <v>-0.12605150283229341</v>
      </c>
      <c r="H1371" t="s">
        <v>8221</v>
      </c>
      <c r="I1371">
        <v>33</v>
      </c>
      <c r="J1371">
        <f t="shared" si="63"/>
        <v>0.24891833929711821</v>
      </c>
    </row>
    <row r="1372" spans="1:10" x14ac:dyDescent="0.25">
      <c r="A1372" t="s">
        <v>8219</v>
      </c>
      <c r="B1372">
        <v>88</v>
      </c>
      <c r="C1372">
        <f t="shared" si="62"/>
        <v>-0.12605150283229341</v>
      </c>
      <c r="H1372" t="s">
        <v>8221</v>
      </c>
      <c r="I1372">
        <v>33</v>
      </c>
      <c r="J1372">
        <f t="shared" si="63"/>
        <v>0.24891833929711821</v>
      </c>
    </row>
    <row r="1373" spans="1:10" x14ac:dyDescent="0.25">
      <c r="A1373" t="s">
        <v>8219</v>
      </c>
      <c r="B1373">
        <v>88</v>
      </c>
      <c r="C1373">
        <f t="shared" si="62"/>
        <v>-0.12605150283229341</v>
      </c>
      <c r="H1373" t="s">
        <v>8221</v>
      </c>
      <c r="I1373">
        <v>34</v>
      </c>
      <c r="J1373">
        <f t="shared" si="63"/>
        <v>0.26519794343170788</v>
      </c>
    </row>
    <row r="1374" spans="1:10" x14ac:dyDescent="0.25">
      <c r="A1374" t="s">
        <v>8219</v>
      </c>
      <c r="B1374">
        <v>88</v>
      </c>
      <c r="C1374">
        <f t="shared" si="62"/>
        <v>-0.12605150283229341</v>
      </c>
      <c r="H1374" t="s">
        <v>8221</v>
      </c>
      <c r="I1374">
        <v>34</v>
      </c>
      <c r="J1374">
        <f t="shared" si="63"/>
        <v>0.26519794343170788</v>
      </c>
    </row>
    <row r="1375" spans="1:10" x14ac:dyDescent="0.25">
      <c r="A1375" t="s">
        <v>8219</v>
      </c>
      <c r="B1375">
        <v>89</v>
      </c>
      <c r="C1375">
        <f t="shared" si="62"/>
        <v>-0.12486708846012977</v>
      </c>
      <c r="H1375" t="s">
        <v>8221</v>
      </c>
      <c r="I1375">
        <v>34</v>
      </c>
      <c r="J1375">
        <f t="shared" si="63"/>
        <v>0.26519794343170788</v>
      </c>
    </row>
    <row r="1376" spans="1:10" x14ac:dyDescent="0.25">
      <c r="A1376" t="s">
        <v>8219</v>
      </c>
      <c r="B1376">
        <v>89</v>
      </c>
      <c r="C1376">
        <f t="shared" si="62"/>
        <v>-0.12486708846012977</v>
      </c>
      <c r="H1376" t="s">
        <v>8221</v>
      </c>
      <c r="I1376">
        <v>34</v>
      </c>
      <c r="J1376">
        <f t="shared" si="63"/>
        <v>0.26519794343170788</v>
      </c>
    </row>
    <row r="1377" spans="1:10" x14ac:dyDescent="0.25">
      <c r="A1377" t="s">
        <v>8219</v>
      </c>
      <c r="B1377">
        <v>89</v>
      </c>
      <c r="C1377">
        <f t="shared" si="62"/>
        <v>-0.12486708846012977</v>
      </c>
      <c r="H1377" t="s">
        <v>8221</v>
      </c>
      <c r="I1377">
        <v>34</v>
      </c>
      <c r="J1377">
        <f t="shared" si="63"/>
        <v>0.26519794343170788</v>
      </c>
    </row>
    <row r="1378" spans="1:10" x14ac:dyDescent="0.25">
      <c r="A1378" t="s">
        <v>8219</v>
      </c>
      <c r="B1378">
        <v>89</v>
      </c>
      <c r="C1378">
        <f t="shared" si="62"/>
        <v>-0.12486708846012977</v>
      </c>
      <c r="H1378" t="s">
        <v>8221</v>
      </c>
      <c r="I1378">
        <v>35</v>
      </c>
      <c r="J1378">
        <f t="shared" si="63"/>
        <v>0.28147754756629756</v>
      </c>
    </row>
    <row r="1379" spans="1:10" x14ac:dyDescent="0.25">
      <c r="A1379" t="s">
        <v>8219</v>
      </c>
      <c r="B1379">
        <v>89</v>
      </c>
      <c r="C1379">
        <f t="shared" si="62"/>
        <v>-0.12486708846012977</v>
      </c>
      <c r="H1379" t="s">
        <v>8221</v>
      </c>
      <c r="I1379">
        <v>36</v>
      </c>
      <c r="J1379">
        <f t="shared" si="63"/>
        <v>0.29775715170088723</v>
      </c>
    </row>
    <row r="1380" spans="1:10" x14ac:dyDescent="0.25">
      <c r="A1380" t="s">
        <v>8219</v>
      </c>
      <c r="B1380">
        <v>89</v>
      </c>
      <c r="C1380">
        <f t="shared" si="62"/>
        <v>-0.12486708846012977</v>
      </c>
      <c r="H1380" t="s">
        <v>8221</v>
      </c>
      <c r="I1380">
        <v>36</v>
      </c>
      <c r="J1380">
        <f t="shared" si="63"/>
        <v>0.29775715170088723</v>
      </c>
    </row>
    <row r="1381" spans="1:10" x14ac:dyDescent="0.25">
      <c r="A1381" t="s">
        <v>8219</v>
      </c>
      <c r="B1381">
        <v>89</v>
      </c>
      <c r="C1381">
        <f t="shared" si="62"/>
        <v>-0.12486708846012977</v>
      </c>
      <c r="H1381" t="s">
        <v>8221</v>
      </c>
      <c r="I1381">
        <v>36</v>
      </c>
      <c r="J1381">
        <f t="shared" si="63"/>
        <v>0.29775715170088723</v>
      </c>
    </row>
    <row r="1382" spans="1:10" x14ac:dyDescent="0.25">
      <c r="A1382" t="s">
        <v>8219</v>
      </c>
      <c r="B1382">
        <v>89</v>
      </c>
      <c r="C1382">
        <f t="shared" si="62"/>
        <v>-0.12486708846012977</v>
      </c>
      <c r="H1382" t="s">
        <v>8221</v>
      </c>
      <c r="I1382">
        <v>36</v>
      </c>
      <c r="J1382">
        <f t="shared" si="63"/>
        <v>0.29775715170088723</v>
      </c>
    </row>
    <row r="1383" spans="1:10" x14ac:dyDescent="0.25">
      <c r="A1383" t="s">
        <v>8219</v>
      </c>
      <c r="B1383">
        <v>89</v>
      </c>
      <c r="C1383">
        <f t="shared" si="62"/>
        <v>-0.12486708846012977</v>
      </c>
      <c r="H1383" t="s">
        <v>8221</v>
      </c>
      <c r="I1383">
        <v>36</v>
      </c>
      <c r="J1383">
        <f t="shared" si="63"/>
        <v>0.29775715170088723</v>
      </c>
    </row>
    <row r="1384" spans="1:10" x14ac:dyDescent="0.25">
      <c r="A1384" t="s">
        <v>8219</v>
      </c>
      <c r="B1384">
        <v>89</v>
      </c>
      <c r="C1384">
        <f t="shared" si="62"/>
        <v>-0.12486708846012977</v>
      </c>
      <c r="H1384" t="s">
        <v>8221</v>
      </c>
      <c r="I1384">
        <v>37</v>
      </c>
      <c r="J1384">
        <f t="shared" si="63"/>
        <v>0.31403675583547691</v>
      </c>
    </row>
    <row r="1385" spans="1:10" x14ac:dyDescent="0.25">
      <c r="A1385" t="s">
        <v>8219</v>
      </c>
      <c r="B1385">
        <v>89</v>
      </c>
      <c r="C1385">
        <f t="shared" si="62"/>
        <v>-0.12486708846012977</v>
      </c>
      <c r="H1385" t="s">
        <v>8221</v>
      </c>
      <c r="I1385">
        <v>37</v>
      </c>
      <c r="J1385">
        <f t="shared" si="63"/>
        <v>0.31403675583547691</v>
      </c>
    </row>
    <row r="1386" spans="1:10" x14ac:dyDescent="0.25">
      <c r="A1386" t="s">
        <v>8219</v>
      </c>
      <c r="B1386">
        <v>90</v>
      </c>
      <c r="C1386">
        <f t="shared" si="62"/>
        <v>-0.12368267408796613</v>
      </c>
      <c r="H1386" t="s">
        <v>8221</v>
      </c>
      <c r="I1386">
        <v>37</v>
      </c>
      <c r="J1386">
        <f t="shared" si="63"/>
        <v>0.31403675583547691</v>
      </c>
    </row>
    <row r="1387" spans="1:10" x14ac:dyDescent="0.25">
      <c r="A1387" t="s">
        <v>8219</v>
      </c>
      <c r="B1387">
        <v>90</v>
      </c>
      <c r="C1387">
        <f t="shared" si="62"/>
        <v>-0.12368267408796613</v>
      </c>
      <c r="H1387" t="s">
        <v>8221</v>
      </c>
      <c r="I1387">
        <v>37</v>
      </c>
      <c r="J1387">
        <f t="shared" si="63"/>
        <v>0.31403675583547691</v>
      </c>
    </row>
    <row r="1388" spans="1:10" x14ac:dyDescent="0.25">
      <c r="A1388" t="s">
        <v>8219</v>
      </c>
      <c r="B1388">
        <v>90</v>
      </c>
      <c r="C1388">
        <f t="shared" si="62"/>
        <v>-0.12368267408796613</v>
      </c>
      <c r="H1388" t="s">
        <v>8221</v>
      </c>
      <c r="I1388">
        <v>37</v>
      </c>
      <c r="J1388">
        <f t="shared" si="63"/>
        <v>0.31403675583547691</v>
      </c>
    </row>
    <row r="1389" spans="1:10" x14ac:dyDescent="0.25">
      <c r="A1389" t="s">
        <v>8219</v>
      </c>
      <c r="B1389">
        <v>90</v>
      </c>
      <c r="C1389">
        <f t="shared" si="62"/>
        <v>-0.12368267408796613</v>
      </c>
      <c r="H1389" t="s">
        <v>8221</v>
      </c>
      <c r="I1389">
        <v>37</v>
      </c>
      <c r="J1389">
        <f t="shared" si="63"/>
        <v>0.31403675583547691</v>
      </c>
    </row>
    <row r="1390" spans="1:10" x14ac:dyDescent="0.25">
      <c r="A1390" t="s">
        <v>8219</v>
      </c>
      <c r="B1390">
        <v>90</v>
      </c>
      <c r="C1390">
        <f t="shared" si="62"/>
        <v>-0.12368267408796613</v>
      </c>
      <c r="H1390" t="s">
        <v>8221</v>
      </c>
      <c r="I1390">
        <v>37</v>
      </c>
      <c r="J1390">
        <f t="shared" si="63"/>
        <v>0.31403675583547691</v>
      </c>
    </row>
    <row r="1391" spans="1:10" x14ac:dyDescent="0.25">
      <c r="A1391" t="s">
        <v>8219</v>
      </c>
      <c r="B1391">
        <v>90</v>
      </c>
      <c r="C1391">
        <f t="shared" si="62"/>
        <v>-0.12368267408796613</v>
      </c>
      <c r="H1391" t="s">
        <v>8221</v>
      </c>
      <c r="I1391">
        <v>37</v>
      </c>
      <c r="J1391">
        <f t="shared" si="63"/>
        <v>0.31403675583547691</v>
      </c>
    </row>
    <row r="1392" spans="1:10" x14ac:dyDescent="0.25">
      <c r="A1392" t="s">
        <v>8219</v>
      </c>
      <c r="B1392">
        <v>90</v>
      </c>
      <c r="C1392">
        <f t="shared" si="62"/>
        <v>-0.12368267408796613</v>
      </c>
      <c r="H1392" t="s">
        <v>8221</v>
      </c>
      <c r="I1392">
        <v>38</v>
      </c>
      <c r="J1392">
        <f t="shared" si="63"/>
        <v>0.33031635997006659</v>
      </c>
    </row>
    <row r="1393" spans="1:10" x14ac:dyDescent="0.25">
      <c r="A1393" t="s">
        <v>8219</v>
      </c>
      <c r="B1393">
        <v>90</v>
      </c>
      <c r="C1393">
        <f t="shared" si="62"/>
        <v>-0.12368267408796613</v>
      </c>
      <c r="H1393" t="s">
        <v>8221</v>
      </c>
      <c r="I1393">
        <v>38</v>
      </c>
      <c r="J1393">
        <f t="shared" si="63"/>
        <v>0.33031635997006659</v>
      </c>
    </row>
    <row r="1394" spans="1:10" x14ac:dyDescent="0.25">
      <c r="A1394" t="s">
        <v>8219</v>
      </c>
      <c r="B1394">
        <v>90</v>
      </c>
      <c r="C1394">
        <f t="shared" si="62"/>
        <v>-0.12368267408796613</v>
      </c>
      <c r="H1394" t="s">
        <v>8221</v>
      </c>
      <c r="I1394">
        <v>38</v>
      </c>
      <c r="J1394">
        <f t="shared" si="63"/>
        <v>0.33031635997006659</v>
      </c>
    </row>
    <row r="1395" spans="1:10" x14ac:dyDescent="0.25">
      <c r="A1395" t="s">
        <v>8219</v>
      </c>
      <c r="B1395">
        <v>91</v>
      </c>
      <c r="C1395">
        <f t="shared" si="62"/>
        <v>-0.12249825971580248</v>
      </c>
      <c r="H1395" t="s">
        <v>8221</v>
      </c>
      <c r="I1395">
        <v>38</v>
      </c>
      <c r="J1395">
        <f t="shared" si="63"/>
        <v>0.33031635997006659</v>
      </c>
    </row>
    <row r="1396" spans="1:10" x14ac:dyDescent="0.25">
      <c r="A1396" t="s">
        <v>8219</v>
      </c>
      <c r="B1396">
        <v>91</v>
      </c>
      <c r="C1396">
        <f t="shared" si="62"/>
        <v>-0.12249825971580248</v>
      </c>
      <c r="H1396" t="s">
        <v>8221</v>
      </c>
      <c r="I1396">
        <v>38</v>
      </c>
      <c r="J1396">
        <f t="shared" si="63"/>
        <v>0.33031635997006659</v>
      </c>
    </row>
    <row r="1397" spans="1:10" x14ac:dyDescent="0.25">
      <c r="A1397" t="s">
        <v>8219</v>
      </c>
      <c r="B1397">
        <v>91</v>
      </c>
      <c r="C1397">
        <f t="shared" si="62"/>
        <v>-0.12249825971580248</v>
      </c>
      <c r="H1397" t="s">
        <v>8221</v>
      </c>
      <c r="I1397">
        <v>39</v>
      </c>
      <c r="J1397">
        <f t="shared" si="63"/>
        <v>0.34659596410465626</v>
      </c>
    </row>
    <row r="1398" spans="1:10" x14ac:dyDescent="0.25">
      <c r="A1398" t="s">
        <v>8219</v>
      </c>
      <c r="B1398">
        <v>91</v>
      </c>
      <c r="C1398">
        <f t="shared" si="62"/>
        <v>-0.12249825971580248</v>
      </c>
      <c r="H1398" t="s">
        <v>8221</v>
      </c>
      <c r="I1398">
        <v>39</v>
      </c>
      <c r="J1398">
        <f t="shared" si="63"/>
        <v>0.34659596410465626</v>
      </c>
    </row>
    <row r="1399" spans="1:10" x14ac:dyDescent="0.25">
      <c r="A1399" t="s">
        <v>8219</v>
      </c>
      <c r="B1399">
        <v>91</v>
      </c>
      <c r="C1399">
        <f t="shared" si="62"/>
        <v>-0.12249825971580248</v>
      </c>
      <c r="H1399" t="s">
        <v>8221</v>
      </c>
      <c r="I1399">
        <v>39</v>
      </c>
      <c r="J1399">
        <f t="shared" si="63"/>
        <v>0.34659596410465626</v>
      </c>
    </row>
    <row r="1400" spans="1:10" x14ac:dyDescent="0.25">
      <c r="A1400" t="s">
        <v>8219</v>
      </c>
      <c r="B1400">
        <v>92</v>
      </c>
      <c r="C1400">
        <f t="shared" si="62"/>
        <v>-0.12131384534363884</v>
      </c>
      <c r="H1400" t="s">
        <v>8221</v>
      </c>
      <c r="I1400">
        <v>39</v>
      </c>
      <c r="J1400">
        <f t="shared" si="63"/>
        <v>0.34659596410465626</v>
      </c>
    </row>
    <row r="1401" spans="1:10" x14ac:dyDescent="0.25">
      <c r="A1401" t="s">
        <v>8219</v>
      </c>
      <c r="B1401">
        <v>92</v>
      </c>
      <c r="C1401">
        <f t="shared" si="62"/>
        <v>-0.12131384534363884</v>
      </c>
      <c r="H1401" t="s">
        <v>8221</v>
      </c>
      <c r="I1401">
        <v>39</v>
      </c>
      <c r="J1401">
        <f t="shared" si="63"/>
        <v>0.34659596410465626</v>
      </c>
    </row>
    <row r="1402" spans="1:10" x14ac:dyDescent="0.25">
      <c r="A1402" t="s">
        <v>8219</v>
      </c>
      <c r="B1402">
        <v>92</v>
      </c>
      <c r="C1402">
        <f t="shared" si="62"/>
        <v>-0.12131384534363884</v>
      </c>
      <c r="H1402" t="s">
        <v>8221</v>
      </c>
      <c r="I1402">
        <v>39</v>
      </c>
      <c r="J1402">
        <f t="shared" si="63"/>
        <v>0.34659596410465626</v>
      </c>
    </row>
    <row r="1403" spans="1:10" x14ac:dyDescent="0.25">
      <c r="A1403" t="s">
        <v>8219</v>
      </c>
      <c r="B1403">
        <v>93</v>
      </c>
      <c r="C1403">
        <f t="shared" si="62"/>
        <v>-0.1201294309714752</v>
      </c>
      <c r="H1403" t="s">
        <v>8221</v>
      </c>
      <c r="I1403">
        <v>40</v>
      </c>
      <c r="J1403">
        <f t="shared" si="63"/>
        <v>0.36287556823924594</v>
      </c>
    </row>
    <row r="1404" spans="1:10" x14ac:dyDescent="0.25">
      <c r="A1404" t="s">
        <v>8219</v>
      </c>
      <c r="B1404">
        <v>93</v>
      </c>
      <c r="C1404">
        <f t="shared" si="62"/>
        <v>-0.1201294309714752</v>
      </c>
      <c r="H1404" t="s">
        <v>8221</v>
      </c>
      <c r="I1404">
        <v>40</v>
      </c>
      <c r="J1404">
        <f t="shared" si="63"/>
        <v>0.36287556823924594</v>
      </c>
    </row>
    <row r="1405" spans="1:10" x14ac:dyDescent="0.25">
      <c r="A1405" t="s">
        <v>8219</v>
      </c>
      <c r="B1405">
        <v>93</v>
      </c>
      <c r="C1405">
        <f t="shared" si="62"/>
        <v>-0.1201294309714752</v>
      </c>
      <c r="H1405" t="s">
        <v>8221</v>
      </c>
      <c r="I1405">
        <v>40</v>
      </c>
      <c r="J1405">
        <f t="shared" si="63"/>
        <v>0.36287556823924594</v>
      </c>
    </row>
    <row r="1406" spans="1:10" x14ac:dyDescent="0.25">
      <c r="A1406" t="s">
        <v>8219</v>
      </c>
      <c r="B1406">
        <v>93</v>
      </c>
      <c r="C1406">
        <f t="shared" si="62"/>
        <v>-0.1201294309714752</v>
      </c>
      <c r="H1406" t="s">
        <v>8221</v>
      </c>
      <c r="I1406">
        <v>41</v>
      </c>
      <c r="J1406">
        <f t="shared" si="63"/>
        <v>0.37915517237383561</v>
      </c>
    </row>
    <row r="1407" spans="1:10" x14ac:dyDescent="0.25">
      <c r="A1407" t="s">
        <v>8219</v>
      </c>
      <c r="B1407">
        <v>93</v>
      </c>
      <c r="C1407">
        <f t="shared" si="62"/>
        <v>-0.1201294309714752</v>
      </c>
      <c r="H1407" t="s">
        <v>8221</v>
      </c>
      <c r="I1407">
        <v>41</v>
      </c>
      <c r="J1407">
        <f t="shared" si="63"/>
        <v>0.37915517237383561</v>
      </c>
    </row>
    <row r="1408" spans="1:10" x14ac:dyDescent="0.25">
      <c r="A1408" t="s">
        <v>8219</v>
      </c>
      <c r="B1408">
        <v>93</v>
      </c>
      <c r="C1408">
        <f t="shared" si="62"/>
        <v>-0.1201294309714752</v>
      </c>
      <c r="H1408" t="s">
        <v>8221</v>
      </c>
      <c r="I1408">
        <v>41</v>
      </c>
      <c r="J1408">
        <f t="shared" si="63"/>
        <v>0.37915517237383561</v>
      </c>
    </row>
    <row r="1409" spans="1:10" x14ac:dyDescent="0.25">
      <c r="A1409" t="s">
        <v>8219</v>
      </c>
      <c r="B1409">
        <v>94</v>
      </c>
      <c r="C1409">
        <f t="shared" si="62"/>
        <v>-0.11894501659931156</v>
      </c>
      <c r="H1409" t="s">
        <v>8221</v>
      </c>
      <c r="I1409">
        <v>42</v>
      </c>
      <c r="J1409">
        <f t="shared" si="63"/>
        <v>0.39543477650842529</v>
      </c>
    </row>
    <row r="1410" spans="1:10" x14ac:dyDescent="0.25">
      <c r="A1410" t="s">
        <v>8219</v>
      </c>
      <c r="B1410">
        <v>94</v>
      </c>
      <c r="C1410">
        <f t="shared" ref="C1410:C1473" si="64">STANDARDIZE(B1410,$E$2,$E$14)</f>
        <v>-0.11894501659931156</v>
      </c>
      <c r="H1410" t="s">
        <v>8221</v>
      </c>
      <c r="I1410">
        <v>42</v>
      </c>
      <c r="J1410">
        <f t="shared" si="63"/>
        <v>0.39543477650842529</v>
      </c>
    </row>
    <row r="1411" spans="1:10" x14ac:dyDescent="0.25">
      <c r="A1411" t="s">
        <v>8219</v>
      </c>
      <c r="B1411">
        <v>94</v>
      </c>
      <c r="C1411">
        <f t="shared" si="64"/>
        <v>-0.11894501659931156</v>
      </c>
      <c r="H1411" t="s">
        <v>8221</v>
      </c>
      <c r="I1411">
        <v>43</v>
      </c>
      <c r="J1411">
        <f t="shared" ref="J1411:J1474" si="65">STANDARDIZE(I1411,$L$2,$L$14)</f>
        <v>0.41171438064301497</v>
      </c>
    </row>
    <row r="1412" spans="1:10" x14ac:dyDescent="0.25">
      <c r="A1412" t="s">
        <v>8219</v>
      </c>
      <c r="B1412">
        <v>94</v>
      </c>
      <c r="C1412">
        <f t="shared" si="64"/>
        <v>-0.11894501659931156</v>
      </c>
      <c r="H1412" t="s">
        <v>8221</v>
      </c>
      <c r="I1412">
        <v>44</v>
      </c>
      <c r="J1412">
        <f t="shared" si="65"/>
        <v>0.42799398477760464</v>
      </c>
    </row>
    <row r="1413" spans="1:10" x14ac:dyDescent="0.25">
      <c r="A1413" t="s">
        <v>8219</v>
      </c>
      <c r="B1413">
        <v>94</v>
      </c>
      <c r="C1413">
        <f t="shared" si="64"/>
        <v>-0.11894501659931156</v>
      </c>
      <c r="H1413" t="s">
        <v>8221</v>
      </c>
      <c r="I1413">
        <v>45</v>
      </c>
      <c r="J1413">
        <f t="shared" si="65"/>
        <v>0.44427358891219432</v>
      </c>
    </row>
    <row r="1414" spans="1:10" x14ac:dyDescent="0.25">
      <c r="A1414" t="s">
        <v>8219</v>
      </c>
      <c r="B1414">
        <v>94</v>
      </c>
      <c r="C1414">
        <f t="shared" si="64"/>
        <v>-0.11894501659931156</v>
      </c>
      <c r="H1414" t="s">
        <v>8221</v>
      </c>
      <c r="I1414">
        <v>45</v>
      </c>
      <c r="J1414">
        <f t="shared" si="65"/>
        <v>0.44427358891219432</v>
      </c>
    </row>
    <row r="1415" spans="1:10" x14ac:dyDescent="0.25">
      <c r="A1415" t="s">
        <v>8219</v>
      </c>
      <c r="B1415">
        <v>94</v>
      </c>
      <c r="C1415">
        <f t="shared" si="64"/>
        <v>-0.11894501659931156</v>
      </c>
      <c r="H1415" t="s">
        <v>8221</v>
      </c>
      <c r="I1415">
        <v>45</v>
      </c>
      <c r="J1415">
        <f t="shared" si="65"/>
        <v>0.44427358891219432</v>
      </c>
    </row>
    <row r="1416" spans="1:10" x14ac:dyDescent="0.25">
      <c r="A1416" t="s">
        <v>8219</v>
      </c>
      <c r="B1416">
        <v>94</v>
      </c>
      <c r="C1416">
        <f t="shared" si="64"/>
        <v>-0.11894501659931156</v>
      </c>
      <c r="H1416" t="s">
        <v>8221</v>
      </c>
      <c r="I1416">
        <v>46</v>
      </c>
      <c r="J1416">
        <f t="shared" si="65"/>
        <v>0.46055319304678399</v>
      </c>
    </row>
    <row r="1417" spans="1:10" x14ac:dyDescent="0.25">
      <c r="A1417" t="s">
        <v>8219</v>
      </c>
      <c r="B1417">
        <v>95</v>
      </c>
      <c r="C1417">
        <f t="shared" si="64"/>
        <v>-0.11776060222714792</v>
      </c>
      <c r="H1417" t="s">
        <v>8221</v>
      </c>
      <c r="I1417">
        <v>47</v>
      </c>
      <c r="J1417">
        <f t="shared" si="65"/>
        <v>0.47683279718137367</v>
      </c>
    </row>
    <row r="1418" spans="1:10" x14ac:dyDescent="0.25">
      <c r="A1418" t="s">
        <v>8219</v>
      </c>
      <c r="B1418">
        <v>95</v>
      </c>
      <c r="C1418">
        <f t="shared" si="64"/>
        <v>-0.11776060222714792</v>
      </c>
      <c r="H1418" t="s">
        <v>8221</v>
      </c>
      <c r="I1418">
        <v>47</v>
      </c>
      <c r="J1418">
        <f t="shared" si="65"/>
        <v>0.47683279718137367</v>
      </c>
    </row>
    <row r="1419" spans="1:10" x14ac:dyDescent="0.25">
      <c r="A1419" t="s">
        <v>8219</v>
      </c>
      <c r="B1419">
        <v>95</v>
      </c>
      <c r="C1419">
        <f t="shared" si="64"/>
        <v>-0.11776060222714792</v>
      </c>
      <c r="H1419" t="s">
        <v>8221</v>
      </c>
      <c r="I1419">
        <v>48</v>
      </c>
      <c r="J1419">
        <f t="shared" si="65"/>
        <v>0.49311240131596334</v>
      </c>
    </row>
    <row r="1420" spans="1:10" x14ac:dyDescent="0.25">
      <c r="A1420" t="s">
        <v>8219</v>
      </c>
      <c r="B1420">
        <v>95</v>
      </c>
      <c r="C1420">
        <f t="shared" si="64"/>
        <v>-0.11776060222714792</v>
      </c>
      <c r="H1420" t="s">
        <v>8221</v>
      </c>
      <c r="I1420">
        <v>48</v>
      </c>
      <c r="J1420">
        <f t="shared" si="65"/>
        <v>0.49311240131596334</v>
      </c>
    </row>
    <row r="1421" spans="1:10" x14ac:dyDescent="0.25">
      <c r="A1421" t="s">
        <v>8219</v>
      </c>
      <c r="B1421">
        <v>95</v>
      </c>
      <c r="C1421">
        <f t="shared" si="64"/>
        <v>-0.11776060222714792</v>
      </c>
      <c r="H1421" t="s">
        <v>8221</v>
      </c>
      <c r="I1421">
        <v>49</v>
      </c>
      <c r="J1421">
        <f t="shared" si="65"/>
        <v>0.50939200545055296</v>
      </c>
    </row>
    <row r="1422" spans="1:10" x14ac:dyDescent="0.25">
      <c r="A1422" t="s">
        <v>8219</v>
      </c>
      <c r="B1422">
        <v>95</v>
      </c>
      <c r="C1422">
        <f t="shared" si="64"/>
        <v>-0.11776060222714792</v>
      </c>
      <c r="H1422" t="s">
        <v>8221</v>
      </c>
      <c r="I1422">
        <v>49</v>
      </c>
      <c r="J1422">
        <f t="shared" si="65"/>
        <v>0.50939200545055296</v>
      </c>
    </row>
    <row r="1423" spans="1:10" x14ac:dyDescent="0.25">
      <c r="A1423" t="s">
        <v>8219</v>
      </c>
      <c r="B1423">
        <v>95</v>
      </c>
      <c r="C1423">
        <f t="shared" si="64"/>
        <v>-0.11776060222714792</v>
      </c>
      <c r="H1423" t="s">
        <v>8221</v>
      </c>
      <c r="I1423">
        <v>49</v>
      </c>
      <c r="J1423">
        <f t="shared" si="65"/>
        <v>0.50939200545055296</v>
      </c>
    </row>
    <row r="1424" spans="1:10" x14ac:dyDescent="0.25">
      <c r="A1424" t="s">
        <v>8219</v>
      </c>
      <c r="B1424">
        <v>96</v>
      </c>
      <c r="C1424">
        <f t="shared" si="64"/>
        <v>-0.11657618785498428</v>
      </c>
      <c r="H1424" t="s">
        <v>8221</v>
      </c>
      <c r="I1424">
        <v>50</v>
      </c>
      <c r="J1424">
        <f t="shared" si="65"/>
        <v>0.5256716095851427</v>
      </c>
    </row>
    <row r="1425" spans="1:10" x14ac:dyDescent="0.25">
      <c r="A1425" t="s">
        <v>8219</v>
      </c>
      <c r="B1425">
        <v>96</v>
      </c>
      <c r="C1425">
        <f t="shared" si="64"/>
        <v>-0.11657618785498428</v>
      </c>
      <c r="H1425" t="s">
        <v>8221</v>
      </c>
      <c r="I1425">
        <v>50</v>
      </c>
      <c r="J1425">
        <f t="shared" si="65"/>
        <v>0.5256716095851427</v>
      </c>
    </row>
    <row r="1426" spans="1:10" x14ac:dyDescent="0.25">
      <c r="A1426" t="s">
        <v>8219</v>
      </c>
      <c r="B1426">
        <v>96</v>
      </c>
      <c r="C1426">
        <f t="shared" si="64"/>
        <v>-0.11657618785498428</v>
      </c>
      <c r="H1426" t="s">
        <v>8221</v>
      </c>
      <c r="I1426">
        <v>52</v>
      </c>
      <c r="J1426">
        <f t="shared" si="65"/>
        <v>0.55823081785432205</v>
      </c>
    </row>
    <row r="1427" spans="1:10" x14ac:dyDescent="0.25">
      <c r="A1427" t="s">
        <v>8219</v>
      </c>
      <c r="B1427">
        <v>96</v>
      </c>
      <c r="C1427">
        <f t="shared" si="64"/>
        <v>-0.11657618785498428</v>
      </c>
      <c r="H1427" t="s">
        <v>8221</v>
      </c>
      <c r="I1427">
        <v>52</v>
      </c>
      <c r="J1427">
        <f t="shared" si="65"/>
        <v>0.55823081785432205</v>
      </c>
    </row>
    <row r="1428" spans="1:10" x14ac:dyDescent="0.25">
      <c r="A1428" t="s">
        <v>8219</v>
      </c>
      <c r="B1428">
        <v>96</v>
      </c>
      <c r="C1428">
        <f t="shared" si="64"/>
        <v>-0.11657618785498428</v>
      </c>
      <c r="H1428" t="s">
        <v>8221</v>
      </c>
      <c r="I1428">
        <v>52</v>
      </c>
      <c r="J1428">
        <f t="shared" si="65"/>
        <v>0.55823081785432205</v>
      </c>
    </row>
    <row r="1429" spans="1:10" x14ac:dyDescent="0.25">
      <c r="A1429" t="s">
        <v>8219</v>
      </c>
      <c r="B1429">
        <v>96</v>
      </c>
      <c r="C1429">
        <f t="shared" si="64"/>
        <v>-0.11657618785498428</v>
      </c>
      <c r="H1429" t="s">
        <v>8221</v>
      </c>
      <c r="I1429">
        <v>53</v>
      </c>
      <c r="J1429">
        <f t="shared" si="65"/>
        <v>0.57451042198891167</v>
      </c>
    </row>
    <row r="1430" spans="1:10" x14ac:dyDescent="0.25">
      <c r="A1430" t="s">
        <v>8219</v>
      </c>
      <c r="B1430">
        <v>96</v>
      </c>
      <c r="C1430">
        <f t="shared" si="64"/>
        <v>-0.11657618785498428</v>
      </c>
      <c r="H1430" t="s">
        <v>8221</v>
      </c>
      <c r="I1430">
        <v>53</v>
      </c>
      <c r="J1430">
        <f t="shared" si="65"/>
        <v>0.57451042198891167</v>
      </c>
    </row>
    <row r="1431" spans="1:10" x14ac:dyDescent="0.25">
      <c r="A1431" t="s">
        <v>8219</v>
      </c>
      <c r="B1431">
        <v>96</v>
      </c>
      <c r="C1431">
        <f t="shared" si="64"/>
        <v>-0.11657618785498428</v>
      </c>
      <c r="H1431" t="s">
        <v>8221</v>
      </c>
      <c r="I1431">
        <v>55</v>
      </c>
      <c r="J1431">
        <f t="shared" si="65"/>
        <v>0.60706963025809102</v>
      </c>
    </row>
    <row r="1432" spans="1:10" x14ac:dyDescent="0.25">
      <c r="A1432" t="s">
        <v>8219</v>
      </c>
      <c r="B1432">
        <v>96</v>
      </c>
      <c r="C1432">
        <f t="shared" si="64"/>
        <v>-0.11657618785498428</v>
      </c>
      <c r="H1432" t="s">
        <v>8221</v>
      </c>
      <c r="I1432">
        <v>55</v>
      </c>
      <c r="J1432">
        <f t="shared" si="65"/>
        <v>0.60706963025809102</v>
      </c>
    </row>
    <row r="1433" spans="1:10" x14ac:dyDescent="0.25">
      <c r="A1433" t="s">
        <v>8219</v>
      </c>
      <c r="B1433">
        <v>96</v>
      </c>
      <c r="C1433">
        <f t="shared" si="64"/>
        <v>-0.11657618785498428</v>
      </c>
      <c r="H1433" t="s">
        <v>8221</v>
      </c>
      <c r="I1433">
        <v>56</v>
      </c>
      <c r="J1433">
        <f t="shared" si="65"/>
        <v>0.62334923439268075</v>
      </c>
    </row>
    <row r="1434" spans="1:10" x14ac:dyDescent="0.25">
      <c r="A1434" t="s">
        <v>8219</v>
      </c>
      <c r="B1434">
        <v>97</v>
      </c>
      <c r="C1434">
        <f t="shared" si="64"/>
        <v>-0.11539177348282063</v>
      </c>
      <c r="H1434" t="s">
        <v>8221</v>
      </c>
      <c r="I1434">
        <v>57</v>
      </c>
      <c r="J1434">
        <f t="shared" si="65"/>
        <v>0.63962883852727037</v>
      </c>
    </row>
    <row r="1435" spans="1:10" x14ac:dyDescent="0.25">
      <c r="A1435" t="s">
        <v>8219</v>
      </c>
      <c r="B1435">
        <v>97</v>
      </c>
      <c r="C1435">
        <f t="shared" si="64"/>
        <v>-0.11539177348282063</v>
      </c>
      <c r="H1435" t="s">
        <v>8221</v>
      </c>
      <c r="I1435">
        <v>57</v>
      </c>
      <c r="J1435">
        <f t="shared" si="65"/>
        <v>0.63962883852727037</v>
      </c>
    </row>
    <row r="1436" spans="1:10" x14ac:dyDescent="0.25">
      <c r="A1436" t="s">
        <v>8219</v>
      </c>
      <c r="B1436">
        <v>97</v>
      </c>
      <c r="C1436">
        <f t="shared" si="64"/>
        <v>-0.11539177348282063</v>
      </c>
      <c r="H1436" t="s">
        <v>8221</v>
      </c>
      <c r="I1436">
        <v>59</v>
      </c>
      <c r="J1436">
        <f t="shared" si="65"/>
        <v>0.67218804679644972</v>
      </c>
    </row>
    <row r="1437" spans="1:10" x14ac:dyDescent="0.25">
      <c r="A1437" t="s">
        <v>8219</v>
      </c>
      <c r="B1437">
        <v>97</v>
      </c>
      <c r="C1437">
        <f t="shared" si="64"/>
        <v>-0.11539177348282063</v>
      </c>
      <c r="H1437" t="s">
        <v>8221</v>
      </c>
      <c r="I1437">
        <v>60</v>
      </c>
      <c r="J1437">
        <f t="shared" si="65"/>
        <v>0.68846765093103945</v>
      </c>
    </row>
    <row r="1438" spans="1:10" x14ac:dyDescent="0.25">
      <c r="A1438" t="s">
        <v>8219</v>
      </c>
      <c r="B1438">
        <v>97</v>
      </c>
      <c r="C1438">
        <f t="shared" si="64"/>
        <v>-0.11539177348282063</v>
      </c>
      <c r="H1438" t="s">
        <v>8221</v>
      </c>
      <c r="I1438">
        <v>60</v>
      </c>
      <c r="J1438">
        <f t="shared" si="65"/>
        <v>0.68846765093103945</v>
      </c>
    </row>
    <row r="1439" spans="1:10" x14ac:dyDescent="0.25">
      <c r="A1439" t="s">
        <v>8219</v>
      </c>
      <c r="B1439">
        <v>97</v>
      </c>
      <c r="C1439">
        <f t="shared" si="64"/>
        <v>-0.11539177348282063</v>
      </c>
      <c r="H1439" t="s">
        <v>8221</v>
      </c>
      <c r="I1439">
        <v>66</v>
      </c>
      <c r="J1439">
        <f t="shared" si="65"/>
        <v>0.78614527573857751</v>
      </c>
    </row>
    <row r="1440" spans="1:10" x14ac:dyDescent="0.25">
      <c r="A1440" t="s">
        <v>8219</v>
      </c>
      <c r="B1440">
        <v>97</v>
      </c>
      <c r="C1440">
        <f t="shared" si="64"/>
        <v>-0.11539177348282063</v>
      </c>
      <c r="H1440" t="s">
        <v>8221</v>
      </c>
      <c r="I1440">
        <v>67</v>
      </c>
      <c r="J1440">
        <f t="shared" si="65"/>
        <v>0.80242487987316713</v>
      </c>
    </row>
    <row r="1441" spans="1:10" x14ac:dyDescent="0.25">
      <c r="A1441" t="s">
        <v>8219</v>
      </c>
      <c r="B1441">
        <v>98</v>
      </c>
      <c r="C1441">
        <f t="shared" si="64"/>
        <v>-0.11420735911065699</v>
      </c>
      <c r="H1441" t="s">
        <v>8221</v>
      </c>
      <c r="I1441">
        <v>68</v>
      </c>
      <c r="J1441">
        <f t="shared" si="65"/>
        <v>0.81870448400775686</v>
      </c>
    </row>
    <row r="1442" spans="1:10" x14ac:dyDescent="0.25">
      <c r="A1442" t="s">
        <v>8219</v>
      </c>
      <c r="B1442">
        <v>98</v>
      </c>
      <c r="C1442">
        <f t="shared" si="64"/>
        <v>-0.11420735911065699</v>
      </c>
      <c r="H1442" t="s">
        <v>8221</v>
      </c>
      <c r="I1442">
        <v>70</v>
      </c>
      <c r="J1442">
        <f t="shared" si="65"/>
        <v>0.85126369227693621</v>
      </c>
    </row>
    <row r="1443" spans="1:10" x14ac:dyDescent="0.25">
      <c r="A1443" t="s">
        <v>8219</v>
      </c>
      <c r="B1443">
        <v>98</v>
      </c>
      <c r="C1443">
        <f t="shared" si="64"/>
        <v>-0.11420735911065699</v>
      </c>
      <c r="H1443" t="s">
        <v>8221</v>
      </c>
      <c r="I1443">
        <v>70</v>
      </c>
      <c r="J1443">
        <f t="shared" si="65"/>
        <v>0.85126369227693621</v>
      </c>
    </row>
    <row r="1444" spans="1:10" x14ac:dyDescent="0.25">
      <c r="A1444" t="s">
        <v>8219</v>
      </c>
      <c r="B1444">
        <v>98</v>
      </c>
      <c r="C1444">
        <f t="shared" si="64"/>
        <v>-0.11420735911065699</v>
      </c>
      <c r="H1444" t="s">
        <v>8221</v>
      </c>
      <c r="I1444">
        <v>72</v>
      </c>
      <c r="J1444">
        <f t="shared" si="65"/>
        <v>0.88382290054611556</v>
      </c>
    </row>
    <row r="1445" spans="1:10" x14ac:dyDescent="0.25">
      <c r="A1445" t="s">
        <v>8219</v>
      </c>
      <c r="B1445">
        <v>98</v>
      </c>
      <c r="C1445">
        <f t="shared" si="64"/>
        <v>-0.11420735911065699</v>
      </c>
      <c r="H1445" t="s">
        <v>8221</v>
      </c>
      <c r="I1445">
        <v>72</v>
      </c>
      <c r="J1445">
        <f t="shared" si="65"/>
        <v>0.88382290054611556</v>
      </c>
    </row>
    <row r="1446" spans="1:10" x14ac:dyDescent="0.25">
      <c r="A1446" t="s">
        <v>8219</v>
      </c>
      <c r="B1446">
        <v>98</v>
      </c>
      <c r="C1446">
        <f t="shared" si="64"/>
        <v>-0.11420735911065699</v>
      </c>
      <c r="H1446" t="s">
        <v>8221</v>
      </c>
      <c r="I1446">
        <v>73</v>
      </c>
      <c r="J1446">
        <f t="shared" si="65"/>
        <v>0.90010250468070518</v>
      </c>
    </row>
    <row r="1447" spans="1:10" x14ac:dyDescent="0.25">
      <c r="A1447" t="s">
        <v>8219</v>
      </c>
      <c r="B1447">
        <v>99</v>
      </c>
      <c r="C1447">
        <f t="shared" si="64"/>
        <v>-0.11302294473849335</v>
      </c>
      <c r="H1447" t="s">
        <v>8221</v>
      </c>
      <c r="I1447">
        <v>75</v>
      </c>
      <c r="J1447">
        <f t="shared" si="65"/>
        <v>0.93266171294988454</v>
      </c>
    </row>
    <row r="1448" spans="1:10" x14ac:dyDescent="0.25">
      <c r="A1448" t="s">
        <v>8219</v>
      </c>
      <c r="B1448">
        <v>99</v>
      </c>
      <c r="C1448">
        <f t="shared" si="64"/>
        <v>-0.11302294473849335</v>
      </c>
      <c r="H1448" t="s">
        <v>8221</v>
      </c>
      <c r="I1448">
        <v>76</v>
      </c>
      <c r="J1448">
        <f t="shared" si="65"/>
        <v>0.94894131708447427</v>
      </c>
    </row>
    <row r="1449" spans="1:10" x14ac:dyDescent="0.25">
      <c r="A1449" t="s">
        <v>8219</v>
      </c>
      <c r="B1449">
        <v>99</v>
      </c>
      <c r="C1449">
        <f t="shared" si="64"/>
        <v>-0.11302294473849335</v>
      </c>
      <c r="H1449" t="s">
        <v>8221</v>
      </c>
      <c r="I1449">
        <v>76</v>
      </c>
      <c r="J1449">
        <f t="shared" si="65"/>
        <v>0.94894131708447427</v>
      </c>
    </row>
    <row r="1450" spans="1:10" x14ac:dyDescent="0.25">
      <c r="A1450" t="s">
        <v>8219</v>
      </c>
      <c r="B1450">
        <v>99</v>
      </c>
      <c r="C1450">
        <f t="shared" si="64"/>
        <v>-0.11302294473849335</v>
      </c>
      <c r="H1450" t="s">
        <v>8221</v>
      </c>
      <c r="I1450">
        <v>76</v>
      </c>
      <c r="J1450">
        <f t="shared" si="65"/>
        <v>0.94894131708447427</v>
      </c>
    </row>
    <row r="1451" spans="1:10" x14ac:dyDescent="0.25">
      <c r="A1451" t="s">
        <v>8219</v>
      </c>
      <c r="B1451">
        <v>99</v>
      </c>
      <c r="C1451">
        <f t="shared" si="64"/>
        <v>-0.11302294473849335</v>
      </c>
      <c r="H1451" t="s">
        <v>8221</v>
      </c>
      <c r="I1451">
        <v>79</v>
      </c>
      <c r="J1451">
        <f t="shared" si="65"/>
        <v>0.99778012948824324</v>
      </c>
    </row>
    <row r="1452" spans="1:10" x14ac:dyDescent="0.25">
      <c r="A1452" t="s">
        <v>8219</v>
      </c>
      <c r="B1452">
        <v>99</v>
      </c>
      <c r="C1452">
        <f t="shared" si="64"/>
        <v>-0.11302294473849335</v>
      </c>
      <c r="H1452" t="s">
        <v>8221</v>
      </c>
      <c r="I1452">
        <v>81</v>
      </c>
      <c r="J1452">
        <f t="shared" si="65"/>
        <v>1.0303393377574226</v>
      </c>
    </row>
    <row r="1453" spans="1:10" x14ac:dyDescent="0.25">
      <c r="A1453" t="s">
        <v>8219</v>
      </c>
      <c r="B1453">
        <v>99</v>
      </c>
      <c r="C1453">
        <f t="shared" si="64"/>
        <v>-0.11302294473849335</v>
      </c>
      <c r="H1453" t="s">
        <v>8221</v>
      </c>
      <c r="I1453">
        <v>81</v>
      </c>
      <c r="J1453">
        <f t="shared" si="65"/>
        <v>1.0303393377574226</v>
      </c>
    </row>
    <row r="1454" spans="1:10" x14ac:dyDescent="0.25">
      <c r="A1454" t="s">
        <v>8219</v>
      </c>
      <c r="B1454">
        <v>100</v>
      </c>
      <c r="C1454">
        <f t="shared" si="64"/>
        <v>-0.11183853036632971</v>
      </c>
      <c r="H1454" t="s">
        <v>8221</v>
      </c>
      <c r="I1454">
        <v>83</v>
      </c>
      <c r="J1454">
        <f t="shared" si="65"/>
        <v>1.0628985460266018</v>
      </c>
    </row>
    <row r="1455" spans="1:10" x14ac:dyDescent="0.25">
      <c r="A1455" t="s">
        <v>8219</v>
      </c>
      <c r="B1455">
        <v>100</v>
      </c>
      <c r="C1455">
        <f t="shared" si="64"/>
        <v>-0.11183853036632971</v>
      </c>
      <c r="H1455" t="s">
        <v>8221</v>
      </c>
      <c r="I1455">
        <v>84</v>
      </c>
      <c r="J1455">
        <f t="shared" si="65"/>
        <v>1.0791781501611915</v>
      </c>
    </row>
    <row r="1456" spans="1:10" x14ac:dyDescent="0.25">
      <c r="A1456" t="s">
        <v>8219</v>
      </c>
      <c r="B1456">
        <v>100</v>
      </c>
      <c r="C1456">
        <f t="shared" si="64"/>
        <v>-0.11183853036632971</v>
      </c>
      <c r="H1456" t="s">
        <v>8221</v>
      </c>
      <c r="I1456">
        <v>84</v>
      </c>
      <c r="J1456">
        <f t="shared" si="65"/>
        <v>1.0791781501611915</v>
      </c>
    </row>
    <row r="1457" spans="1:10" x14ac:dyDescent="0.25">
      <c r="A1457" t="s">
        <v>8219</v>
      </c>
      <c r="B1457">
        <v>100</v>
      </c>
      <c r="C1457">
        <f t="shared" si="64"/>
        <v>-0.11183853036632971</v>
      </c>
      <c r="H1457" t="s">
        <v>8221</v>
      </c>
      <c r="I1457">
        <v>84</v>
      </c>
      <c r="J1457">
        <f t="shared" si="65"/>
        <v>1.0791781501611915</v>
      </c>
    </row>
    <row r="1458" spans="1:10" x14ac:dyDescent="0.25">
      <c r="A1458" t="s">
        <v>8219</v>
      </c>
      <c r="B1458">
        <v>100</v>
      </c>
      <c r="C1458">
        <f t="shared" si="64"/>
        <v>-0.11183853036632971</v>
      </c>
      <c r="H1458" t="s">
        <v>8221</v>
      </c>
      <c r="I1458">
        <v>85</v>
      </c>
      <c r="J1458">
        <f t="shared" si="65"/>
        <v>1.0954577542957813</v>
      </c>
    </row>
    <row r="1459" spans="1:10" x14ac:dyDescent="0.25">
      <c r="A1459" t="s">
        <v>8219</v>
      </c>
      <c r="B1459">
        <v>100</v>
      </c>
      <c r="C1459">
        <f t="shared" si="64"/>
        <v>-0.11183853036632971</v>
      </c>
      <c r="H1459" t="s">
        <v>8221</v>
      </c>
      <c r="I1459">
        <v>86</v>
      </c>
      <c r="J1459">
        <f t="shared" si="65"/>
        <v>1.1117373584303709</v>
      </c>
    </row>
    <row r="1460" spans="1:10" x14ac:dyDescent="0.25">
      <c r="A1460" t="s">
        <v>8219</v>
      </c>
      <c r="B1460">
        <v>100</v>
      </c>
      <c r="C1460">
        <f t="shared" si="64"/>
        <v>-0.11183853036632971</v>
      </c>
      <c r="H1460" t="s">
        <v>8221</v>
      </c>
      <c r="I1460">
        <v>89</v>
      </c>
      <c r="J1460">
        <f t="shared" si="65"/>
        <v>1.16057617083414</v>
      </c>
    </row>
    <row r="1461" spans="1:10" x14ac:dyDescent="0.25">
      <c r="A1461" t="s">
        <v>8219</v>
      </c>
      <c r="B1461">
        <v>100</v>
      </c>
      <c r="C1461">
        <f t="shared" si="64"/>
        <v>-0.11183853036632971</v>
      </c>
      <c r="H1461" t="s">
        <v>8221</v>
      </c>
      <c r="I1461">
        <v>90</v>
      </c>
      <c r="J1461">
        <f t="shared" si="65"/>
        <v>1.1768557749687296</v>
      </c>
    </row>
    <row r="1462" spans="1:10" x14ac:dyDescent="0.25">
      <c r="A1462" t="s">
        <v>8219</v>
      </c>
      <c r="B1462">
        <v>101</v>
      </c>
      <c r="C1462">
        <f t="shared" si="64"/>
        <v>-0.11065411599416607</v>
      </c>
      <c r="H1462" t="s">
        <v>8221</v>
      </c>
      <c r="I1462">
        <v>91</v>
      </c>
      <c r="J1462">
        <f t="shared" si="65"/>
        <v>1.1931353791033192</v>
      </c>
    </row>
    <row r="1463" spans="1:10" x14ac:dyDescent="0.25">
      <c r="A1463" t="s">
        <v>8219</v>
      </c>
      <c r="B1463">
        <v>101</v>
      </c>
      <c r="C1463">
        <f t="shared" si="64"/>
        <v>-0.11065411599416607</v>
      </c>
      <c r="H1463" t="s">
        <v>8221</v>
      </c>
      <c r="I1463">
        <v>92</v>
      </c>
      <c r="J1463">
        <f t="shared" si="65"/>
        <v>1.2094149832379089</v>
      </c>
    </row>
    <row r="1464" spans="1:10" x14ac:dyDescent="0.25">
      <c r="A1464" t="s">
        <v>8219</v>
      </c>
      <c r="B1464">
        <v>101</v>
      </c>
      <c r="C1464">
        <f t="shared" si="64"/>
        <v>-0.11065411599416607</v>
      </c>
      <c r="H1464" t="s">
        <v>8221</v>
      </c>
      <c r="I1464">
        <v>92</v>
      </c>
      <c r="J1464">
        <f t="shared" si="65"/>
        <v>1.2094149832379089</v>
      </c>
    </row>
    <row r="1465" spans="1:10" x14ac:dyDescent="0.25">
      <c r="A1465" t="s">
        <v>8219</v>
      </c>
      <c r="B1465">
        <v>101</v>
      </c>
      <c r="C1465">
        <f t="shared" si="64"/>
        <v>-0.11065411599416607</v>
      </c>
      <c r="H1465" t="s">
        <v>8221</v>
      </c>
      <c r="I1465">
        <v>93</v>
      </c>
      <c r="J1465">
        <f t="shared" si="65"/>
        <v>1.2256945873724987</v>
      </c>
    </row>
    <row r="1466" spans="1:10" x14ac:dyDescent="0.25">
      <c r="A1466" t="s">
        <v>8219</v>
      </c>
      <c r="B1466">
        <v>102</v>
      </c>
      <c r="C1466">
        <f t="shared" si="64"/>
        <v>-0.10946970162200242</v>
      </c>
      <c r="H1466" t="s">
        <v>8221</v>
      </c>
      <c r="I1466">
        <v>94</v>
      </c>
      <c r="J1466">
        <f t="shared" si="65"/>
        <v>1.2419741915070883</v>
      </c>
    </row>
    <row r="1467" spans="1:10" x14ac:dyDescent="0.25">
      <c r="A1467" t="s">
        <v>8219</v>
      </c>
      <c r="B1467">
        <v>102</v>
      </c>
      <c r="C1467">
        <f t="shared" si="64"/>
        <v>-0.10946970162200242</v>
      </c>
      <c r="H1467" t="s">
        <v>8221</v>
      </c>
      <c r="I1467">
        <v>94</v>
      </c>
      <c r="J1467">
        <f t="shared" si="65"/>
        <v>1.2419741915070883</v>
      </c>
    </row>
    <row r="1468" spans="1:10" x14ac:dyDescent="0.25">
      <c r="A1468" t="s">
        <v>8219</v>
      </c>
      <c r="B1468">
        <v>102</v>
      </c>
      <c r="C1468">
        <f t="shared" si="64"/>
        <v>-0.10946970162200242</v>
      </c>
      <c r="H1468" t="s">
        <v>8221</v>
      </c>
      <c r="I1468">
        <v>94</v>
      </c>
      <c r="J1468">
        <f t="shared" si="65"/>
        <v>1.2419741915070883</v>
      </c>
    </row>
    <row r="1469" spans="1:10" x14ac:dyDescent="0.25">
      <c r="A1469" t="s">
        <v>8219</v>
      </c>
      <c r="B1469">
        <v>102</v>
      </c>
      <c r="C1469">
        <f t="shared" si="64"/>
        <v>-0.10946970162200242</v>
      </c>
      <c r="H1469" t="s">
        <v>8221</v>
      </c>
      <c r="I1469">
        <v>95</v>
      </c>
      <c r="J1469">
        <f t="shared" si="65"/>
        <v>1.2582537956416779</v>
      </c>
    </row>
    <row r="1470" spans="1:10" x14ac:dyDescent="0.25">
      <c r="A1470" t="s">
        <v>8219</v>
      </c>
      <c r="B1470">
        <v>102</v>
      </c>
      <c r="C1470">
        <f t="shared" si="64"/>
        <v>-0.10946970162200242</v>
      </c>
      <c r="H1470" t="s">
        <v>8221</v>
      </c>
      <c r="I1470">
        <v>96</v>
      </c>
      <c r="J1470">
        <f t="shared" si="65"/>
        <v>1.2745333997762676</v>
      </c>
    </row>
    <row r="1471" spans="1:10" x14ac:dyDescent="0.25">
      <c r="A1471" t="s">
        <v>8219</v>
      </c>
      <c r="B1471">
        <v>103</v>
      </c>
      <c r="C1471">
        <f t="shared" si="64"/>
        <v>-0.10828528724983878</v>
      </c>
      <c r="H1471" t="s">
        <v>8221</v>
      </c>
      <c r="I1471">
        <v>96</v>
      </c>
      <c r="J1471">
        <f t="shared" si="65"/>
        <v>1.2745333997762676</v>
      </c>
    </row>
    <row r="1472" spans="1:10" x14ac:dyDescent="0.25">
      <c r="A1472" t="s">
        <v>8219</v>
      </c>
      <c r="B1472">
        <v>103</v>
      </c>
      <c r="C1472">
        <f t="shared" si="64"/>
        <v>-0.10828528724983878</v>
      </c>
      <c r="H1472" t="s">
        <v>8221</v>
      </c>
      <c r="I1472">
        <v>96</v>
      </c>
      <c r="J1472">
        <f t="shared" si="65"/>
        <v>1.2745333997762676</v>
      </c>
    </row>
    <row r="1473" spans="1:10" x14ac:dyDescent="0.25">
      <c r="A1473" t="s">
        <v>8219</v>
      </c>
      <c r="B1473">
        <v>103</v>
      </c>
      <c r="C1473">
        <f t="shared" si="64"/>
        <v>-0.10828528724983878</v>
      </c>
      <c r="H1473" t="s">
        <v>8221</v>
      </c>
      <c r="I1473">
        <v>96</v>
      </c>
      <c r="J1473">
        <f t="shared" si="65"/>
        <v>1.2745333997762676</v>
      </c>
    </row>
    <row r="1474" spans="1:10" x14ac:dyDescent="0.25">
      <c r="A1474" t="s">
        <v>8219</v>
      </c>
      <c r="B1474">
        <v>103</v>
      </c>
      <c r="C1474">
        <f t="shared" ref="C1474:C1537" si="66">STANDARDIZE(B1474,$E$2,$E$14)</f>
        <v>-0.10828528724983878</v>
      </c>
      <c r="H1474" t="s">
        <v>8221</v>
      </c>
      <c r="I1474">
        <v>98</v>
      </c>
      <c r="J1474">
        <f t="shared" si="65"/>
        <v>1.307092608045447</v>
      </c>
    </row>
    <row r="1475" spans="1:10" x14ac:dyDescent="0.25">
      <c r="A1475" t="s">
        <v>8219</v>
      </c>
      <c r="B1475">
        <v>103</v>
      </c>
      <c r="C1475">
        <f t="shared" si="66"/>
        <v>-0.10828528724983878</v>
      </c>
      <c r="H1475" t="s">
        <v>8221</v>
      </c>
      <c r="I1475">
        <v>99</v>
      </c>
      <c r="J1475">
        <f t="shared" ref="J1475:J1506" si="67">STANDARDIZE(I1475,$L$2,$L$14)</f>
        <v>1.3233722121800366</v>
      </c>
    </row>
    <row r="1476" spans="1:10" x14ac:dyDescent="0.25">
      <c r="A1476" t="s">
        <v>8219</v>
      </c>
      <c r="B1476">
        <v>103</v>
      </c>
      <c r="C1476">
        <f t="shared" si="66"/>
        <v>-0.10828528724983878</v>
      </c>
      <c r="H1476" t="s">
        <v>8221</v>
      </c>
      <c r="I1476">
        <v>99</v>
      </c>
      <c r="J1476">
        <f t="shared" si="67"/>
        <v>1.3233722121800366</v>
      </c>
    </row>
    <row r="1477" spans="1:10" x14ac:dyDescent="0.25">
      <c r="A1477" t="s">
        <v>8219</v>
      </c>
      <c r="B1477">
        <v>104</v>
      </c>
      <c r="C1477">
        <f t="shared" si="66"/>
        <v>-0.10710087287767514</v>
      </c>
      <c r="H1477" t="s">
        <v>8221</v>
      </c>
      <c r="I1477">
        <v>100</v>
      </c>
      <c r="J1477">
        <f t="shared" si="67"/>
        <v>1.3396518163146263</v>
      </c>
    </row>
    <row r="1478" spans="1:10" x14ac:dyDescent="0.25">
      <c r="A1478" t="s">
        <v>8219</v>
      </c>
      <c r="B1478">
        <v>104</v>
      </c>
      <c r="C1478">
        <f t="shared" si="66"/>
        <v>-0.10710087287767514</v>
      </c>
      <c r="H1478" t="s">
        <v>8221</v>
      </c>
      <c r="I1478">
        <v>103</v>
      </c>
      <c r="J1478">
        <f t="shared" si="67"/>
        <v>1.3884906287183953</v>
      </c>
    </row>
    <row r="1479" spans="1:10" x14ac:dyDescent="0.25">
      <c r="A1479" t="s">
        <v>8219</v>
      </c>
      <c r="B1479">
        <v>104</v>
      </c>
      <c r="C1479">
        <f t="shared" si="66"/>
        <v>-0.10710087287767514</v>
      </c>
      <c r="H1479" t="s">
        <v>8221</v>
      </c>
      <c r="I1479">
        <v>105</v>
      </c>
      <c r="J1479">
        <f t="shared" si="67"/>
        <v>1.4210498369875746</v>
      </c>
    </row>
    <row r="1480" spans="1:10" x14ac:dyDescent="0.25">
      <c r="A1480" t="s">
        <v>8219</v>
      </c>
      <c r="B1480">
        <v>104</v>
      </c>
      <c r="C1480">
        <f t="shared" si="66"/>
        <v>-0.10710087287767514</v>
      </c>
      <c r="H1480" t="s">
        <v>8221</v>
      </c>
      <c r="I1480">
        <v>108</v>
      </c>
      <c r="J1480">
        <f t="shared" si="67"/>
        <v>1.4698886493913437</v>
      </c>
    </row>
    <row r="1481" spans="1:10" x14ac:dyDescent="0.25">
      <c r="A1481" t="s">
        <v>8219</v>
      </c>
      <c r="B1481">
        <v>104</v>
      </c>
      <c r="C1481">
        <f t="shared" si="66"/>
        <v>-0.10710087287767514</v>
      </c>
      <c r="H1481" t="s">
        <v>8221</v>
      </c>
      <c r="I1481">
        <v>110</v>
      </c>
      <c r="J1481">
        <f t="shared" si="67"/>
        <v>1.5024478576605231</v>
      </c>
    </row>
    <row r="1482" spans="1:10" x14ac:dyDescent="0.25">
      <c r="A1482" t="s">
        <v>8219</v>
      </c>
      <c r="B1482">
        <v>104</v>
      </c>
      <c r="C1482">
        <f t="shared" si="66"/>
        <v>-0.10710087287767514</v>
      </c>
      <c r="H1482" t="s">
        <v>8221</v>
      </c>
      <c r="I1482">
        <v>113</v>
      </c>
      <c r="J1482">
        <f t="shared" si="67"/>
        <v>1.551286670064292</v>
      </c>
    </row>
    <row r="1483" spans="1:10" x14ac:dyDescent="0.25">
      <c r="A1483" t="s">
        <v>8219</v>
      </c>
      <c r="B1483">
        <v>104</v>
      </c>
      <c r="C1483">
        <f t="shared" si="66"/>
        <v>-0.10710087287767514</v>
      </c>
      <c r="H1483" t="s">
        <v>8221</v>
      </c>
      <c r="I1483">
        <v>114</v>
      </c>
      <c r="J1483">
        <f t="shared" si="67"/>
        <v>1.5675662741988818</v>
      </c>
    </row>
    <row r="1484" spans="1:10" x14ac:dyDescent="0.25">
      <c r="A1484" t="s">
        <v>8219</v>
      </c>
      <c r="B1484">
        <v>104</v>
      </c>
      <c r="C1484">
        <f t="shared" si="66"/>
        <v>-0.10710087287767514</v>
      </c>
      <c r="H1484" t="s">
        <v>8221</v>
      </c>
      <c r="I1484">
        <v>114</v>
      </c>
      <c r="J1484">
        <f t="shared" si="67"/>
        <v>1.5675662741988818</v>
      </c>
    </row>
    <row r="1485" spans="1:10" x14ac:dyDescent="0.25">
      <c r="A1485" t="s">
        <v>8219</v>
      </c>
      <c r="B1485">
        <v>104</v>
      </c>
      <c r="C1485">
        <f t="shared" si="66"/>
        <v>-0.10710087287767514</v>
      </c>
      <c r="H1485" t="s">
        <v>8221</v>
      </c>
      <c r="I1485">
        <v>117</v>
      </c>
      <c r="J1485">
        <f t="shared" si="67"/>
        <v>1.6164050866026507</v>
      </c>
    </row>
    <row r="1486" spans="1:10" x14ac:dyDescent="0.25">
      <c r="A1486" t="s">
        <v>8219</v>
      </c>
      <c r="B1486">
        <v>104</v>
      </c>
      <c r="C1486">
        <f t="shared" si="66"/>
        <v>-0.10710087287767514</v>
      </c>
      <c r="H1486" t="s">
        <v>8221</v>
      </c>
      <c r="I1486">
        <v>118</v>
      </c>
      <c r="J1486">
        <f t="shared" si="67"/>
        <v>1.6326846907372405</v>
      </c>
    </row>
    <row r="1487" spans="1:10" x14ac:dyDescent="0.25">
      <c r="A1487" t="s">
        <v>8219</v>
      </c>
      <c r="B1487">
        <v>104</v>
      </c>
      <c r="C1487">
        <f t="shared" si="66"/>
        <v>-0.10710087287767514</v>
      </c>
      <c r="H1487" t="s">
        <v>8221</v>
      </c>
      <c r="I1487">
        <v>121</v>
      </c>
      <c r="J1487">
        <f t="shared" si="67"/>
        <v>1.6815235031410094</v>
      </c>
    </row>
    <row r="1488" spans="1:10" x14ac:dyDescent="0.25">
      <c r="A1488" t="s">
        <v>8219</v>
      </c>
      <c r="B1488">
        <v>104</v>
      </c>
      <c r="C1488">
        <f t="shared" si="66"/>
        <v>-0.10710087287767514</v>
      </c>
      <c r="H1488" t="s">
        <v>8221</v>
      </c>
      <c r="I1488">
        <v>122</v>
      </c>
      <c r="J1488">
        <f t="shared" si="67"/>
        <v>1.6978031072755992</v>
      </c>
    </row>
    <row r="1489" spans="1:10" x14ac:dyDescent="0.25">
      <c r="A1489" t="s">
        <v>8219</v>
      </c>
      <c r="B1489">
        <v>104</v>
      </c>
      <c r="C1489">
        <f t="shared" si="66"/>
        <v>-0.10710087287767514</v>
      </c>
      <c r="H1489" t="s">
        <v>8221</v>
      </c>
      <c r="I1489">
        <v>123</v>
      </c>
      <c r="J1489">
        <f t="shared" si="67"/>
        <v>1.7140827114101889</v>
      </c>
    </row>
    <row r="1490" spans="1:10" x14ac:dyDescent="0.25">
      <c r="A1490" t="s">
        <v>8219</v>
      </c>
      <c r="B1490">
        <v>104</v>
      </c>
      <c r="C1490">
        <f t="shared" si="66"/>
        <v>-0.10710087287767514</v>
      </c>
      <c r="H1490" t="s">
        <v>8221</v>
      </c>
      <c r="I1490">
        <v>123</v>
      </c>
      <c r="J1490">
        <f t="shared" si="67"/>
        <v>1.7140827114101889</v>
      </c>
    </row>
    <row r="1491" spans="1:10" x14ac:dyDescent="0.25">
      <c r="A1491" t="s">
        <v>8219</v>
      </c>
      <c r="B1491">
        <v>105</v>
      </c>
      <c r="C1491">
        <f t="shared" si="66"/>
        <v>-0.1059164585055115</v>
      </c>
      <c r="H1491" t="s">
        <v>8221</v>
      </c>
      <c r="I1491">
        <v>124</v>
      </c>
      <c r="J1491">
        <f t="shared" si="67"/>
        <v>1.7303623155447785</v>
      </c>
    </row>
    <row r="1492" spans="1:10" x14ac:dyDescent="0.25">
      <c r="A1492" t="s">
        <v>8219</v>
      </c>
      <c r="B1492">
        <v>105</v>
      </c>
      <c r="C1492">
        <f t="shared" si="66"/>
        <v>-0.1059164585055115</v>
      </c>
      <c r="H1492" t="s">
        <v>8221</v>
      </c>
      <c r="I1492">
        <v>124</v>
      </c>
      <c r="J1492">
        <f t="shared" si="67"/>
        <v>1.7303623155447785</v>
      </c>
    </row>
    <row r="1493" spans="1:10" x14ac:dyDescent="0.25">
      <c r="A1493" t="s">
        <v>8219</v>
      </c>
      <c r="B1493">
        <v>105</v>
      </c>
      <c r="C1493">
        <f t="shared" si="66"/>
        <v>-0.1059164585055115</v>
      </c>
      <c r="H1493" t="s">
        <v>8221</v>
      </c>
      <c r="I1493">
        <v>125</v>
      </c>
      <c r="J1493">
        <f t="shared" si="67"/>
        <v>1.7466419196793681</v>
      </c>
    </row>
    <row r="1494" spans="1:10" x14ac:dyDescent="0.25">
      <c r="A1494" t="s">
        <v>8219</v>
      </c>
      <c r="B1494">
        <v>105</v>
      </c>
      <c r="C1494">
        <f t="shared" si="66"/>
        <v>-0.1059164585055115</v>
      </c>
      <c r="H1494" t="s">
        <v>8221</v>
      </c>
      <c r="I1494">
        <v>129</v>
      </c>
      <c r="J1494">
        <f t="shared" si="67"/>
        <v>1.8117603362177268</v>
      </c>
    </row>
    <row r="1495" spans="1:10" x14ac:dyDescent="0.25">
      <c r="A1495" t="s">
        <v>8219</v>
      </c>
      <c r="B1495">
        <v>105</v>
      </c>
      <c r="C1495">
        <f t="shared" si="66"/>
        <v>-0.1059164585055115</v>
      </c>
      <c r="H1495" t="s">
        <v>8221</v>
      </c>
      <c r="I1495">
        <v>135</v>
      </c>
      <c r="J1495">
        <f t="shared" si="67"/>
        <v>1.909437961025265</v>
      </c>
    </row>
    <row r="1496" spans="1:10" x14ac:dyDescent="0.25">
      <c r="A1496" t="s">
        <v>8219</v>
      </c>
      <c r="B1496">
        <v>106</v>
      </c>
      <c r="C1496">
        <f t="shared" si="66"/>
        <v>-0.10473204413334786</v>
      </c>
      <c r="H1496" t="s">
        <v>8221</v>
      </c>
      <c r="I1496">
        <v>139</v>
      </c>
      <c r="J1496">
        <f t="shared" si="67"/>
        <v>1.9745563775636237</v>
      </c>
    </row>
    <row r="1497" spans="1:10" x14ac:dyDescent="0.25">
      <c r="A1497" t="s">
        <v>8219</v>
      </c>
      <c r="B1497">
        <v>107</v>
      </c>
      <c r="C1497">
        <f t="shared" si="66"/>
        <v>-0.10354762976118422</v>
      </c>
      <c r="H1497" t="s">
        <v>8221</v>
      </c>
      <c r="I1497">
        <v>140</v>
      </c>
      <c r="J1497">
        <f t="shared" si="67"/>
        <v>1.9908359816982133</v>
      </c>
    </row>
    <row r="1498" spans="1:10" x14ac:dyDescent="0.25">
      <c r="A1498" t="s">
        <v>8219</v>
      </c>
      <c r="B1498">
        <v>107</v>
      </c>
      <c r="C1498">
        <f t="shared" si="66"/>
        <v>-0.10354762976118422</v>
      </c>
      <c r="H1498" t="s">
        <v>8221</v>
      </c>
      <c r="I1498">
        <v>140</v>
      </c>
      <c r="J1498">
        <f t="shared" si="67"/>
        <v>1.9908359816982133</v>
      </c>
    </row>
    <row r="1499" spans="1:10" x14ac:dyDescent="0.25">
      <c r="A1499" t="s">
        <v>8219</v>
      </c>
      <c r="B1499">
        <v>107</v>
      </c>
      <c r="C1499">
        <f t="shared" si="66"/>
        <v>-0.10354762976118422</v>
      </c>
      <c r="H1499" t="s">
        <v>8221</v>
      </c>
      <c r="I1499">
        <v>140</v>
      </c>
      <c r="J1499">
        <f t="shared" si="67"/>
        <v>1.9908359816982133</v>
      </c>
    </row>
    <row r="1500" spans="1:10" x14ac:dyDescent="0.25">
      <c r="A1500" t="s">
        <v>8219</v>
      </c>
      <c r="B1500">
        <v>107</v>
      </c>
      <c r="C1500">
        <f t="shared" si="66"/>
        <v>-0.10354762976118422</v>
      </c>
      <c r="H1500" t="s">
        <v>8221</v>
      </c>
      <c r="I1500">
        <v>147</v>
      </c>
      <c r="J1500">
        <f t="shared" si="67"/>
        <v>2.1047932106403411</v>
      </c>
    </row>
    <row r="1501" spans="1:10" x14ac:dyDescent="0.25">
      <c r="A1501" t="s">
        <v>8219</v>
      </c>
      <c r="B1501">
        <v>107</v>
      </c>
      <c r="C1501">
        <f t="shared" si="66"/>
        <v>-0.10354762976118422</v>
      </c>
      <c r="H1501" t="s">
        <v>8221</v>
      </c>
      <c r="I1501">
        <v>147</v>
      </c>
      <c r="J1501">
        <f t="shared" si="67"/>
        <v>2.1047932106403411</v>
      </c>
    </row>
    <row r="1502" spans="1:10" x14ac:dyDescent="0.25">
      <c r="A1502" t="s">
        <v>8219</v>
      </c>
      <c r="B1502">
        <v>107</v>
      </c>
      <c r="C1502">
        <f t="shared" si="66"/>
        <v>-0.10354762976118422</v>
      </c>
      <c r="H1502" t="s">
        <v>8221</v>
      </c>
      <c r="I1502">
        <v>148</v>
      </c>
      <c r="J1502">
        <f t="shared" si="67"/>
        <v>2.1210728147749309</v>
      </c>
    </row>
    <row r="1503" spans="1:10" x14ac:dyDescent="0.25">
      <c r="A1503" t="s">
        <v>8219</v>
      </c>
      <c r="B1503">
        <v>107</v>
      </c>
      <c r="C1503">
        <f t="shared" si="66"/>
        <v>-0.10354762976118422</v>
      </c>
      <c r="H1503" t="s">
        <v>8221</v>
      </c>
      <c r="I1503">
        <v>152</v>
      </c>
      <c r="J1503">
        <f t="shared" si="67"/>
        <v>2.1861912313132894</v>
      </c>
    </row>
    <row r="1504" spans="1:10" x14ac:dyDescent="0.25">
      <c r="A1504" t="s">
        <v>8219</v>
      </c>
      <c r="B1504">
        <v>108</v>
      </c>
      <c r="C1504">
        <f t="shared" si="66"/>
        <v>-0.10236321538902057</v>
      </c>
      <c r="H1504" t="s">
        <v>8221</v>
      </c>
      <c r="I1504">
        <v>167</v>
      </c>
      <c r="J1504">
        <f t="shared" si="67"/>
        <v>2.4303852933321344</v>
      </c>
    </row>
    <row r="1505" spans="1:10" x14ac:dyDescent="0.25">
      <c r="A1505" t="s">
        <v>8219</v>
      </c>
      <c r="B1505">
        <v>108</v>
      </c>
      <c r="C1505">
        <f t="shared" si="66"/>
        <v>-0.10236321538902057</v>
      </c>
      <c r="H1505" t="s">
        <v>8221</v>
      </c>
      <c r="I1505">
        <v>170</v>
      </c>
      <c r="J1505">
        <f t="shared" si="67"/>
        <v>2.4792241057359035</v>
      </c>
    </row>
    <row r="1506" spans="1:10" x14ac:dyDescent="0.25">
      <c r="A1506" t="s">
        <v>8219</v>
      </c>
      <c r="B1506">
        <v>108</v>
      </c>
      <c r="C1506">
        <f t="shared" si="66"/>
        <v>-0.10236321538902057</v>
      </c>
      <c r="H1506" t="s">
        <v>8221</v>
      </c>
      <c r="I1506">
        <v>171</v>
      </c>
      <c r="J1506">
        <f t="shared" si="67"/>
        <v>2.4955037098704933</v>
      </c>
    </row>
    <row r="1507" spans="1:10" x14ac:dyDescent="0.25">
      <c r="A1507" t="s">
        <v>8219</v>
      </c>
      <c r="B1507">
        <v>108</v>
      </c>
      <c r="C1507">
        <f t="shared" si="66"/>
        <v>-0.10236321538902057</v>
      </c>
      <c r="H1507" t="s">
        <v>8221</v>
      </c>
      <c r="I1507">
        <v>171</v>
      </c>
      <c r="J1507">
        <f t="shared" ref="J1507:J1538" si="68">STANDARDIZE(I1507,$L$2,$L$14)</f>
        <v>2.4955037098704933</v>
      </c>
    </row>
    <row r="1508" spans="1:10" x14ac:dyDescent="0.25">
      <c r="A1508" t="s">
        <v>8219</v>
      </c>
      <c r="B1508">
        <v>108</v>
      </c>
      <c r="C1508">
        <f t="shared" si="66"/>
        <v>-0.10236321538902057</v>
      </c>
      <c r="H1508" t="s">
        <v>8221</v>
      </c>
      <c r="I1508">
        <v>179</v>
      </c>
      <c r="J1508">
        <f t="shared" si="68"/>
        <v>2.6257405429472107</v>
      </c>
    </row>
    <row r="1509" spans="1:10" x14ac:dyDescent="0.25">
      <c r="A1509" t="s">
        <v>8219</v>
      </c>
      <c r="B1509">
        <v>108</v>
      </c>
      <c r="C1509">
        <f t="shared" si="66"/>
        <v>-0.10236321538902057</v>
      </c>
      <c r="H1509" t="s">
        <v>8221</v>
      </c>
      <c r="I1509">
        <v>185</v>
      </c>
      <c r="J1509">
        <f t="shared" si="68"/>
        <v>2.7234181677547489</v>
      </c>
    </row>
    <row r="1510" spans="1:10" x14ac:dyDescent="0.25">
      <c r="A1510" t="s">
        <v>8219</v>
      </c>
      <c r="B1510">
        <v>108</v>
      </c>
      <c r="C1510">
        <f t="shared" si="66"/>
        <v>-0.10236321538902057</v>
      </c>
      <c r="H1510" t="s">
        <v>8221</v>
      </c>
      <c r="I1510">
        <v>188</v>
      </c>
      <c r="J1510">
        <f t="shared" si="68"/>
        <v>2.772256980158518</v>
      </c>
    </row>
    <row r="1511" spans="1:10" x14ac:dyDescent="0.25">
      <c r="A1511" t="s">
        <v>8219</v>
      </c>
      <c r="B1511">
        <v>108</v>
      </c>
      <c r="C1511">
        <f t="shared" si="66"/>
        <v>-0.10236321538902057</v>
      </c>
      <c r="H1511" t="s">
        <v>8221</v>
      </c>
      <c r="I1511">
        <v>196</v>
      </c>
      <c r="J1511">
        <f t="shared" si="68"/>
        <v>2.9024938132352349</v>
      </c>
    </row>
    <row r="1512" spans="1:10" x14ac:dyDescent="0.25">
      <c r="A1512" t="s">
        <v>8219</v>
      </c>
      <c r="B1512">
        <v>108</v>
      </c>
      <c r="C1512">
        <f t="shared" si="66"/>
        <v>-0.10236321538902057</v>
      </c>
      <c r="H1512" t="s">
        <v>8221</v>
      </c>
      <c r="I1512">
        <v>196</v>
      </c>
      <c r="J1512">
        <f t="shared" si="68"/>
        <v>2.9024938132352349</v>
      </c>
    </row>
    <row r="1513" spans="1:10" x14ac:dyDescent="0.25">
      <c r="A1513" t="s">
        <v>8219</v>
      </c>
      <c r="B1513">
        <v>108</v>
      </c>
      <c r="C1513">
        <f t="shared" si="66"/>
        <v>-0.10236321538902057</v>
      </c>
      <c r="H1513" t="s">
        <v>8221</v>
      </c>
      <c r="I1513">
        <v>197</v>
      </c>
      <c r="J1513">
        <f t="shared" si="68"/>
        <v>2.9187734173698248</v>
      </c>
    </row>
    <row r="1514" spans="1:10" x14ac:dyDescent="0.25">
      <c r="A1514" t="s">
        <v>8219</v>
      </c>
      <c r="B1514">
        <v>108</v>
      </c>
      <c r="C1514">
        <f t="shared" si="66"/>
        <v>-0.10236321538902057</v>
      </c>
      <c r="H1514" t="s">
        <v>8221</v>
      </c>
      <c r="I1514">
        <v>201</v>
      </c>
      <c r="J1514">
        <f t="shared" si="68"/>
        <v>2.9838918339081837</v>
      </c>
    </row>
    <row r="1515" spans="1:10" x14ac:dyDescent="0.25">
      <c r="A1515" t="s">
        <v>8219</v>
      </c>
      <c r="B1515">
        <v>109</v>
      </c>
      <c r="C1515">
        <f t="shared" si="66"/>
        <v>-0.10117880101685693</v>
      </c>
      <c r="H1515" t="s">
        <v>8221</v>
      </c>
      <c r="I1515">
        <v>202</v>
      </c>
      <c r="J1515">
        <f t="shared" si="68"/>
        <v>3.0001714380427731</v>
      </c>
    </row>
    <row r="1516" spans="1:10" x14ac:dyDescent="0.25">
      <c r="A1516" t="s">
        <v>8219</v>
      </c>
      <c r="B1516">
        <v>109</v>
      </c>
      <c r="C1516">
        <f t="shared" si="66"/>
        <v>-0.10117880101685693</v>
      </c>
      <c r="H1516" t="s">
        <v>8221</v>
      </c>
      <c r="I1516">
        <v>215</v>
      </c>
      <c r="J1516">
        <f t="shared" si="68"/>
        <v>3.2118062917924388</v>
      </c>
    </row>
    <row r="1517" spans="1:10" x14ac:dyDescent="0.25">
      <c r="A1517" t="s">
        <v>8219</v>
      </c>
      <c r="B1517">
        <v>109</v>
      </c>
      <c r="C1517">
        <f t="shared" si="66"/>
        <v>-0.10117880101685693</v>
      </c>
      <c r="H1517" t="s">
        <v>8221</v>
      </c>
      <c r="I1517">
        <v>229</v>
      </c>
      <c r="J1517">
        <f t="shared" si="68"/>
        <v>3.4397207496766944</v>
      </c>
    </row>
    <row r="1518" spans="1:10" x14ac:dyDescent="0.25">
      <c r="A1518" t="s">
        <v>8219</v>
      </c>
      <c r="B1518">
        <v>110</v>
      </c>
      <c r="C1518">
        <f t="shared" si="66"/>
        <v>-9.9994386644693289E-2</v>
      </c>
      <c r="H1518" t="s">
        <v>8221</v>
      </c>
      <c r="I1518">
        <v>236</v>
      </c>
      <c r="J1518">
        <f t="shared" si="68"/>
        <v>3.553677978618822</v>
      </c>
    </row>
    <row r="1519" spans="1:10" x14ac:dyDescent="0.25">
      <c r="A1519" t="s">
        <v>8219</v>
      </c>
      <c r="B1519">
        <v>110</v>
      </c>
      <c r="C1519">
        <f t="shared" si="66"/>
        <v>-9.9994386644693289E-2</v>
      </c>
      <c r="H1519" t="s">
        <v>8221</v>
      </c>
      <c r="I1519">
        <v>285</v>
      </c>
      <c r="J1519">
        <f t="shared" si="68"/>
        <v>4.3513785812137167</v>
      </c>
    </row>
    <row r="1520" spans="1:10" x14ac:dyDescent="0.25">
      <c r="A1520" t="s">
        <v>8219</v>
      </c>
      <c r="B1520">
        <v>110</v>
      </c>
      <c r="C1520">
        <f t="shared" si="66"/>
        <v>-9.9994386644693289E-2</v>
      </c>
      <c r="H1520" t="s">
        <v>8221</v>
      </c>
      <c r="I1520">
        <v>296</v>
      </c>
      <c r="J1520">
        <f t="shared" si="68"/>
        <v>4.5304542266942027</v>
      </c>
    </row>
    <row r="1521" spans="1:10" x14ac:dyDescent="0.25">
      <c r="A1521" t="s">
        <v>8219</v>
      </c>
      <c r="B1521">
        <v>110</v>
      </c>
      <c r="C1521">
        <f t="shared" si="66"/>
        <v>-9.9994386644693289E-2</v>
      </c>
      <c r="H1521" t="s">
        <v>8221</v>
      </c>
      <c r="I1521">
        <v>310</v>
      </c>
      <c r="J1521">
        <f t="shared" si="68"/>
        <v>4.7583686845784587</v>
      </c>
    </row>
    <row r="1522" spans="1:10" x14ac:dyDescent="0.25">
      <c r="A1522" t="s">
        <v>8219</v>
      </c>
      <c r="B1522">
        <v>111</v>
      </c>
      <c r="C1522">
        <f t="shared" si="66"/>
        <v>-9.8809972272529648E-2</v>
      </c>
      <c r="H1522" t="s">
        <v>8221</v>
      </c>
      <c r="I1522">
        <v>311</v>
      </c>
      <c r="J1522">
        <f t="shared" si="68"/>
        <v>4.7746482887130481</v>
      </c>
    </row>
    <row r="1523" spans="1:10" x14ac:dyDescent="0.25">
      <c r="A1523" t="s">
        <v>8219</v>
      </c>
      <c r="B1523">
        <v>111</v>
      </c>
      <c r="C1523">
        <f t="shared" si="66"/>
        <v>-9.8809972272529648E-2</v>
      </c>
      <c r="H1523" t="s">
        <v>8221</v>
      </c>
      <c r="I1523">
        <v>312</v>
      </c>
      <c r="J1523">
        <f t="shared" si="68"/>
        <v>4.7909278928476375</v>
      </c>
    </row>
    <row r="1524" spans="1:10" x14ac:dyDescent="0.25">
      <c r="A1524" t="s">
        <v>8219</v>
      </c>
      <c r="B1524">
        <v>111</v>
      </c>
      <c r="C1524">
        <f t="shared" si="66"/>
        <v>-9.8809972272529648E-2</v>
      </c>
      <c r="H1524" t="s">
        <v>8221</v>
      </c>
      <c r="I1524">
        <v>336</v>
      </c>
      <c r="J1524">
        <f t="shared" si="68"/>
        <v>5.1816383920777902</v>
      </c>
    </row>
    <row r="1525" spans="1:10" x14ac:dyDescent="0.25">
      <c r="A1525" t="s">
        <v>8219</v>
      </c>
      <c r="B1525">
        <v>111</v>
      </c>
      <c r="C1525">
        <f t="shared" si="66"/>
        <v>-9.8809972272529648E-2</v>
      </c>
      <c r="H1525" t="s">
        <v>8221</v>
      </c>
      <c r="I1525">
        <v>338</v>
      </c>
      <c r="J1525">
        <f t="shared" si="68"/>
        <v>5.2141976003469699</v>
      </c>
    </row>
    <row r="1526" spans="1:10" x14ac:dyDescent="0.25">
      <c r="A1526" t="s">
        <v>8219</v>
      </c>
      <c r="B1526">
        <v>111</v>
      </c>
      <c r="C1526">
        <f t="shared" si="66"/>
        <v>-9.8809972272529648E-2</v>
      </c>
      <c r="H1526" t="s">
        <v>8221</v>
      </c>
      <c r="I1526">
        <v>369</v>
      </c>
      <c r="J1526">
        <f t="shared" si="68"/>
        <v>5.7188653285192492</v>
      </c>
    </row>
    <row r="1527" spans="1:10" x14ac:dyDescent="0.25">
      <c r="A1527" t="s">
        <v>8219</v>
      </c>
      <c r="B1527">
        <v>111</v>
      </c>
      <c r="C1527">
        <f t="shared" si="66"/>
        <v>-9.8809972272529648E-2</v>
      </c>
      <c r="H1527" t="s">
        <v>8221</v>
      </c>
      <c r="I1527">
        <v>456</v>
      </c>
      <c r="J1527">
        <f t="shared" si="68"/>
        <v>7.1351908882285509</v>
      </c>
    </row>
    <row r="1528" spans="1:10" x14ac:dyDescent="0.25">
      <c r="A1528" t="s">
        <v>8219</v>
      </c>
      <c r="B1528">
        <v>111</v>
      </c>
      <c r="C1528">
        <f t="shared" si="66"/>
        <v>-9.8809972272529648E-2</v>
      </c>
      <c r="H1528" t="s">
        <v>8221</v>
      </c>
      <c r="I1528">
        <v>534</v>
      </c>
      <c r="J1528">
        <f t="shared" si="68"/>
        <v>8.4050000107265443</v>
      </c>
    </row>
    <row r="1529" spans="1:10" x14ac:dyDescent="0.25">
      <c r="A1529" t="s">
        <v>8219</v>
      </c>
      <c r="B1529">
        <v>112</v>
      </c>
      <c r="C1529">
        <f t="shared" si="66"/>
        <v>-9.7625557900366006E-2</v>
      </c>
      <c r="H1529" t="s">
        <v>8221</v>
      </c>
      <c r="I1529">
        <v>890</v>
      </c>
      <c r="J1529">
        <f t="shared" si="68"/>
        <v>14.20053908264047</v>
      </c>
    </row>
    <row r="1530" spans="1:10" x14ac:dyDescent="0.25">
      <c r="A1530" t="s">
        <v>8219</v>
      </c>
      <c r="B1530">
        <v>112</v>
      </c>
      <c r="C1530">
        <f t="shared" si="66"/>
        <v>-9.7625557900366006E-2</v>
      </c>
      <c r="H1530" t="s">
        <v>8221</v>
      </c>
      <c r="I1530">
        <v>975</v>
      </c>
      <c r="J1530">
        <f t="shared" si="68"/>
        <v>15.584305434080592</v>
      </c>
    </row>
    <row r="1531" spans="1:10" x14ac:dyDescent="0.25">
      <c r="A1531" t="s">
        <v>8219</v>
      </c>
      <c r="B1531">
        <v>112</v>
      </c>
      <c r="C1531">
        <f t="shared" si="66"/>
        <v>-9.7625557900366006E-2</v>
      </c>
      <c r="H1531" t="s">
        <v>8221</v>
      </c>
      <c r="I1531">
        <v>1293</v>
      </c>
      <c r="J1531">
        <f t="shared" si="68"/>
        <v>20.76121954888011</v>
      </c>
    </row>
    <row r="1532" spans="1:10" x14ac:dyDescent="0.25">
      <c r="A1532" t="s">
        <v>8219</v>
      </c>
      <c r="B1532">
        <v>112</v>
      </c>
      <c r="C1532">
        <f t="shared" si="66"/>
        <v>-9.7625557900366006E-2</v>
      </c>
    </row>
    <row r="1533" spans="1:10" x14ac:dyDescent="0.25">
      <c r="A1533" t="s">
        <v>8219</v>
      </c>
      <c r="B1533">
        <v>112</v>
      </c>
      <c r="C1533">
        <f t="shared" si="66"/>
        <v>-9.7625557900366006E-2</v>
      </c>
    </row>
    <row r="1534" spans="1:10" x14ac:dyDescent="0.25">
      <c r="A1534" t="s">
        <v>8219</v>
      </c>
      <c r="B1534">
        <v>113</v>
      </c>
      <c r="C1534">
        <f t="shared" si="66"/>
        <v>-9.6441143528202364E-2</v>
      </c>
    </row>
    <row r="1535" spans="1:10" x14ac:dyDescent="0.25">
      <c r="A1535" t="s">
        <v>8219</v>
      </c>
      <c r="B1535">
        <v>113</v>
      </c>
      <c r="C1535">
        <f t="shared" si="66"/>
        <v>-9.6441143528202364E-2</v>
      </c>
    </row>
    <row r="1536" spans="1:10" x14ac:dyDescent="0.25">
      <c r="A1536" t="s">
        <v>8219</v>
      </c>
      <c r="B1536">
        <v>113</v>
      </c>
      <c r="C1536">
        <f t="shared" si="66"/>
        <v>-9.6441143528202364E-2</v>
      </c>
    </row>
    <row r="1537" spans="1:3" x14ac:dyDescent="0.25">
      <c r="A1537" t="s">
        <v>8219</v>
      </c>
      <c r="B1537">
        <v>113</v>
      </c>
      <c r="C1537">
        <f t="shared" si="66"/>
        <v>-9.6441143528202364E-2</v>
      </c>
    </row>
    <row r="1538" spans="1:3" x14ac:dyDescent="0.25">
      <c r="A1538" t="s">
        <v>8219</v>
      </c>
      <c r="B1538">
        <v>113</v>
      </c>
      <c r="C1538">
        <f t="shared" ref="C1538:C1601" si="69">STANDARDIZE(B1538,$E$2,$E$14)</f>
        <v>-9.6441143528202364E-2</v>
      </c>
    </row>
    <row r="1539" spans="1:3" x14ac:dyDescent="0.25">
      <c r="A1539" t="s">
        <v>8219</v>
      </c>
      <c r="B1539">
        <v>113</v>
      </c>
      <c r="C1539">
        <f t="shared" si="69"/>
        <v>-9.6441143528202364E-2</v>
      </c>
    </row>
    <row r="1540" spans="1:3" x14ac:dyDescent="0.25">
      <c r="A1540" t="s">
        <v>8219</v>
      </c>
      <c r="B1540">
        <v>113</v>
      </c>
      <c r="C1540">
        <f t="shared" si="69"/>
        <v>-9.6441143528202364E-2</v>
      </c>
    </row>
    <row r="1541" spans="1:3" x14ac:dyDescent="0.25">
      <c r="A1541" t="s">
        <v>8219</v>
      </c>
      <c r="B1541">
        <v>113</v>
      </c>
      <c r="C1541">
        <f t="shared" si="69"/>
        <v>-9.6441143528202364E-2</v>
      </c>
    </row>
    <row r="1542" spans="1:3" x14ac:dyDescent="0.25">
      <c r="A1542" t="s">
        <v>8219</v>
      </c>
      <c r="B1542">
        <v>114</v>
      </c>
      <c r="C1542">
        <f t="shared" si="69"/>
        <v>-9.5256729156038722E-2</v>
      </c>
    </row>
    <row r="1543" spans="1:3" x14ac:dyDescent="0.25">
      <c r="A1543" t="s">
        <v>8219</v>
      </c>
      <c r="B1543">
        <v>114</v>
      </c>
      <c r="C1543">
        <f t="shared" si="69"/>
        <v>-9.5256729156038722E-2</v>
      </c>
    </row>
    <row r="1544" spans="1:3" x14ac:dyDescent="0.25">
      <c r="A1544" t="s">
        <v>8219</v>
      </c>
      <c r="B1544">
        <v>114</v>
      </c>
      <c r="C1544">
        <f t="shared" si="69"/>
        <v>-9.5256729156038722E-2</v>
      </c>
    </row>
    <row r="1545" spans="1:3" x14ac:dyDescent="0.25">
      <c r="A1545" t="s">
        <v>8219</v>
      </c>
      <c r="B1545">
        <v>115</v>
      </c>
      <c r="C1545">
        <f t="shared" si="69"/>
        <v>-9.407231478387508E-2</v>
      </c>
    </row>
    <row r="1546" spans="1:3" x14ac:dyDescent="0.25">
      <c r="A1546" t="s">
        <v>8219</v>
      </c>
      <c r="B1546">
        <v>115</v>
      </c>
      <c r="C1546">
        <f t="shared" si="69"/>
        <v>-9.407231478387508E-2</v>
      </c>
    </row>
    <row r="1547" spans="1:3" x14ac:dyDescent="0.25">
      <c r="A1547" t="s">
        <v>8219</v>
      </c>
      <c r="B1547">
        <v>115</v>
      </c>
      <c r="C1547">
        <f t="shared" si="69"/>
        <v>-9.407231478387508E-2</v>
      </c>
    </row>
    <row r="1548" spans="1:3" x14ac:dyDescent="0.25">
      <c r="A1548" t="s">
        <v>8219</v>
      </c>
      <c r="B1548">
        <v>115</v>
      </c>
      <c r="C1548">
        <f t="shared" si="69"/>
        <v>-9.407231478387508E-2</v>
      </c>
    </row>
    <row r="1549" spans="1:3" x14ac:dyDescent="0.25">
      <c r="A1549" t="s">
        <v>8219</v>
      </c>
      <c r="B1549">
        <v>115</v>
      </c>
      <c r="C1549">
        <f t="shared" si="69"/>
        <v>-9.407231478387508E-2</v>
      </c>
    </row>
    <row r="1550" spans="1:3" x14ac:dyDescent="0.25">
      <c r="A1550" t="s">
        <v>8219</v>
      </c>
      <c r="B1550">
        <v>115</v>
      </c>
      <c r="C1550">
        <f t="shared" si="69"/>
        <v>-9.407231478387508E-2</v>
      </c>
    </row>
    <row r="1551" spans="1:3" x14ac:dyDescent="0.25">
      <c r="A1551" t="s">
        <v>8219</v>
      </c>
      <c r="B1551">
        <v>115</v>
      </c>
      <c r="C1551">
        <f t="shared" si="69"/>
        <v>-9.407231478387508E-2</v>
      </c>
    </row>
    <row r="1552" spans="1:3" x14ac:dyDescent="0.25">
      <c r="A1552" t="s">
        <v>8219</v>
      </c>
      <c r="B1552">
        <v>115</v>
      </c>
      <c r="C1552">
        <f t="shared" si="69"/>
        <v>-9.407231478387508E-2</v>
      </c>
    </row>
    <row r="1553" spans="1:3" x14ac:dyDescent="0.25">
      <c r="A1553" t="s">
        <v>8219</v>
      </c>
      <c r="B1553">
        <v>115</v>
      </c>
      <c r="C1553">
        <f t="shared" si="69"/>
        <v>-9.407231478387508E-2</v>
      </c>
    </row>
    <row r="1554" spans="1:3" x14ac:dyDescent="0.25">
      <c r="A1554" t="s">
        <v>8219</v>
      </c>
      <c r="B1554">
        <v>115</v>
      </c>
      <c r="C1554">
        <f t="shared" si="69"/>
        <v>-9.407231478387508E-2</v>
      </c>
    </row>
    <row r="1555" spans="1:3" x14ac:dyDescent="0.25">
      <c r="A1555" t="s">
        <v>8219</v>
      </c>
      <c r="B1555">
        <v>116</v>
      </c>
      <c r="C1555">
        <f t="shared" si="69"/>
        <v>-9.2887900411711438E-2</v>
      </c>
    </row>
    <row r="1556" spans="1:3" x14ac:dyDescent="0.25">
      <c r="A1556" t="s">
        <v>8219</v>
      </c>
      <c r="B1556">
        <v>116</v>
      </c>
      <c r="C1556">
        <f t="shared" si="69"/>
        <v>-9.2887900411711438E-2</v>
      </c>
    </row>
    <row r="1557" spans="1:3" x14ac:dyDescent="0.25">
      <c r="A1557" t="s">
        <v>8219</v>
      </c>
      <c r="B1557">
        <v>117</v>
      </c>
      <c r="C1557">
        <f t="shared" si="69"/>
        <v>-9.1703486039547796E-2</v>
      </c>
    </row>
    <row r="1558" spans="1:3" x14ac:dyDescent="0.25">
      <c r="A1558" t="s">
        <v>8219</v>
      </c>
      <c r="B1558">
        <v>117</v>
      </c>
      <c r="C1558">
        <f t="shared" si="69"/>
        <v>-9.1703486039547796E-2</v>
      </c>
    </row>
    <row r="1559" spans="1:3" x14ac:dyDescent="0.25">
      <c r="A1559" t="s">
        <v>8219</v>
      </c>
      <c r="B1559">
        <v>117</v>
      </c>
      <c r="C1559">
        <f t="shared" si="69"/>
        <v>-9.1703486039547796E-2</v>
      </c>
    </row>
    <row r="1560" spans="1:3" x14ac:dyDescent="0.25">
      <c r="A1560" t="s">
        <v>8219</v>
      </c>
      <c r="B1560">
        <v>117</v>
      </c>
      <c r="C1560">
        <f t="shared" si="69"/>
        <v>-9.1703486039547796E-2</v>
      </c>
    </row>
    <row r="1561" spans="1:3" x14ac:dyDescent="0.25">
      <c r="A1561" t="s">
        <v>8219</v>
      </c>
      <c r="B1561">
        <v>118</v>
      </c>
      <c r="C1561">
        <f t="shared" si="69"/>
        <v>-9.0519071667384154E-2</v>
      </c>
    </row>
    <row r="1562" spans="1:3" x14ac:dyDescent="0.25">
      <c r="A1562" t="s">
        <v>8219</v>
      </c>
      <c r="B1562">
        <v>118</v>
      </c>
      <c r="C1562">
        <f t="shared" si="69"/>
        <v>-9.0519071667384154E-2</v>
      </c>
    </row>
    <row r="1563" spans="1:3" x14ac:dyDescent="0.25">
      <c r="A1563" t="s">
        <v>8219</v>
      </c>
      <c r="B1563">
        <v>118</v>
      </c>
      <c r="C1563">
        <f t="shared" si="69"/>
        <v>-9.0519071667384154E-2</v>
      </c>
    </row>
    <row r="1564" spans="1:3" x14ac:dyDescent="0.25">
      <c r="A1564" t="s">
        <v>8219</v>
      </c>
      <c r="B1564">
        <v>119</v>
      </c>
      <c r="C1564">
        <f t="shared" si="69"/>
        <v>-8.9334657295220513E-2</v>
      </c>
    </row>
    <row r="1565" spans="1:3" x14ac:dyDescent="0.25">
      <c r="A1565" t="s">
        <v>8219</v>
      </c>
      <c r="B1565">
        <v>119</v>
      </c>
      <c r="C1565">
        <f t="shared" si="69"/>
        <v>-8.9334657295220513E-2</v>
      </c>
    </row>
    <row r="1566" spans="1:3" x14ac:dyDescent="0.25">
      <c r="A1566" t="s">
        <v>8219</v>
      </c>
      <c r="B1566">
        <v>119</v>
      </c>
      <c r="C1566">
        <f t="shared" si="69"/>
        <v>-8.9334657295220513E-2</v>
      </c>
    </row>
    <row r="1567" spans="1:3" x14ac:dyDescent="0.25">
      <c r="A1567" t="s">
        <v>8219</v>
      </c>
      <c r="B1567">
        <v>119</v>
      </c>
      <c r="C1567">
        <f t="shared" si="69"/>
        <v>-8.9334657295220513E-2</v>
      </c>
    </row>
    <row r="1568" spans="1:3" x14ac:dyDescent="0.25">
      <c r="A1568" t="s">
        <v>8219</v>
      </c>
      <c r="B1568">
        <v>119</v>
      </c>
      <c r="C1568">
        <f t="shared" si="69"/>
        <v>-8.9334657295220513E-2</v>
      </c>
    </row>
    <row r="1569" spans="1:3" x14ac:dyDescent="0.25">
      <c r="A1569" t="s">
        <v>8219</v>
      </c>
      <c r="B1569">
        <v>119</v>
      </c>
      <c r="C1569">
        <f t="shared" si="69"/>
        <v>-8.9334657295220513E-2</v>
      </c>
    </row>
    <row r="1570" spans="1:3" x14ac:dyDescent="0.25">
      <c r="A1570" t="s">
        <v>8219</v>
      </c>
      <c r="B1570">
        <v>120</v>
      </c>
      <c r="C1570">
        <f t="shared" si="69"/>
        <v>-8.8150242923056871E-2</v>
      </c>
    </row>
    <row r="1571" spans="1:3" x14ac:dyDescent="0.25">
      <c r="A1571" t="s">
        <v>8219</v>
      </c>
      <c r="B1571">
        <v>120</v>
      </c>
      <c r="C1571">
        <f t="shared" si="69"/>
        <v>-8.8150242923056871E-2</v>
      </c>
    </row>
    <row r="1572" spans="1:3" x14ac:dyDescent="0.25">
      <c r="A1572" t="s">
        <v>8219</v>
      </c>
      <c r="B1572">
        <v>120</v>
      </c>
      <c r="C1572">
        <f t="shared" si="69"/>
        <v>-8.8150242923056871E-2</v>
      </c>
    </row>
    <row r="1573" spans="1:3" x14ac:dyDescent="0.25">
      <c r="A1573" t="s">
        <v>8219</v>
      </c>
      <c r="B1573">
        <v>120</v>
      </c>
      <c r="C1573">
        <f t="shared" si="69"/>
        <v>-8.8150242923056871E-2</v>
      </c>
    </row>
    <row r="1574" spans="1:3" x14ac:dyDescent="0.25">
      <c r="A1574" t="s">
        <v>8219</v>
      </c>
      <c r="B1574">
        <v>120</v>
      </c>
      <c r="C1574">
        <f t="shared" si="69"/>
        <v>-8.8150242923056871E-2</v>
      </c>
    </row>
    <row r="1575" spans="1:3" x14ac:dyDescent="0.25">
      <c r="A1575" t="s">
        <v>8219</v>
      </c>
      <c r="B1575">
        <v>120</v>
      </c>
      <c r="C1575">
        <f t="shared" si="69"/>
        <v>-8.8150242923056871E-2</v>
      </c>
    </row>
    <row r="1576" spans="1:3" x14ac:dyDescent="0.25">
      <c r="A1576" t="s">
        <v>8219</v>
      </c>
      <c r="B1576">
        <v>120</v>
      </c>
      <c r="C1576">
        <f t="shared" si="69"/>
        <v>-8.8150242923056871E-2</v>
      </c>
    </row>
    <row r="1577" spans="1:3" x14ac:dyDescent="0.25">
      <c r="A1577" t="s">
        <v>8219</v>
      </c>
      <c r="B1577">
        <v>120</v>
      </c>
      <c r="C1577">
        <f t="shared" si="69"/>
        <v>-8.8150242923056871E-2</v>
      </c>
    </row>
    <row r="1578" spans="1:3" x14ac:dyDescent="0.25">
      <c r="A1578" t="s">
        <v>8219</v>
      </c>
      <c r="B1578">
        <v>120</v>
      </c>
      <c r="C1578">
        <f t="shared" si="69"/>
        <v>-8.8150242923056871E-2</v>
      </c>
    </row>
    <row r="1579" spans="1:3" x14ac:dyDescent="0.25">
      <c r="A1579" t="s">
        <v>8219</v>
      </c>
      <c r="B1579">
        <v>121</v>
      </c>
      <c r="C1579">
        <f t="shared" si="69"/>
        <v>-8.6965828550893229E-2</v>
      </c>
    </row>
    <row r="1580" spans="1:3" x14ac:dyDescent="0.25">
      <c r="A1580" t="s">
        <v>8219</v>
      </c>
      <c r="B1580">
        <v>121</v>
      </c>
      <c r="C1580">
        <f t="shared" si="69"/>
        <v>-8.6965828550893229E-2</v>
      </c>
    </row>
    <row r="1581" spans="1:3" x14ac:dyDescent="0.25">
      <c r="A1581" t="s">
        <v>8219</v>
      </c>
      <c r="B1581">
        <v>122</v>
      </c>
      <c r="C1581">
        <f t="shared" si="69"/>
        <v>-8.5781414178729587E-2</v>
      </c>
    </row>
    <row r="1582" spans="1:3" x14ac:dyDescent="0.25">
      <c r="A1582" t="s">
        <v>8219</v>
      </c>
      <c r="B1582">
        <v>122</v>
      </c>
      <c r="C1582">
        <f t="shared" si="69"/>
        <v>-8.5781414178729587E-2</v>
      </c>
    </row>
    <row r="1583" spans="1:3" x14ac:dyDescent="0.25">
      <c r="A1583" t="s">
        <v>8219</v>
      </c>
      <c r="B1583">
        <v>122</v>
      </c>
      <c r="C1583">
        <f t="shared" si="69"/>
        <v>-8.5781414178729587E-2</v>
      </c>
    </row>
    <row r="1584" spans="1:3" x14ac:dyDescent="0.25">
      <c r="A1584" t="s">
        <v>8219</v>
      </c>
      <c r="B1584">
        <v>123</v>
      </c>
      <c r="C1584">
        <f t="shared" si="69"/>
        <v>-8.4596999806565945E-2</v>
      </c>
    </row>
    <row r="1585" spans="1:3" x14ac:dyDescent="0.25">
      <c r="A1585" t="s">
        <v>8219</v>
      </c>
      <c r="B1585">
        <v>123</v>
      </c>
      <c r="C1585">
        <f t="shared" si="69"/>
        <v>-8.4596999806565945E-2</v>
      </c>
    </row>
    <row r="1586" spans="1:3" x14ac:dyDescent="0.25">
      <c r="A1586" t="s">
        <v>8219</v>
      </c>
      <c r="B1586">
        <v>123</v>
      </c>
      <c r="C1586">
        <f t="shared" si="69"/>
        <v>-8.4596999806565945E-2</v>
      </c>
    </row>
    <row r="1587" spans="1:3" x14ac:dyDescent="0.25">
      <c r="A1587" t="s">
        <v>8219</v>
      </c>
      <c r="B1587">
        <v>123</v>
      </c>
      <c r="C1587">
        <f t="shared" si="69"/>
        <v>-8.4596999806565945E-2</v>
      </c>
    </row>
    <row r="1588" spans="1:3" x14ac:dyDescent="0.25">
      <c r="A1588" t="s">
        <v>8219</v>
      </c>
      <c r="B1588">
        <v>124</v>
      </c>
      <c r="C1588">
        <f t="shared" si="69"/>
        <v>-8.3412585434402303E-2</v>
      </c>
    </row>
    <row r="1589" spans="1:3" x14ac:dyDescent="0.25">
      <c r="A1589" t="s">
        <v>8219</v>
      </c>
      <c r="B1589">
        <v>125</v>
      </c>
      <c r="C1589">
        <f t="shared" si="69"/>
        <v>-8.2228171062238661E-2</v>
      </c>
    </row>
    <row r="1590" spans="1:3" x14ac:dyDescent="0.25">
      <c r="A1590" t="s">
        <v>8219</v>
      </c>
      <c r="B1590">
        <v>125</v>
      </c>
      <c r="C1590">
        <f t="shared" si="69"/>
        <v>-8.2228171062238661E-2</v>
      </c>
    </row>
    <row r="1591" spans="1:3" x14ac:dyDescent="0.25">
      <c r="A1591" t="s">
        <v>8219</v>
      </c>
      <c r="B1591">
        <v>125</v>
      </c>
      <c r="C1591">
        <f t="shared" si="69"/>
        <v>-8.2228171062238661E-2</v>
      </c>
    </row>
    <row r="1592" spans="1:3" x14ac:dyDescent="0.25">
      <c r="A1592" t="s">
        <v>8219</v>
      </c>
      <c r="B1592">
        <v>126</v>
      </c>
      <c r="C1592">
        <f t="shared" si="69"/>
        <v>-8.1043756690075019E-2</v>
      </c>
    </row>
    <row r="1593" spans="1:3" x14ac:dyDescent="0.25">
      <c r="A1593" t="s">
        <v>8219</v>
      </c>
      <c r="B1593">
        <v>126</v>
      </c>
      <c r="C1593">
        <f t="shared" si="69"/>
        <v>-8.1043756690075019E-2</v>
      </c>
    </row>
    <row r="1594" spans="1:3" x14ac:dyDescent="0.25">
      <c r="A1594" t="s">
        <v>8219</v>
      </c>
      <c r="B1594">
        <v>126</v>
      </c>
      <c r="C1594">
        <f t="shared" si="69"/>
        <v>-8.1043756690075019E-2</v>
      </c>
    </row>
    <row r="1595" spans="1:3" x14ac:dyDescent="0.25">
      <c r="A1595" t="s">
        <v>8219</v>
      </c>
      <c r="B1595">
        <v>127</v>
      </c>
      <c r="C1595">
        <f t="shared" si="69"/>
        <v>-7.9859342317911378E-2</v>
      </c>
    </row>
    <row r="1596" spans="1:3" x14ac:dyDescent="0.25">
      <c r="A1596" t="s">
        <v>8219</v>
      </c>
      <c r="B1596">
        <v>128</v>
      </c>
      <c r="C1596">
        <f t="shared" si="69"/>
        <v>-7.8674927945747736E-2</v>
      </c>
    </row>
    <row r="1597" spans="1:3" x14ac:dyDescent="0.25">
      <c r="A1597" t="s">
        <v>8219</v>
      </c>
      <c r="B1597">
        <v>128</v>
      </c>
      <c r="C1597">
        <f t="shared" si="69"/>
        <v>-7.8674927945747736E-2</v>
      </c>
    </row>
    <row r="1598" spans="1:3" x14ac:dyDescent="0.25">
      <c r="A1598" t="s">
        <v>8219</v>
      </c>
      <c r="B1598">
        <v>128</v>
      </c>
      <c r="C1598">
        <f t="shared" si="69"/>
        <v>-7.8674927945747736E-2</v>
      </c>
    </row>
    <row r="1599" spans="1:3" x14ac:dyDescent="0.25">
      <c r="A1599" t="s">
        <v>8219</v>
      </c>
      <c r="B1599">
        <v>128</v>
      </c>
      <c r="C1599">
        <f t="shared" si="69"/>
        <v>-7.8674927945747736E-2</v>
      </c>
    </row>
    <row r="1600" spans="1:3" x14ac:dyDescent="0.25">
      <c r="A1600" t="s">
        <v>8219</v>
      </c>
      <c r="B1600">
        <v>128</v>
      </c>
      <c r="C1600">
        <f t="shared" si="69"/>
        <v>-7.8674927945747736E-2</v>
      </c>
    </row>
    <row r="1601" spans="1:3" x14ac:dyDescent="0.25">
      <c r="A1601" t="s">
        <v>8219</v>
      </c>
      <c r="B1601">
        <v>128</v>
      </c>
      <c r="C1601">
        <f t="shared" si="69"/>
        <v>-7.8674927945747736E-2</v>
      </c>
    </row>
    <row r="1602" spans="1:3" x14ac:dyDescent="0.25">
      <c r="A1602" t="s">
        <v>8219</v>
      </c>
      <c r="B1602">
        <v>128</v>
      </c>
      <c r="C1602">
        <f t="shared" ref="C1602:C1665" si="70">STANDARDIZE(B1602,$E$2,$E$14)</f>
        <v>-7.8674927945747736E-2</v>
      </c>
    </row>
    <row r="1603" spans="1:3" x14ac:dyDescent="0.25">
      <c r="A1603" t="s">
        <v>8219</v>
      </c>
      <c r="B1603">
        <v>129</v>
      </c>
      <c r="C1603">
        <f t="shared" si="70"/>
        <v>-7.7490513573584094E-2</v>
      </c>
    </row>
    <row r="1604" spans="1:3" x14ac:dyDescent="0.25">
      <c r="A1604" t="s">
        <v>8219</v>
      </c>
      <c r="B1604">
        <v>130</v>
      </c>
      <c r="C1604">
        <f t="shared" si="70"/>
        <v>-7.6306099201420452E-2</v>
      </c>
    </row>
    <row r="1605" spans="1:3" x14ac:dyDescent="0.25">
      <c r="A1605" t="s">
        <v>8219</v>
      </c>
      <c r="B1605">
        <v>130</v>
      </c>
      <c r="C1605">
        <f t="shared" si="70"/>
        <v>-7.6306099201420452E-2</v>
      </c>
    </row>
    <row r="1606" spans="1:3" x14ac:dyDescent="0.25">
      <c r="A1606" t="s">
        <v>8219</v>
      </c>
      <c r="B1606">
        <v>130</v>
      </c>
      <c r="C1606">
        <f t="shared" si="70"/>
        <v>-7.6306099201420452E-2</v>
      </c>
    </row>
    <row r="1607" spans="1:3" x14ac:dyDescent="0.25">
      <c r="A1607" t="s">
        <v>8219</v>
      </c>
      <c r="B1607">
        <v>130</v>
      </c>
      <c r="C1607">
        <f t="shared" si="70"/>
        <v>-7.6306099201420452E-2</v>
      </c>
    </row>
    <row r="1608" spans="1:3" x14ac:dyDescent="0.25">
      <c r="A1608" t="s">
        <v>8219</v>
      </c>
      <c r="B1608">
        <v>130</v>
      </c>
      <c r="C1608">
        <f t="shared" si="70"/>
        <v>-7.6306099201420452E-2</v>
      </c>
    </row>
    <row r="1609" spans="1:3" x14ac:dyDescent="0.25">
      <c r="A1609" t="s">
        <v>8219</v>
      </c>
      <c r="B1609">
        <v>131</v>
      </c>
      <c r="C1609">
        <f t="shared" si="70"/>
        <v>-7.512168482925681E-2</v>
      </c>
    </row>
    <row r="1610" spans="1:3" x14ac:dyDescent="0.25">
      <c r="A1610" t="s">
        <v>8219</v>
      </c>
      <c r="B1610">
        <v>131</v>
      </c>
      <c r="C1610">
        <f t="shared" si="70"/>
        <v>-7.512168482925681E-2</v>
      </c>
    </row>
    <row r="1611" spans="1:3" x14ac:dyDescent="0.25">
      <c r="A1611" t="s">
        <v>8219</v>
      </c>
      <c r="B1611">
        <v>131</v>
      </c>
      <c r="C1611">
        <f t="shared" si="70"/>
        <v>-7.512168482925681E-2</v>
      </c>
    </row>
    <row r="1612" spans="1:3" x14ac:dyDescent="0.25">
      <c r="A1612" t="s">
        <v>8219</v>
      </c>
      <c r="B1612">
        <v>131</v>
      </c>
      <c r="C1612">
        <f t="shared" si="70"/>
        <v>-7.512168482925681E-2</v>
      </c>
    </row>
    <row r="1613" spans="1:3" x14ac:dyDescent="0.25">
      <c r="A1613" t="s">
        <v>8219</v>
      </c>
      <c r="B1613">
        <v>132</v>
      </c>
      <c r="C1613">
        <f t="shared" si="70"/>
        <v>-7.3937270457093168E-2</v>
      </c>
    </row>
    <row r="1614" spans="1:3" x14ac:dyDescent="0.25">
      <c r="A1614" t="s">
        <v>8219</v>
      </c>
      <c r="B1614">
        <v>132</v>
      </c>
      <c r="C1614">
        <f t="shared" si="70"/>
        <v>-7.3937270457093168E-2</v>
      </c>
    </row>
    <row r="1615" spans="1:3" x14ac:dyDescent="0.25">
      <c r="A1615" t="s">
        <v>8219</v>
      </c>
      <c r="B1615">
        <v>133</v>
      </c>
      <c r="C1615">
        <f t="shared" si="70"/>
        <v>-7.2752856084929526E-2</v>
      </c>
    </row>
    <row r="1616" spans="1:3" x14ac:dyDescent="0.25">
      <c r="A1616" t="s">
        <v>8219</v>
      </c>
      <c r="B1616">
        <v>133</v>
      </c>
      <c r="C1616">
        <f t="shared" si="70"/>
        <v>-7.2752856084929526E-2</v>
      </c>
    </row>
    <row r="1617" spans="1:3" x14ac:dyDescent="0.25">
      <c r="A1617" t="s">
        <v>8219</v>
      </c>
      <c r="B1617">
        <v>133</v>
      </c>
      <c r="C1617">
        <f t="shared" si="70"/>
        <v>-7.2752856084929526E-2</v>
      </c>
    </row>
    <row r="1618" spans="1:3" x14ac:dyDescent="0.25">
      <c r="A1618" t="s">
        <v>8219</v>
      </c>
      <c r="B1618">
        <v>133</v>
      </c>
      <c r="C1618">
        <f t="shared" si="70"/>
        <v>-7.2752856084929526E-2</v>
      </c>
    </row>
    <row r="1619" spans="1:3" x14ac:dyDescent="0.25">
      <c r="A1619" t="s">
        <v>8219</v>
      </c>
      <c r="B1619">
        <v>133</v>
      </c>
      <c r="C1619">
        <f t="shared" si="70"/>
        <v>-7.2752856084929526E-2</v>
      </c>
    </row>
    <row r="1620" spans="1:3" x14ac:dyDescent="0.25">
      <c r="A1620" t="s">
        <v>8219</v>
      </c>
      <c r="B1620">
        <v>134</v>
      </c>
      <c r="C1620">
        <f t="shared" si="70"/>
        <v>-7.1568441712765885E-2</v>
      </c>
    </row>
    <row r="1621" spans="1:3" x14ac:dyDescent="0.25">
      <c r="A1621" t="s">
        <v>8219</v>
      </c>
      <c r="B1621">
        <v>134</v>
      </c>
      <c r="C1621">
        <f t="shared" si="70"/>
        <v>-7.1568441712765885E-2</v>
      </c>
    </row>
    <row r="1622" spans="1:3" x14ac:dyDescent="0.25">
      <c r="A1622" t="s">
        <v>8219</v>
      </c>
      <c r="B1622">
        <v>134</v>
      </c>
      <c r="C1622">
        <f t="shared" si="70"/>
        <v>-7.1568441712765885E-2</v>
      </c>
    </row>
    <row r="1623" spans="1:3" x14ac:dyDescent="0.25">
      <c r="A1623" t="s">
        <v>8219</v>
      </c>
      <c r="B1623">
        <v>134</v>
      </c>
      <c r="C1623">
        <f t="shared" si="70"/>
        <v>-7.1568441712765885E-2</v>
      </c>
    </row>
    <row r="1624" spans="1:3" x14ac:dyDescent="0.25">
      <c r="A1624" t="s">
        <v>8219</v>
      </c>
      <c r="B1624">
        <v>134</v>
      </c>
      <c r="C1624">
        <f t="shared" si="70"/>
        <v>-7.1568441712765885E-2</v>
      </c>
    </row>
    <row r="1625" spans="1:3" x14ac:dyDescent="0.25">
      <c r="A1625" t="s">
        <v>8219</v>
      </c>
      <c r="B1625">
        <v>134</v>
      </c>
      <c r="C1625">
        <f t="shared" si="70"/>
        <v>-7.1568441712765885E-2</v>
      </c>
    </row>
    <row r="1626" spans="1:3" x14ac:dyDescent="0.25">
      <c r="A1626" t="s">
        <v>8219</v>
      </c>
      <c r="B1626">
        <v>135</v>
      </c>
      <c r="C1626">
        <f t="shared" si="70"/>
        <v>-7.0384027340602243E-2</v>
      </c>
    </row>
    <row r="1627" spans="1:3" x14ac:dyDescent="0.25">
      <c r="A1627" t="s">
        <v>8219</v>
      </c>
      <c r="B1627">
        <v>136</v>
      </c>
      <c r="C1627">
        <f t="shared" si="70"/>
        <v>-6.9199612968438601E-2</v>
      </c>
    </row>
    <row r="1628" spans="1:3" x14ac:dyDescent="0.25">
      <c r="A1628" t="s">
        <v>8219</v>
      </c>
      <c r="B1628">
        <v>136</v>
      </c>
      <c r="C1628">
        <f t="shared" si="70"/>
        <v>-6.9199612968438601E-2</v>
      </c>
    </row>
    <row r="1629" spans="1:3" x14ac:dyDescent="0.25">
      <c r="A1629" t="s">
        <v>8219</v>
      </c>
      <c r="B1629">
        <v>136</v>
      </c>
      <c r="C1629">
        <f t="shared" si="70"/>
        <v>-6.9199612968438601E-2</v>
      </c>
    </row>
    <row r="1630" spans="1:3" x14ac:dyDescent="0.25">
      <c r="A1630" t="s">
        <v>8219</v>
      </c>
      <c r="B1630">
        <v>137</v>
      </c>
      <c r="C1630">
        <f t="shared" si="70"/>
        <v>-6.8015198596274959E-2</v>
      </c>
    </row>
    <row r="1631" spans="1:3" x14ac:dyDescent="0.25">
      <c r="A1631" t="s">
        <v>8219</v>
      </c>
      <c r="B1631">
        <v>137</v>
      </c>
      <c r="C1631">
        <f t="shared" si="70"/>
        <v>-6.8015198596274959E-2</v>
      </c>
    </row>
    <row r="1632" spans="1:3" x14ac:dyDescent="0.25">
      <c r="A1632" t="s">
        <v>8219</v>
      </c>
      <c r="B1632">
        <v>138</v>
      </c>
      <c r="C1632">
        <f t="shared" si="70"/>
        <v>-6.6830784224111317E-2</v>
      </c>
    </row>
    <row r="1633" spans="1:3" x14ac:dyDescent="0.25">
      <c r="A1633" t="s">
        <v>8219</v>
      </c>
      <c r="B1633">
        <v>139</v>
      </c>
      <c r="C1633">
        <f t="shared" si="70"/>
        <v>-6.5646369851947675E-2</v>
      </c>
    </row>
    <row r="1634" spans="1:3" x14ac:dyDescent="0.25">
      <c r="A1634" t="s">
        <v>8219</v>
      </c>
      <c r="B1634">
        <v>139</v>
      </c>
      <c r="C1634">
        <f t="shared" si="70"/>
        <v>-6.5646369851947675E-2</v>
      </c>
    </row>
    <row r="1635" spans="1:3" x14ac:dyDescent="0.25">
      <c r="A1635" t="s">
        <v>8219</v>
      </c>
      <c r="B1635">
        <v>139</v>
      </c>
      <c r="C1635">
        <f t="shared" si="70"/>
        <v>-6.5646369851947675E-2</v>
      </c>
    </row>
    <row r="1636" spans="1:3" x14ac:dyDescent="0.25">
      <c r="A1636" t="s">
        <v>8219</v>
      </c>
      <c r="B1636">
        <v>140</v>
      </c>
      <c r="C1636">
        <f t="shared" si="70"/>
        <v>-6.4461955479784033E-2</v>
      </c>
    </row>
    <row r="1637" spans="1:3" x14ac:dyDescent="0.25">
      <c r="A1637" t="s">
        <v>8219</v>
      </c>
      <c r="B1637">
        <v>140</v>
      </c>
      <c r="C1637">
        <f t="shared" si="70"/>
        <v>-6.4461955479784033E-2</v>
      </c>
    </row>
    <row r="1638" spans="1:3" x14ac:dyDescent="0.25">
      <c r="A1638" t="s">
        <v>8219</v>
      </c>
      <c r="B1638">
        <v>140</v>
      </c>
      <c r="C1638">
        <f t="shared" si="70"/>
        <v>-6.4461955479784033E-2</v>
      </c>
    </row>
    <row r="1639" spans="1:3" x14ac:dyDescent="0.25">
      <c r="A1639" t="s">
        <v>8219</v>
      </c>
      <c r="B1639">
        <v>140</v>
      </c>
      <c r="C1639">
        <f t="shared" si="70"/>
        <v>-6.4461955479784033E-2</v>
      </c>
    </row>
    <row r="1640" spans="1:3" x14ac:dyDescent="0.25">
      <c r="A1640" t="s">
        <v>8219</v>
      </c>
      <c r="B1640">
        <v>141</v>
      </c>
      <c r="C1640">
        <f t="shared" si="70"/>
        <v>-6.3277541107620391E-2</v>
      </c>
    </row>
    <row r="1641" spans="1:3" x14ac:dyDescent="0.25">
      <c r="A1641" t="s">
        <v>8219</v>
      </c>
      <c r="B1641">
        <v>141</v>
      </c>
      <c r="C1641">
        <f t="shared" si="70"/>
        <v>-6.3277541107620391E-2</v>
      </c>
    </row>
    <row r="1642" spans="1:3" x14ac:dyDescent="0.25">
      <c r="A1642" t="s">
        <v>8219</v>
      </c>
      <c r="B1642">
        <v>141</v>
      </c>
      <c r="C1642">
        <f t="shared" si="70"/>
        <v>-6.3277541107620391E-2</v>
      </c>
    </row>
    <row r="1643" spans="1:3" x14ac:dyDescent="0.25">
      <c r="A1643" t="s">
        <v>8219</v>
      </c>
      <c r="B1643">
        <v>141</v>
      </c>
      <c r="C1643">
        <f t="shared" si="70"/>
        <v>-6.3277541107620391E-2</v>
      </c>
    </row>
    <row r="1644" spans="1:3" x14ac:dyDescent="0.25">
      <c r="A1644" t="s">
        <v>8219</v>
      </c>
      <c r="B1644">
        <v>141</v>
      </c>
      <c r="C1644">
        <f t="shared" si="70"/>
        <v>-6.3277541107620391E-2</v>
      </c>
    </row>
    <row r="1645" spans="1:3" x14ac:dyDescent="0.25">
      <c r="A1645" t="s">
        <v>8219</v>
      </c>
      <c r="B1645">
        <v>141</v>
      </c>
      <c r="C1645">
        <f t="shared" si="70"/>
        <v>-6.3277541107620391E-2</v>
      </c>
    </row>
    <row r="1646" spans="1:3" x14ac:dyDescent="0.25">
      <c r="A1646" t="s">
        <v>8219</v>
      </c>
      <c r="B1646">
        <v>142</v>
      </c>
      <c r="C1646">
        <f t="shared" si="70"/>
        <v>-6.2093126735456756E-2</v>
      </c>
    </row>
    <row r="1647" spans="1:3" x14ac:dyDescent="0.25">
      <c r="A1647" t="s">
        <v>8219</v>
      </c>
      <c r="B1647">
        <v>142</v>
      </c>
      <c r="C1647">
        <f t="shared" si="70"/>
        <v>-6.2093126735456756E-2</v>
      </c>
    </row>
    <row r="1648" spans="1:3" x14ac:dyDescent="0.25">
      <c r="A1648" t="s">
        <v>8219</v>
      </c>
      <c r="B1648">
        <v>143</v>
      </c>
      <c r="C1648">
        <f t="shared" si="70"/>
        <v>-6.0908712363293115E-2</v>
      </c>
    </row>
    <row r="1649" spans="1:3" x14ac:dyDescent="0.25">
      <c r="A1649" t="s">
        <v>8219</v>
      </c>
      <c r="B1649">
        <v>143</v>
      </c>
      <c r="C1649">
        <f t="shared" si="70"/>
        <v>-6.0908712363293115E-2</v>
      </c>
    </row>
    <row r="1650" spans="1:3" x14ac:dyDescent="0.25">
      <c r="A1650" t="s">
        <v>8219</v>
      </c>
      <c r="B1650">
        <v>144</v>
      </c>
      <c r="C1650">
        <f t="shared" si="70"/>
        <v>-5.9724297991129473E-2</v>
      </c>
    </row>
    <row r="1651" spans="1:3" x14ac:dyDescent="0.25">
      <c r="A1651" t="s">
        <v>8219</v>
      </c>
      <c r="B1651">
        <v>144</v>
      </c>
      <c r="C1651">
        <f t="shared" si="70"/>
        <v>-5.9724297991129473E-2</v>
      </c>
    </row>
    <row r="1652" spans="1:3" x14ac:dyDescent="0.25">
      <c r="A1652" t="s">
        <v>8219</v>
      </c>
      <c r="B1652">
        <v>145</v>
      </c>
      <c r="C1652">
        <f t="shared" si="70"/>
        <v>-5.8539883618965831E-2</v>
      </c>
    </row>
    <row r="1653" spans="1:3" x14ac:dyDescent="0.25">
      <c r="A1653" t="s">
        <v>8219</v>
      </c>
      <c r="B1653">
        <v>145</v>
      </c>
      <c r="C1653">
        <f t="shared" si="70"/>
        <v>-5.8539883618965831E-2</v>
      </c>
    </row>
    <row r="1654" spans="1:3" x14ac:dyDescent="0.25">
      <c r="A1654" t="s">
        <v>8219</v>
      </c>
      <c r="B1654">
        <v>145</v>
      </c>
      <c r="C1654">
        <f t="shared" si="70"/>
        <v>-5.8539883618965831E-2</v>
      </c>
    </row>
    <row r="1655" spans="1:3" x14ac:dyDescent="0.25">
      <c r="A1655" t="s">
        <v>8219</v>
      </c>
      <c r="B1655">
        <v>145</v>
      </c>
      <c r="C1655">
        <f t="shared" si="70"/>
        <v>-5.8539883618965831E-2</v>
      </c>
    </row>
    <row r="1656" spans="1:3" x14ac:dyDescent="0.25">
      <c r="A1656" t="s">
        <v>8219</v>
      </c>
      <c r="B1656">
        <v>145</v>
      </c>
      <c r="C1656">
        <f t="shared" si="70"/>
        <v>-5.8539883618965831E-2</v>
      </c>
    </row>
    <row r="1657" spans="1:3" x14ac:dyDescent="0.25">
      <c r="A1657" t="s">
        <v>8219</v>
      </c>
      <c r="B1657">
        <v>145</v>
      </c>
      <c r="C1657">
        <f t="shared" si="70"/>
        <v>-5.8539883618965831E-2</v>
      </c>
    </row>
    <row r="1658" spans="1:3" x14ac:dyDescent="0.25">
      <c r="A1658" t="s">
        <v>8219</v>
      </c>
      <c r="B1658">
        <v>146</v>
      </c>
      <c r="C1658">
        <f t="shared" si="70"/>
        <v>-5.7355469246802189E-2</v>
      </c>
    </row>
    <row r="1659" spans="1:3" x14ac:dyDescent="0.25">
      <c r="A1659" t="s">
        <v>8219</v>
      </c>
      <c r="B1659">
        <v>146</v>
      </c>
      <c r="C1659">
        <f t="shared" si="70"/>
        <v>-5.7355469246802189E-2</v>
      </c>
    </row>
    <row r="1660" spans="1:3" x14ac:dyDescent="0.25">
      <c r="A1660" t="s">
        <v>8219</v>
      </c>
      <c r="B1660">
        <v>146</v>
      </c>
      <c r="C1660">
        <f t="shared" si="70"/>
        <v>-5.7355469246802189E-2</v>
      </c>
    </row>
    <row r="1661" spans="1:3" x14ac:dyDescent="0.25">
      <c r="A1661" t="s">
        <v>8219</v>
      </c>
      <c r="B1661">
        <v>147</v>
      </c>
      <c r="C1661">
        <f t="shared" si="70"/>
        <v>-5.6171054874638547E-2</v>
      </c>
    </row>
    <row r="1662" spans="1:3" x14ac:dyDescent="0.25">
      <c r="A1662" t="s">
        <v>8219</v>
      </c>
      <c r="B1662">
        <v>147</v>
      </c>
      <c r="C1662">
        <f t="shared" si="70"/>
        <v>-5.6171054874638547E-2</v>
      </c>
    </row>
    <row r="1663" spans="1:3" x14ac:dyDescent="0.25">
      <c r="A1663" t="s">
        <v>8219</v>
      </c>
      <c r="B1663">
        <v>147</v>
      </c>
      <c r="C1663">
        <f t="shared" si="70"/>
        <v>-5.6171054874638547E-2</v>
      </c>
    </row>
    <row r="1664" spans="1:3" x14ac:dyDescent="0.25">
      <c r="A1664" t="s">
        <v>8219</v>
      </c>
      <c r="B1664">
        <v>147</v>
      </c>
      <c r="C1664">
        <f t="shared" si="70"/>
        <v>-5.6171054874638547E-2</v>
      </c>
    </row>
    <row r="1665" spans="1:3" x14ac:dyDescent="0.25">
      <c r="A1665" t="s">
        <v>8219</v>
      </c>
      <c r="B1665">
        <v>147</v>
      </c>
      <c r="C1665">
        <f t="shared" si="70"/>
        <v>-5.6171054874638547E-2</v>
      </c>
    </row>
    <row r="1666" spans="1:3" x14ac:dyDescent="0.25">
      <c r="A1666" t="s">
        <v>8219</v>
      </c>
      <c r="B1666">
        <v>147</v>
      </c>
      <c r="C1666">
        <f t="shared" ref="C1666:C1729" si="71">STANDARDIZE(B1666,$E$2,$E$14)</f>
        <v>-5.6171054874638547E-2</v>
      </c>
    </row>
    <row r="1667" spans="1:3" x14ac:dyDescent="0.25">
      <c r="A1667" t="s">
        <v>8219</v>
      </c>
      <c r="B1667">
        <v>148</v>
      </c>
      <c r="C1667">
        <f t="shared" si="71"/>
        <v>-5.4986640502474905E-2</v>
      </c>
    </row>
    <row r="1668" spans="1:3" x14ac:dyDescent="0.25">
      <c r="A1668" t="s">
        <v>8219</v>
      </c>
      <c r="B1668">
        <v>148</v>
      </c>
      <c r="C1668">
        <f t="shared" si="71"/>
        <v>-5.4986640502474905E-2</v>
      </c>
    </row>
    <row r="1669" spans="1:3" x14ac:dyDescent="0.25">
      <c r="A1669" t="s">
        <v>8219</v>
      </c>
      <c r="B1669">
        <v>149</v>
      </c>
      <c r="C1669">
        <f t="shared" si="71"/>
        <v>-5.3802226130311263E-2</v>
      </c>
    </row>
    <row r="1670" spans="1:3" x14ac:dyDescent="0.25">
      <c r="A1670" t="s">
        <v>8219</v>
      </c>
      <c r="B1670">
        <v>149</v>
      </c>
      <c r="C1670">
        <f t="shared" si="71"/>
        <v>-5.3802226130311263E-2</v>
      </c>
    </row>
    <row r="1671" spans="1:3" x14ac:dyDescent="0.25">
      <c r="A1671" t="s">
        <v>8219</v>
      </c>
      <c r="B1671">
        <v>149</v>
      </c>
      <c r="C1671">
        <f t="shared" si="71"/>
        <v>-5.3802226130311263E-2</v>
      </c>
    </row>
    <row r="1672" spans="1:3" x14ac:dyDescent="0.25">
      <c r="A1672" t="s">
        <v>8219</v>
      </c>
      <c r="B1672">
        <v>149</v>
      </c>
      <c r="C1672">
        <f t="shared" si="71"/>
        <v>-5.3802226130311263E-2</v>
      </c>
    </row>
    <row r="1673" spans="1:3" x14ac:dyDescent="0.25">
      <c r="A1673" t="s">
        <v>8219</v>
      </c>
      <c r="B1673">
        <v>150</v>
      </c>
      <c r="C1673">
        <f t="shared" si="71"/>
        <v>-5.2617811758147622E-2</v>
      </c>
    </row>
    <row r="1674" spans="1:3" x14ac:dyDescent="0.25">
      <c r="A1674" t="s">
        <v>8219</v>
      </c>
      <c r="B1674">
        <v>150</v>
      </c>
      <c r="C1674">
        <f t="shared" si="71"/>
        <v>-5.2617811758147622E-2</v>
      </c>
    </row>
    <row r="1675" spans="1:3" x14ac:dyDescent="0.25">
      <c r="A1675" t="s">
        <v>8219</v>
      </c>
      <c r="B1675">
        <v>150</v>
      </c>
      <c r="C1675">
        <f t="shared" si="71"/>
        <v>-5.2617811758147622E-2</v>
      </c>
    </row>
    <row r="1676" spans="1:3" x14ac:dyDescent="0.25">
      <c r="A1676" t="s">
        <v>8219</v>
      </c>
      <c r="B1676">
        <v>150</v>
      </c>
      <c r="C1676">
        <f t="shared" si="71"/>
        <v>-5.2617811758147622E-2</v>
      </c>
    </row>
    <row r="1677" spans="1:3" x14ac:dyDescent="0.25">
      <c r="A1677" t="s">
        <v>8219</v>
      </c>
      <c r="B1677">
        <v>150</v>
      </c>
      <c r="C1677">
        <f t="shared" si="71"/>
        <v>-5.2617811758147622E-2</v>
      </c>
    </row>
    <row r="1678" spans="1:3" x14ac:dyDescent="0.25">
      <c r="A1678" t="s">
        <v>8219</v>
      </c>
      <c r="B1678">
        <v>151</v>
      </c>
      <c r="C1678">
        <f t="shared" si="71"/>
        <v>-5.1433397385983973E-2</v>
      </c>
    </row>
    <row r="1679" spans="1:3" x14ac:dyDescent="0.25">
      <c r="A1679" t="s">
        <v>8219</v>
      </c>
      <c r="B1679">
        <v>151</v>
      </c>
      <c r="C1679">
        <f t="shared" si="71"/>
        <v>-5.1433397385983973E-2</v>
      </c>
    </row>
    <row r="1680" spans="1:3" x14ac:dyDescent="0.25">
      <c r="A1680" t="s">
        <v>8219</v>
      </c>
      <c r="B1680">
        <v>151</v>
      </c>
      <c r="C1680">
        <f t="shared" si="71"/>
        <v>-5.1433397385983973E-2</v>
      </c>
    </row>
    <row r="1681" spans="1:3" x14ac:dyDescent="0.25">
      <c r="A1681" t="s">
        <v>8219</v>
      </c>
      <c r="B1681">
        <v>152</v>
      </c>
      <c r="C1681">
        <f t="shared" si="71"/>
        <v>-5.0248983013820331E-2</v>
      </c>
    </row>
    <row r="1682" spans="1:3" x14ac:dyDescent="0.25">
      <c r="A1682" t="s">
        <v>8219</v>
      </c>
      <c r="B1682">
        <v>153</v>
      </c>
      <c r="C1682">
        <f t="shared" si="71"/>
        <v>-4.9064568641656689E-2</v>
      </c>
    </row>
    <row r="1683" spans="1:3" x14ac:dyDescent="0.25">
      <c r="A1683" t="s">
        <v>8219</v>
      </c>
      <c r="B1683">
        <v>154</v>
      </c>
      <c r="C1683">
        <f t="shared" si="71"/>
        <v>-4.7880154269493047E-2</v>
      </c>
    </row>
    <row r="1684" spans="1:3" x14ac:dyDescent="0.25">
      <c r="A1684" t="s">
        <v>8219</v>
      </c>
      <c r="B1684">
        <v>156</v>
      </c>
      <c r="C1684">
        <f t="shared" si="71"/>
        <v>-4.5511325525165763E-2</v>
      </c>
    </row>
    <row r="1685" spans="1:3" x14ac:dyDescent="0.25">
      <c r="A1685" t="s">
        <v>8219</v>
      </c>
      <c r="B1685">
        <v>156</v>
      </c>
      <c r="C1685">
        <f t="shared" si="71"/>
        <v>-4.5511325525165763E-2</v>
      </c>
    </row>
    <row r="1686" spans="1:3" x14ac:dyDescent="0.25">
      <c r="A1686" t="s">
        <v>8219</v>
      </c>
      <c r="B1686">
        <v>157</v>
      </c>
      <c r="C1686">
        <f t="shared" si="71"/>
        <v>-4.4326911153002121E-2</v>
      </c>
    </row>
    <row r="1687" spans="1:3" x14ac:dyDescent="0.25">
      <c r="A1687" t="s">
        <v>8219</v>
      </c>
      <c r="B1687">
        <v>157</v>
      </c>
      <c r="C1687">
        <f t="shared" si="71"/>
        <v>-4.4326911153002121E-2</v>
      </c>
    </row>
    <row r="1688" spans="1:3" x14ac:dyDescent="0.25">
      <c r="A1688" t="s">
        <v>8219</v>
      </c>
      <c r="B1688">
        <v>158</v>
      </c>
      <c r="C1688">
        <f t="shared" si="71"/>
        <v>-4.314249678083848E-2</v>
      </c>
    </row>
    <row r="1689" spans="1:3" x14ac:dyDescent="0.25">
      <c r="A1689" t="s">
        <v>8219</v>
      </c>
      <c r="B1689">
        <v>158</v>
      </c>
      <c r="C1689">
        <f t="shared" si="71"/>
        <v>-4.314249678083848E-2</v>
      </c>
    </row>
    <row r="1690" spans="1:3" x14ac:dyDescent="0.25">
      <c r="A1690" t="s">
        <v>8219</v>
      </c>
      <c r="B1690">
        <v>158</v>
      </c>
      <c r="C1690">
        <f t="shared" si="71"/>
        <v>-4.314249678083848E-2</v>
      </c>
    </row>
    <row r="1691" spans="1:3" x14ac:dyDescent="0.25">
      <c r="A1691" t="s">
        <v>8219</v>
      </c>
      <c r="B1691">
        <v>158</v>
      </c>
      <c r="C1691">
        <f t="shared" si="71"/>
        <v>-4.314249678083848E-2</v>
      </c>
    </row>
    <row r="1692" spans="1:3" x14ac:dyDescent="0.25">
      <c r="A1692" t="s">
        <v>8219</v>
      </c>
      <c r="B1692">
        <v>158</v>
      </c>
      <c r="C1692">
        <f t="shared" si="71"/>
        <v>-4.314249678083848E-2</v>
      </c>
    </row>
    <row r="1693" spans="1:3" x14ac:dyDescent="0.25">
      <c r="A1693" t="s">
        <v>8219</v>
      </c>
      <c r="B1693">
        <v>158</v>
      </c>
      <c r="C1693">
        <f t="shared" si="71"/>
        <v>-4.314249678083848E-2</v>
      </c>
    </row>
    <row r="1694" spans="1:3" x14ac:dyDescent="0.25">
      <c r="A1694" t="s">
        <v>8219</v>
      </c>
      <c r="B1694">
        <v>159</v>
      </c>
      <c r="C1694">
        <f t="shared" si="71"/>
        <v>-4.1958082408674838E-2</v>
      </c>
    </row>
    <row r="1695" spans="1:3" x14ac:dyDescent="0.25">
      <c r="A1695" t="s">
        <v>8219</v>
      </c>
      <c r="B1695">
        <v>159</v>
      </c>
      <c r="C1695">
        <f t="shared" si="71"/>
        <v>-4.1958082408674838E-2</v>
      </c>
    </row>
    <row r="1696" spans="1:3" x14ac:dyDescent="0.25">
      <c r="A1696" t="s">
        <v>8219</v>
      </c>
      <c r="B1696">
        <v>159</v>
      </c>
      <c r="C1696">
        <f t="shared" si="71"/>
        <v>-4.1958082408674838E-2</v>
      </c>
    </row>
    <row r="1697" spans="1:3" x14ac:dyDescent="0.25">
      <c r="A1697" t="s">
        <v>8219</v>
      </c>
      <c r="B1697">
        <v>159</v>
      </c>
      <c r="C1697">
        <f t="shared" si="71"/>
        <v>-4.1958082408674838E-2</v>
      </c>
    </row>
    <row r="1698" spans="1:3" x14ac:dyDescent="0.25">
      <c r="A1698" t="s">
        <v>8219</v>
      </c>
      <c r="B1698">
        <v>159</v>
      </c>
      <c r="C1698">
        <f t="shared" si="71"/>
        <v>-4.1958082408674838E-2</v>
      </c>
    </row>
    <row r="1699" spans="1:3" x14ac:dyDescent="0.25">
      <c r="A1699" t="s">
        <v>8219</v>
      </c>
      <c r="B1699">
        <v>159</v>
      </c>
      <c r="C1699">
        <f t="shared" si="71"/>
        <v>-4.1958082408674838E-2</v>
      </c>
    </row>
    <row r="1700" spans="1:3" x14ac:dyDescent="0.25">
      <c r="A1700" t="s">
        <v>8219</v>
      </c>
      <c r="B1700">
        <v>159</v>
      </c>
      <c r="C1700">
        <f t="shared" si="71"/>
        <v>-4.1958082408674838E-2</v>
      </c>
    </row>
    <row r="1701" spans="1:3" x14ac:dyDescent="0.25">
      <c r="A1701" t="s">
        <v>8219</v>
      </c>
      <c r="B1701">
        <v>160</v>
      </c>
      <c r="C1701">
        <f t="shared" si="71"/>
        <v>-4.0773668036511196E-2</v>
      </c>
    </row>
    <row r="1702" spans="1:3" x14ac:dyDescent="0.25">
      <c r="A1702" t="s">
        <v>8219</v>
      </c>
      <c r="B1702">
        <v>160</v>
      </c>
      <c r="C1702">
        <f t="shared" si="71"/>
        <v>-4.0773668036511196E-2</v>
      </c>
    </row>
    <row r="1703" spans="1:3" x14ac:dyDescent="0.25">
      <c r="A1703" t="s">
        <v>8219</v>
      </c>
      <c r="B1703">
        <v>162</v>
      </c>
      <c r="C1703">
        <f t="shared" si="71"/>
        <v>-3.8404839292183912E-2</v>
      </c>
    </row>
    <row r="1704" spans="1:3" x14ac:dyDescent="0.25">
      <c r="A1704" t="s">
        <v>8219</v>
      </c>
      <c r="B1704">
        <v>162</v>
      </c>
      <c r="C1704">
        <f t="shared" si="71"/>
        <v>-3.8404839292183912E-2</v>
      </c>
    </row>
    <row r="1705" spans="1:3" x14ac:dyDescent="0.25">
      <c r="A1705" t="s">
        <v>8219</v>
      </c>
      <c r="B1705">
        <v>163</v>
      </c>
      <c r="C1705">
        <f t="shared" si="71"/>
        <v>-3.722042492002027E-2</v>
      </c>
    </row>
    <row r="1706" spans="1:3" x14ac:dyDescent="0.25">
      <c r="A1706" t="s">
        <v>8219</v>
      </c>
      <c r="B1706">
        <v>163</v>
      </c>
      <c r="C1706">
        <f t="shared" si="71"/>
        <v>-3.722042492002027E-2</v>
      </c>
    </row>
    <row r="1707" spans="1:3" x14ac:dyDescent="0.25">
      <c r="A1707" t="s">
        <v>8219</v>
      </c>
      <c r="B1707">
        <v>163</v>
      </c>
      <c r="C1707">
        <f t="shared" si="71"/>
        <v>-3.722042492002027E-2</v>
      </c>
    </row>
    <row r="1708" spans="1:3" x14ac:dyDescent="0.25">
      <c r="A1708" t="s">
        <v>8219</v>
      </c>
      <c r="B1708">
        <v>163</v>
      </c>
      <c r="C1708">
        <f t="shared" si="71"/>
        <v>-3.722042492002027E-2</v>
      </c>
    </row>
    <row r="1709" spans="1:3" x14ac:dyDescent="0.25">
      <c r="A1709" t="s">
        <v>8219</v>
      </c>
      <c r="B1709">
        <v>163</v>
      </c>
      <c r="C1709">
        <f t="shared" si="71"/>
        <v>-3.722042492002027E-2</v>
      </c>
    </row>
    <row r="1710" spans="1:3" x14ac:dyDescent="0.25">
      <c r="A1710" t="s">
        <v>8219</v>
      </c>
      <c r="B1710">
        <v>165</v>
      </c>
      <c r="C1710">
        <f t="shared" si="71"/>
        <v>-3.4851596175692987E-2</v>
      </c>
    </row>
    <row r="1711" spans="1:3" x14ac:dyDescent="0.25">
      <c r="A1711" t="s">
        <v>8219</v>
      </c>
      <c r="B1711">
        <v>165</v>
      </c>
      <c r="C1711">
        <f t="shared" si="71"/>
        <v>-3.4851596175692987E-2</v>
      </c>
    </row>
    <row r="1712" spans="1:3" x14ac:dyDescent="0.25">
      <c r="A1712" t="s">
        <v>8219</v>
      </c>
      <c r="B1712">
        <v>165</v>
      </c>
      <c r="C1712">
        <f t="shared" si="71"/>
        <v>-3.4851596175692987E-2</v>
      </c>
    </row>
    <row r="1713" spans="1:3" x14ac:dyDescent="0.25">
      <c r="A1713" t="s">
        <v>8219</v>
      </c>
      <c r="B1713">
        <v>166</v>
      </c>
      <c r="C1713">
        <f t="shared" si="71"/>
        <v>-3.3667181803529345E-2</v>
      </c>
    </row>
    <row r="1714" spans="1:3" x14ac:dyDescent="0.25">
      <c r="A1714" t="s">
        <v>8219</v>
      </c>
      <c r="B1714">
        <v>167</v>
      </c>
      <c r="C1714">
        <f t="shared" si="71"/>
        <v>-3.2482767431365703E-2</v>
      </c>
    </row>
    <row r="1715" spans="1:3" x14ac:dyDescent="0.25">
      <c r="A1715" t="s">
        <v>8219</v>
      </c>
      <c r="B1715">
        <v>167</v>
      </c>
      <c r="C1715">
        <f t="shared" si="71"/>
        <v>-3.2482767431365703E-2</v>
      </c>
    </row>
    <row r="1716" spans="1:3" x14ac:dyDescent="0.25">
      <c r="A1716" t="s">
        <v>8219</v>
      </c>
      <c r="B1716">
        <v>167</v>
      </c>
      <c r="C1716">
        <f t="shared" si="71"/>
        <v>-3.2482767431365703E-2</v>
      </c>
    </row>
    <row r="1717" spans="1:3" x14ac:dyDescent="0.25">
      <c r="A1717" t="s">
        <v>8219</v>
      </c>
      <c r="B1717">
        <v>167</v>
      </c>
      <c r="C1717">
        <f t="shared" si="71"/>
        <v>-3.2482767431365703E-2</v>
      </c>
    </row>
    <row r="1718" spans="1:3" x14ac:dyDescent="0.25">
      <c r="A1718" t="s">
        <v>8219</v>
      </c>
      <c r="B1718">
        <v>167</v>
      </c>
      <c r="C1718">
        <f t="shared" si="71"/>
        <v>-3.2482767431365703E-2</v>
      </c>
    </row>
    <row r="1719" spans="1:3" x14ac:dyDescent="0.25">
      <c r="A1719" t="s">
        <v>8219</v>
      </c>
      <c r="B1719">
        <v>167</v>
      </c>
      <c r="C1719">
        <f t="shared" si="71"/>
        <v>-3.2482767431365703E-2</v>
      </c>
    </row>
    <row r="1720" spans="1:3" x14ac:dyDescent="0.25">
      <c r="A1720" t="s">
        <v>8219</v>
      </c>
      <c r="B1720">
        <v>167</v>
      </c>
      <c r="C1720">
        <f t="shared" si="71"/>
        <v>-3.2482767431365703E-2</v>
      </c>
    </row>
    <row r="1721" spans="1:3" x14ac:dyDescent="0.25">
      <c r="A1721" t="s">
        <v>8219</v>
      </c>
      <c r="B1721">
        <v>168</v>
      </c>
      <c r="C1721">
        <f t="shared" si="71"/>
        <v>-3.1298353059202061E-2</v>
      </c>
    </row>
    <row r="1722" spans="1:3" x14ac:dyDescent="0.25">
      <c r="A1722" t="s">
        <v>8219</v>
      </c>
      <c r="B1722">
        <v>168</v>
      </c>
      <c r="C1722">
        <f t="shared" si="71"/>
        <v>-3.1298353059202061E-2</v>
      </c>
    </row>
    <row r="1723" spans="1:3" x14ac:dyDescent="0.25">
      <c r="A1723" t="s">
        <v>8219</v>
      </c>
      <c r="B1723">
        <v>168</v>
      </c>
      <c r="C1723">
        <f t="shared" si="71"/>
        <v>-3.1298353059202061E-2</v>
      </c>
    </row>
    <row r="1724" spans="1:3" x14ac:dyDescent="0.25">
      <c r="A1724" t="s">
        <v>8219</v>
      </c>
      <c r="B1724">
        <v>168</v>
      </c>
      <c r="C1724">
        <f t="shared" si="71"/>
        <v>-3.1298353059202061E-2</v>
      </c>
    </row>
    <row r="1725" spans="1:3" x14ac:dyDescent="0.25">
      <c r="A1725" t="s">
        <v>8219</v>
      </c>
      <c r="B1725">
        <v>169</v>
      </c>
      <c r="C1725">
        <f t="shared" si="71"/>
        <v>-3.0113938687038422E-2</v>
      </c>
    </row>
    <row r="1726" spans="1:3" x14ac:dyDescent="0.25">
      <c r="A1726" t="s">
        <v>8219</v>
      </c>
      <c r="B1726">
        <v>169</v>
      </c>
      <c r="C1726">
        <f t="shared" si="71"/>
        <v>-3.0113938687038422E-2</v>
      </c>
    </row>
    <row r="1727" spans="1:3" x14ac:dyDescent="0.25">
      <c r="A1727" t="s">
        <v>8219</v>
      </c>
      <c r="B1727">
        <v>169</v>
      </c>
      <c r="C1727">
        <f t="shared" si="71"/>
        <v>-3.0113938687038422E-2</v>
      </c>
    </row>
    <row r="1728" spans="1:3" x14ac:dyDescent="0.25">
      <c r="A1728" t="s">
        <v>8219</v>
      </c>
      <c r="B1728">
        <v>169</v>
      </c>
      <c r="C1728">
        <f t="shared" si="71"/>
        <v>-3.0113938687038422E-2</v>
      </c>
    </row>
    <row r="1729" spans="1:3" x14ac:dyDescent="0.25">
      <c r="A1729" t="s">
        <v>8219</v>
      </c>
      <c r="B1729">
        <v>169</v>
      </c>
      <c r="C1729">
        <f t="shared" si="71"/>
        <v>-3.0113938687038422E-2</v>
      </c>
    </row>
    <row r="1730" spans="1:3" x14ac:dyDescent="0.25">
      <c r="A1730" t="s">
        <v>8219</v>
      </c>
      <c r="B1730">
        <v>170</v>
      </c>
      <c r="C1730">
        <f t="shared" ref="C1730:C1793" si="72">STANDARDIZE(B1730,$E$2,$E$14)</f>
        <v>-2.8929524314874781E-2</v>
      </c>
    </row>
    <row r="1731" spans="1:3" x14ac:dyDescent="0.25">
      <c r="A1731" t="s">
        <v>8219</v>
      </c>
      <c r="B1731">
        <v>170</v>
      </c>
      <c r="C1731">
        <f t="shared" si="72"/>
        <v>-2.8929524314874781E-2</v>
      </c>
    </row>
    <row r="1732" spans="1:3" x14ac:dyDescent="0.25">
      <c r="A1732" t="s">
        <v>8219</v>
      </c>
      <c r="B1732">
        <v>170</v>
      </c>
      <c r="C1732">
        <f t="shared" si="72"/>
        <v>-2.8929524314874781E-2</v>
      </c>
    </row>
    <row r="1733" spans="1:3" x14ac:dyDescent="0.25">
      <c r="A1733" t="s">
        <v>8219</v>
      </c>
      <c r="B1733">
        <v>171</v>
      </c>
      <c r="C1733">
        <f t="shared" si="72"/>
        <v>-2.7745109942711139E-2</v>
      </c>
    </row>
    <row r="1734" spans="1:3" x14ac:dyDescent="0.25">
      <c r="A1734" t="s">
        <v>8219</v>
      </c>
      <c r="B1734">
        <v>172</v>
      </c>
      <c r="C1734">
        <f t="shared" si="72"/>
        <v>-2.6560695570547497E-2</v>
      </c>
    </row>
    <row r="1735" spans="1:3" x14ac:dyDescent="0.25">
      <c r="A1735" t="s">
        <v>8219</v>
      </c>
      <c r="B1735">
        <v>173</v>
      </c>
      <c r="C1735">
        <f t="shared" si="72"/>
        <v>-2.5376281198383855E-2</v>
      </c>
    </row>
    <row r="1736" spans="1:3" x14ac:dyDescent="0.25">
      <c r="A1736" t="s">
        <v>8219</v>
      </c>
      <c r="B1736">
        <v>173</v>
      </c>
      <c r="C1736">
        <f t="shared" si="72"/>
        <v>-2.5376281198383855E-2</v>
      </c>
    </row>
    <row r="1737" spans="1:3" x14ac:dyDescent="0.25">
      <c r="A1737" t="s">
        <v>8219</v>
      </c>
      <c r="B1737">
        <v>174</v>
      </c>
      <c r="C1737">
        <f t="shared" si="72"/>
        <v>-2.4191866826220213E-2</v>
      </c>
    </row>
    <row r="1738" spans="1:3" x14ac:dyDescent="0.25">
      <c r="A1738" t="s">
        <v>8219</v>
      </c>
      <c r="B1738">
        <v>174</v>
      </c>
      <c r="C1738">
        <f t="shared" si="72"/>
        <v>-2.4191866826220213E-2</v>
      </c>
    </row>
    <row r="1739" spans="1:3" x14ac:dyDescent="0.25">
      <c r="A1739" t="s">
        <v>8219</v>
      </c>
      <c r="B1739">
        <v>174</v>
      </c>
      <c r="C1739">
        <f t="shared" si="72"/>
        <v>-2.4191866826220213E-2</v>
      </c>
    </row>
    <row r="1740" spans="1:3" x14ac:dyDescent="0.25">
      <c r="A1740" t="s">
        <v>8219</v>
      </c>
      <c r="B1740">
        <v>175</v>
      </c>
      <c r="C1740">
        <f t="shared" si="72"/>
        <v>-2.3007452454056571E-2</v>
      </c>
    </row>
    <row r="1741" spans="1:3" x14ac:dyDescent="0.25">
      <c r="A1741" t="s">
        <v>8219</v>
      </c>
      <c r="B1741">
        <v>175</v>
      </c>
      <c r="C1741">
        <f t="shared" si="72"/>
        <v>-2.3007452454056571E-2</v>
      </c>
    </row>
    <row r="1742" spans="1:3" x14ac:dyDescent="0.25">
      <c r="A1742" t="s">
        <v>8219</v>
      </c>
      <c r="B1742">
        <v>176</v>
      </c>
      <c r="C1742">
        <f t="shared" si="72"/>
        <v>-2.1823038081892929E-2</v>
      </c>
    </row>
    <row r="1743" spans="1:3" x14ac:dyDescent="0.25">
      <c r="A1743" t="s">
        <v>8219</v>
      </c>
      <c r="B1743">
        <v>176</v>
      </c>
      <c r="C1743">
        <f t="shared" si="72"/>
        <v>-2.1823038081892929E-2</v>
      </c>
    </row>
    <row r="1744" spans="1:3" x14ac:dyDescent="0.25">
      <c r="A1744" t="s">
        <v>8219</v>
      </c>
      <c r="B1744">
        <v>176</v>
      </c>
      <c r="C1744">
        <f t="shared" si="72"/>
        <v>-2.1823038081892929E-2</v>
      </c>
    </row>
    <row r="1745" spans="1:3" x14ac:dyDescent="0.25">
      <c r="A1745" t="s">
        <v>8219</v>
      </c>
      <c r="B1745">
        <v>176</v>
      </c>
      <c r="C1745">
        <f t="shared" si="72"/>
        <v>-2.1823038081892929E-2</v>
      </c>
    </row>
    <row r="1746" spans="1:3" x14ac:dyDescent="0.25">
      <c r="A1746" t="s">
        <v>8219</v>
      </c>
      <c r="B1746">
        <v>177</v>
      </c>
      <c r="C1746">
        <f t="shared" si="72"/>
        <v>-2.0638623709729288E-2</v>
      </c>
    </row>
    <row r="1747" spans="1:3" x14ac:dyDescent="0.25">
      <c r="A1747" t="s">
        <v>8219</v>
      </c>
      <c r="B1747">
        <v>178</v>
      </c>
      <c r="C1747">
        <f t="shared" si="72"/>
        <v>-1.9454209337565646E-2</v>
      </c>
    </row>
    <row r="1748" spans="1:3" x14ac:dyDescent="0.25">
      <c r="A1748" t="s">
        <v>8219</v>
      </c>
      <c r="B1748">
        <v>179</v>
      </c>
      <c r="C1748">
        <f t="shared" si="72"/>
        <v>-1.8269794965402004E-2</v>
      </c>
    </row>
    <row r="1749" spans="1:3" x14ac:dyDescent="0.25">
      <c r="A1749" t="s">
        <v>8219</v>
      </c>
      <c r="B1749">
        <v>179</v>
      </c>
      <c r="C1749">
        <f t="shared" si="72"/>
        <v>-1.8269794965402004E-2</v>
      </c>
    </row>
    <row r="1750" spans="1:3" x14ac:dyDescent="0.25">
      <c r="A1750" t="s">
        <v>8219</v>
      </c>
      <c r="B1750">
        <v>179</v>
      </c>
      <c r="C1750">
        <f t="shared" si="72"/>
        <v>-1.8269794965402004E-2</v>
      </c>
    </row>
    <row r="1751" spans="1:3" x14ac:dyDescent="0.25">
      <c r="A1751" t="s">
        <v>8219</v>
      </c>
      <c r="B1751">
        <v>179</v>
      </c>
      <c r="C1751">
        <f t="shared" si="72"/>
        <v>-1.8269794965402004E-2</v>
      </c>
    </row>
    <row r="1752" spans="1:3" x14ac:dyDescent="0.25">
      <c r="A1752" t="s">
        <v>8219</v>
      </c>
      <c r="B1752">
        <v>180</v>
      </c>
      <c r="C1752">
        <f t="shared" si="72"/>
        <v>-1.7085380593238362E-2</v>
      </c>
    </row>
    <row r="1753" spans="1:3" x14ac:dyDescent="0.25">
      <c r="A1753" t="s">
        <v>8219</v>
      </c>
      <c r="B1753">
        <v>180</v>
      </c>
      <c r="C1753">
        <f t="shared" si="72"/>
        <v>-1.7085380593238362E-2</v>
      </c>
    </row>
    <row r="1754" spans="1:3" x14ac:dyDescent="0.25">
      <c r="A1754" t="s">
        <v>8219</v>
      </c>
      <c r="B1754">
        <v>181</v>
      </c>
      <c r="C1754">
        <f t="shared" si="72"/>
        <v>-1.590096622107472E-2</v>
      </c>
    </row>
    <row r="1755" spans="1:3" x14ac:dyDescent="0.25">
      <c r="A1755" t="s">
        <v>8219</v>
      </c>
      <c r="B1755">
        <v>181</v>
      </c>
      <c r="C1755">
        <f t="shared" si="72"/>
        <v>-1.590096622107472E-2</v>
      </c>
    </row>
    <row r="1756" spans="1:3" x14ac:dyDescent="0.25">
      <c r="A1756" t="s">
        <v>8219</v>
      </c>
      <c r="B1756">
        <v>181</v>
      </c>
      <c r="C1756">
        <f t="shared" si="72"/>
        <v>-1.590096622107472E-2</v>
      </c>
    </row>
    <row r="1757" spans="1:3" x14ac:dyDescent="0.25">
      <c r="A1757" t="s">
        <v>8219</v>
      </c>
      <c r="B1757">
        <v>182</v>
      </c>
      <c r="C1757">
        <f t="shared" si="72"/>
        <v>-1.4716551848911076E-2</v>
      </c>
    </row>
    <row r="1758" spans="1:3" x14ac:dyDescent="0.25">
      <c r="A1758" t="s">
        <v>8219</v>
      </c>
      <c r="B1758">
        <v>182</v>
      </c>
      <c r="C1758">
        <f t="shared" si="72"/>
        <v>-1.4716551848911076E-2</v>
      </c>
    </row>
    <row r="1759" spans="1:3" x14ac:dyDescent="0.25">
      <c r="A1759" t="s">
        <v>8219</v>
      </c>
      <c r="B1759">
        <v>182</v>
      </c>
      <c r="C1759">
        <f t="shared" si="72"/>
        <v>-1.4716551848911076E-2</v>
      </c>
    </row>
    <row r="1760" spans="1:3" x14ac:dyDescent="0.25">
      <c r="A1760" t="s">
        <v>8219</v>
      </c>
      <c r="B1760">
        <v>183</v>
      </c>
      <c r="C1760">
        <f t="shared" si="72"/>
        <v>-1.3532137476747435E-2</v>
      </c>
    </row>
    <row r="1761" spans="1:3" x14ac:dyDescent="0.25">
      <c r="A1761" t="s">
        <v>8219</v>
      </c>
      <c r="B1761">
        <v>183</v>
      </c>
      <c r="C1761">
        <f t="shared" si="72"/>
        <v>-1.3532137476747435E-2</v>
      </c>
    </row>
    <row r="1762" spans="1:3" x14ac:dyDescent="0.25">
      <c r="A1762" t="s">
        <v>8219</v>
      </c>
      <c r="B1762">
        <v>183</v>
      </c>
      <c r="C1762">
        <f t="shared" si="72"/>
        <v>-1.3532137476747435E-2</v>
      </c>
    </row>
    <row r="1763" spans="1:3" x14ac:dyDescent="0.25">
      <c r="A1763" t="s">
        <v>8219</v>
      </c>
      <c r="B1763">
        <v>183</v>
      </c>
      <c r="C1763">
        <f t="shared" si="72"/>
        <v>-1.3532137476747435E-2</v>
      </c>
    </row>
    <row r="1764" spans="1:3" x14ac:dyDescent="0.25">
      <c r="A1764" t="s">
        <v>8219</v>
      </c>
      <c r="B1764">
        <v>184</v>
      </c>
      <c r="C1764">
        <f t="shared" si="72"/>
        <v>-1.2347723104583793E-2</v>
      </c>
    </row>
    <row r="1765" spans="1:3" x14ac:dyDescent="0.25">
      <c r="A1765" t="s">
        <v>8219</v>
      </c>
      <c r="B1765">
        <v>184</v>
      </c>
      <c r="C1765">
        <f t="shared" si="72"/>
        <v>-1.2347723104583793E-2</v>
      </c>
    </row>
    <row r="1766" spans="1:3" x14ac:dyDescent="0.25">
      <c r="A1766" t="s">
        <v>8219</v>
      </c>
      <c r="B1766">
        <v>184</v>
      </c>
      <c r="C1766">
        <f t="shared" si="72"/>
        <v>-1.2347723104583793E-2</v>
      </c>
    </row>
    <row r="1767" spans="1:3" x14ac:dyDescent="0.25">
      <c r="A1767" t="s">
        <v>8219</v>
      </c>
      <c r="B1767">
        <v>184</v>
      </c>
      <c r="C1767">
        <f t="shared" si="72"/>
        <v>-1.2347723104583793E-2</v>
      </c>
    </row>
    <row r="1768" spans="1:3" x14ac:dyDescent="0.25">
      <c r="A1768" t="s">
        <v>8219</v>
      </c>
      <c r="B1768">
        <v>185</v>
      </c>
      <c r="C1768">
        <f t="shared" si="72"/>
        <v>-1.1163308732420151E-2</v>
      </c>
    </row>
    <row r="1769" spans="1:3" x14ac:dyDescent="0.25">
      <c r="A1769" t="s">
        <v>8219</v>
      </c>
      <c r="B1769">
        <v>185</v>
      </c>
      <c r="C1769">
        <f t="shared" si="72"/>
        <v>-1.1163308732420151E-2</v>
      </c>
    </row>
    <row r="1770" spans="1:3" x14ac:dyDescent="0.25">
      <c r="A1770" t="s">
        <v>8219</v>
      </c>
      <c r="B1770">
        <v>186</v>
      </c>
      <c r="C1770">
        <f t="shared" si="72"/>
        <v>-9.978894360256509E-3</v>
      </c>
    </row>
    <row r="1771" spans="1:3" x14ac:dyDescent="0.25">
      <c r="A1771" t="s">
        <v>8219</v>
      </c>
      <c r="B1771">
        <v>186</v>
      </c>
      <c r="C1771">
        <f t="shared" si="72"/>
        <v>-9.978894360256509E-3</v>
      </c>
    </row>
    <row r="1772" spans="1:3" x14ac:dyDescent="0.25">
      <c r="A1772" t="s">
        <v>8219</v>
      </c>
      <c r="B1772">
        <v>186</v>
      </c>
      <c r="C1772">
        <f t="shared" si="72"/>
        <v>-9.978894360256509E-3</v>
      </c>
    </row>
    <row r="1773" spans="1:3" x14ac:dyDescent="0.25">
      <c r="A1773" t="s">
        <v>8219</v>
      </c>
      <c r="B1773">
        <v>187</v>
      </c>
      <c r="C1773">
        <f t="shared" si="72"/>
        <v>-8.7944799880928671E-3</v>
      </c>
    </row>
    <row r="1774" spans="1:3" x14ac:dyDescent="0.25">
      <c r="A1774" t="s">
        <v>8219</v>
      </c>
      <c r="B1774">
        <v>188</v>
      </c>
      <c r="C1774">
        <f t="shared" si="72"/>
        <v>-7.6100656159292252E-3</v>
      </c>
    </row>
    <row r="1775" spans="1:3" x14ac:dyDescent="0.25">
      <c r="A1775" t="s">
        <v>8219</v>
      </c>
      <c r="B1775">
        <v>188</v>
      </c>
      <c r="C1775">
        <f t="shared" si="72"/>
        <v>-7.6100656159292252E-3</v>
      </c>
    </row>
    <row r="1776" spans="1:3" x14ac:dyDescent="0.25">
      <c r="A1776" t="s">
        <v>8219</v>
      </c>
      <c r="B1776">
        <v>188</v>
      </c>
      <c r="C1776">
        <f t="shared" si="72"/>
        <v>-7.6100656159292252E-3</v>
      </c>
    </row>
    <row r="1777" spans="1:3" x14ac:dyDescent="0.25">
      <c r="A1777" t="s">
        <v>8219</v>
      </c>
      <c r="B1777">
        <v>189</v>
      </c>
      <c r="C1777">
        <f t="shared" si="72"/>
        <v>-6.4256512437655833E-3</v>
      </c>
    </row>
    <row r="1778" spans="1:3" x14ac:dyDescent="0.25">
      <c r="A1778" t="s">
        <v>8219</v>
      </c>
      <c r="B1778">
        <v>189</v>
      </c>
      <c r="C1778">
        <f t="shared" si="72"/>
        <v>-6.4256512437655833E-3</v>
      </c>
    </row>
    <row r="1779" spans="1:3" x14ac:dyDescent="0.25">
      <c r="A1779" t="s">
        <v>8219</v>
      </c>
      <c r="B1779">
        <v>190</v>
      </c>
      <c r="C1779">
        <f t="shared" si="72"/>
        <v>-5.2412368716019415E-3</v>
      </c>
    </row>
    <row r="1780" spans="1:3" x14ac:dyDescent="0.25">
      <c r="A1780" t="s">
        <v>8219</v>
      </c>
      <c r="B1780">
        <v>190</v>
      </c>
      <c r="C1780">
        <f t="shared" si="72"/>
        <v>-5.2412368716019415E-3</v>
      </c>
    </row>
    <row r="1781" spans="1:3" x14ac:dyDescent="0.25">
      <c r="A1781" t="s">
        <v>8219</v>
      </c>
      <c r="B1781">
        <v>191</v>
      </c>
      <c r="C1781">
        <f t="shared" si="72"/>
        <v>-4.0568224994382996E-3</v>
      </c>
    </row>
    <row r="1782" spans="1:3" x14ac:dyDescent="0.25">
      <c r="A1782" t="s">
        <v>8219</v>
      </c>
      <c r="B1782">
        <v>191</v>
      </c>
      <c r="C1782">
        <f t="shared" si="72"/>
        <v>-4.0568224994382996E-3</v>
      </c>
    </row>
    <row r="1783" spans="1:3" x14ac:dyDescent="0.25">
      <c r="A1783" t="s">
        <v>8219</v>
      </c>
      <c r="B1783">
        <v>191</v>
      </c>
      <c r="C1783">
        <f t="shared" si="72"/>
        <v>-4.0568224994382996E-3</v>
      </c>
    </row>
    <row r="1784" spans="1:3" x14ac:dyDescent="0.25">
      <c r="A1784" t="s">
        <v>8219</v>
      </c>
      <c r="B1784">
        <v>191</v>
      </c>
      <c r="C1784">
        <f t="shared" si="72"/>
        <v>-4.0568224994382996E-3</v>
      </c>
    </row>
    <row r="1785" spans="1:3" x14ac:dyDescent="0.25">
      <c r="A1785" t="s">
        <v>8219</v>
      </c>
      <c r="B1785">
        <v>191</v>
      </c>
      <c r="C1785">
        <f t="shared" si="72"/>
        <v>-4.0568224994382996E-3</v>
      </c>
    </row>
    <row r="1786" spans="1:3" x14ac:dyDescent="0.25">
      <c r="A1786" t="s">
        <v>8219</v>
      </c>
      <c r="B1786">
        <v>193</v>
      </c>
      <c r="C1786">
        <f t="shared" si="72"/>
        <v>-1.6879937551110154E-3</v>
      </c>
    </row>
    <row r="1787" spans="1:3" x14ac:dyDescent="0.25">
      <c r="A1787" t="s">
        <v>8219</v>
      </c>
      <c r="B1787">
        <v>193</v>
      </c>
      <c r="C1787">
        <f t="shared" si="72"/>
        <v>-1.6879937551110154E-3</v>
      </c>
    </row>
    <row r="1788" spans="1:3" x14ac:dyDescent="0.25">
      <c r="A1788" t="s">
        <v>8219</v>
      </c>
      <c r="B1788">
        <v>193</v>
      </c>
      <c r="C1788">
        <f t="shared" si="72"/>
        <v>-1.6879937551110154E-3</v>
      </c>
    </row>
    <row r="1789" spans="1:3" x14ac:dyDescent="0.25">
      <c r="A1789" t="s">
        <v>8219</v>
      </c>
      <c r="B1789">
        <v>194</v>
      </c>
      <c r="C1789">
        <f t="shared" si="72"/>
        <v>-5.0357938294737356E-4</v>
      </c>
    </row>
    <row r="1790" spans="1:3" x14ac:dyDescent="0.25">
      <c r="A1790" t="s">
        <v>8219</v>
      </c>
      <c r="B1790">
        <v>194</v>
      </c>
      <c r="C1790">
        <f t="shared" si="72"/>
        <v>-5.0357938294737356E-4</v>
      </c>
    </row>
    <row r="1791" spans="1:3" x14ac:dyDescent="0.25">
      <c r="A1791" t="s">
        <v>8219</v>
      </c>
      <c r="B1791">
        <v>196</v>
      </c>
      <c r="C1791">
        <f t="shared" si="72"/>
        <v>1.8652493613799104E-3</v>
      </c>
    </row>
    <row r="1792" spans="1:3" x14ac:dyDescent="0.25">
      <c r="A1792" t="s">
        <v>8219</v>
      </c>
      <c r="B1792">
        <v>196</v>
      </c>
      <c r="C1792">
        <f t="shared" si="72"/>
        <v>1.8652493613799104E-3</v>
      </c>
    </row>
    <row r="1793" spans="1:3" x14ac:dyDescent="0.25">
      <c r="A1793" t="s">
        <v>8219</v>
      </c>
      <c r="B1793">
        <v>196</v>
      </c>
      <c r="C1793">
        <f t="shared" si="72"/>
        <v>1.8652493613799104E-3</v>
      </c>
    </row>
    <row r="1794" spans="1:3" x14ac:dyDescent="0.25">
      <c r="A1794" t="s">
        <v>8219</v>
      </c>
      <c r="B1794">
        <v>197</v>
      </c>
      <c r="C1794">
        <f t="shared" ref="C1794:C1857" si="73">STANDARDIZE(B1794,$E$2,$E$14)</f>
        <v>3.0496637335435521E-3</v>
      </c>
    </row>
    <row r="1795" spans="1:3" x14ac:dyDescent="0.25">
      <c r="A1795" t="s">
        <v>8219</v>
      </c>
      <c r="B1795">
        <v>197</v>
      </c>
      <c r="C1795">
        <f t="shared" si="73"/>
        <v>3.0496637335435521E-3</v>
      </c>
    </row>
    <row r="1796" spans="1:3" x14ac:dyDescent="0.25">
      <c r="A1796" t="s">
        <v>8219</v>
      </c>
      <c r="B1796">
        <v>199</v>
      </c>
      <c r="C1796">
        <f t="shared" si="73"/>
        <v>5.4184924778708362E-3</v>
      </c>
    </row>
    <row r="1797" spans="1:3" x14ac:dyDescent="0.25">
      <c r="A1797" t="s">
        <v>8219</v>
      </c>
      <c r="B1797">
        <v>199</v>
      </c>
      <c r="C1797">
        <f t="shared" si="73"/>
        <v>5.4184924778708362E-3</v>
      </c>
    </row>
    <row r="1798" spans="1:3" x14ac:dyDescent="0.25">
      <c r="A1798" t="s">
        <v>8219</v>
      </c>
      <c r="B1798">
        <v>199</v>
      </c>
      <c r="C1798">
        <f t="shared" si="73"/>
        <v>5.4184924778708362E-3</v>
      </c>
    </row>
    <row r="1799" spans="1:3" x14ac:dyDescent="0.25">
      <c r="A1799" t="s">
        <v>8219</v>
      </c>
      <c r="B1799">
        <v>200</v>
      </c>
      <c r="C1799">
        <f t="shared" si="73"/>
        <v>6.6029068500344781E-3</v>
      </c>
    </row>
    <row r="1800" spans="1:3" x14ac:dyDescent="0.25">
      <c r="A1800" t="s">
        <v>8219</v>
      </c>
      <c r="B1800">
        <v>200</v>
      </c>
      <c r="C1800">
        <f t="shared" si="73"/>
        <v>6.6029068500344781E-3</v>
      </c>
    </row>
    <row r="1801" spans="1:3" x14ac:dyDescent="0.25">
      <c r="A1801" t="s">
        <v>8219</v>
      </c>
      <c r="B1801">
        <v>202</v>
      </c>
      <c r="C1801">
        <f t="shared" si="73"/>
        <v>8.9717355943617627E-3</v>
      </c>
    </row>
    <row r="1802" spans="1:3" x14ac:dyDescent="0.25">
      <c r="A1802" t="s">
        <v>8219</v>
      </c>
      <c r="B1802">
        <v>202</v>
      </c>
      <c r="C1802">
        <f t="shared" si="73"/>
        <v>8.9717355943617627E-3</v>
      </c>
    </row>
    <row r="1803" spans="1:3" x14ac:dyDescent="0.25">
      <c r="A1803" t="s">
        <v>8219</v>
      </c>
      <c r="B1803">
        <v>202</v>
      </c>
      <c r="C1803">
        <f t="shared" si="73"/>
        <v>8.9717355943617627E-3</v>
      </c>
    </row>
    <row r="1804" spans="1:3" x14ac:dyDescent="0.25">
      <c r="A1804" t="s">
        <v>8219</v>
      </c>
      <c r="B1804">
        <v>202</v>
      </c>
      <c r="C1804">
        <f t="shared" si="73"/>
        <v>8.9717355943617627E-3</v>
      </c>
    </row>
    <row r="1805" spans="1:3" x14ac:dyDescent="0.25">
      <c r="A1805" t="s">
        <v>8219</v>
      </c>
      <c r="B1805">
        <v>203</v>
      </c>
      <c r="C1805">
        <f t="shared" si="73"/>
        <v>1.0156149966525405E-2</v>
      </c>
    </row>
    <row r="1806" spans="1:3" x14ac:dyDescent="0.25">
      <c r="A1806" t="s">
        <v>8219</v>
      </c>
      <c r="B1806">
        <v>204</v>
      </c>
      <c r="C1806">
        <f t="shared" si="73"/>
        <v>1.1340564338689046E-2</v>
      </c>
    </row>
    <row r="1807" spans="1:3" x14ac:dyDescent="0.25">
      <c r="A1807" t="s">
        <v>8219</v>
      </c>
      <c r="B1807">
        <v>204</v>
      </c>
      <c r="C1807">
        <f t="shared" si="73"/>
        <v>1.1340564338689046E-2</v>
      </c>
    </row>
    <row r="1808" spans="1:3" x14ac:dyDescent="0.25">
      <c r="A1808" t="s">
        <v>8219</v>
      </c>
      <c r="B1808">
        <v>205</v>
      </c>
      <c r="C1808">
        <f t="shared" si="73"/>
        <v>1.2524978710852688E-2</v>
      </c>
    </row>
    <row r="1809" spans="1:3" x14ac:dyDescent="0.25">
      <c r="A1809" t="s">
        <v>8219</v>
      </c>
      <c r="B1809">
        <v>205</v>
      </c>
      <c r="C1809">
        <f t="shared" si="73"/>
        <v>1.2524978710852688E-2</v>
      </c>
    </row>
    <row r="1810" spans="1:3" x14ac:dyDescent="0.25">
      <c r="A1810" t="s">
        <v>8219</v>
      </c>
      <c r="B1810">
        <v>205</v>
      </c>
      <c r="C1810">
        <f t="shared" si="73"/>
        <v>1.2524978710852688E-2</v>
      </c>
    </row>
    <row r="1811" spans="1:3" x14ac:dyDescent="0.25">
      <c r="A1811" t="s">
        <v>8219</v>
      </c>
      <c r="B1811">
        <v>205</v>
      </c>
      <c r="C1811">
        <f t="shared" si="73"/>
        <v>1.2524978710852688E-2</v>
      </c>
    </row>
    <row r="1812" spans="1:3" x14ac:dyDescent="0.25">
      <c r="A1812" t="s">
        <v>8219</v>
      </c>
      <c r="B1812">
        <v>206</v>
      </c>
      <c r="C1812">
        <f t="shared" si="73"/>
        <v>1.370939308301633E-2</v>
      </c>
    </row>
    <row r="1813" spans="1:3" x14ac:dyDescent="0.25">
      <c r="A1813" t="s">
        <v>8219</v>
      </c>
      <c r="B1813">
        <v>206</v>
      </c>
      <c r="C1813">
        <f t="shared" si="73"/>
        <v>1.370939308301633E-2</v>
      </c>
    </row>
    <row r="1814" spans="1:3" x14ac:dyDescent="0.25">
      <c r="A1814" t="s">
        <v>8219</v>
      </c>
      <c r="B1814">
        <v>206</v>
      </c>
      <c r="C1814">
        <f t="shared" si="73"/>
        <v>1.370939308301633E-2</v>
      </c>
    </row>
    <row r="1815" spans="1:3" x14ac:dyDescent="0.25">
      <c r="A1815" t="s">
        <v>8219</v>
      </c>
      <c r="B1815">
        <v>206</v>
      </c>
      <c r="C1815">
        <f t="shared" si="73"/>
        <v>1.370939308301633E-2</v>
      </c>
    </row>
    <row r="1816" spans="1:3" x14ac:dyDescent="0.25">
      <c r="A1816" t="s">
        <v>8219</v>
      </c>
      <c r="B1816">
        <v>206</v>
      </c>
      <c r="C1816">
        <f t="shared" si="73"/>
        <v>1.370939308301633E-2</v>
      </c>
    </row>
    <row r="1817" spans="1:3" x14ac:dyDescent="0.25">
      <c r="A1817" t="s">
        <v>8219</v>
      </c>
      <c r="B1817">
        <v>207</v>
      </c>
      <c r="C1817">
        <f t="shared" si="73"/>
        <v>1.4893807455179972E-2</v>
      </c>
    </row>
    <row r="1818" spans="1:3" x14ac:dyDescent="0.25">
      <c r="A1818" t="s">
        <v>8219</v>
      </c>
      <c r="B1818">
        <v>207</v>
      </c>
      <c r="C1818">
        <f t="shared" si="73"/>
        <v>1.4893807455179972E-2</v>
      </c>
    </row>
    <row r="1819" spans="1:3" x14ac:dyDescent="0.25">
      <c r="A1819" t="s">
        <v>8219</v>
      </c>
      <c r="B1819">
        <v>208</v>
      </c>
      <c r="C1819">
        <f t="shared" si="73"/>
        <v>1.6078221827343614E-2</v>
      </c>
    </row>
    <row r="1820" spans="1:3" x14ac:dyDescent="0.25">
      <c r="A1820" t="s">
        <v>8219</v>
      </c>
      <c r="B1820">
        <v>209</v>
      </c>
      <c r="C1820">
        <f t="shared" si="73"/>
        <v>1.7262636199507256E-2</v>
      </c>
    </row>
    <row r="1821" spans="1:3" x14ac:dyDescent="0.25">
      <c r="A1821" t="s">
        <v>8219</v>
      </c>
      <c r="B1821">
        <v>210</v>
      </c>
      <c r="C1821">
        <f t="shared" si="73"/>
        <v>1.8447050571670898E-2</v>
      </c>
    </row>
    <row r="1822" spans="1:3" x14ac:dyDescent="0.25">
      <c r="A1822" t="s">
        <v>8219</v>
      </c>
      <c r="B1822">
        <v>211</v>
      </c>
      <c r="C1822">
        <f t="shared" si="73"/>
        <v>1.963146494383454E-2</v>
      </c>
    </row>
    <row r="1823" spans="1:3" x14ac:dyDescent="0.25">
      <c r="A1823" t="s">
        <v>8219</v>
      </c>
      <c r="B1823">
        <v>211</v>
      </c>
      <c r="C1823">
        <f t="shared" si="73"/>
        <v>1.963146494383454E-2</v>
      </c>
    </row>
    <row r="1824" spans="1:3" x14ac:dyDescent="0.25">
      <c r="A1824" t="s">
        <v>8219</v>
      </c>
      <c r="B1824">
        <v>211</v>
      </c>
      <c r="C1824">
        <f t="shared" si="73"/>
        <v>1.963146494383454E-2</v>
      </c>
    </row>
    <row r="1825" spans="1:3" x14ac:dyDescent="0.25">
      <c r="A1825" t="s">
        <v>8219</v>
      </c>
      <c r="B1825">
        <v>213</v>
      </c>
      <c r="C1825">
        <f t="shared" si="73"/>
        <v>2.2000293688161823E-2</v>
      </c>
    </row>
    <row r="1826" spans="1:3" x14ac:dyDescent="0.25">
      <c r="A1826" t="s">
        <v>8219</v>
      </c>
      <c r="B1826">
        <v>213</v>
      </c>
      <c r="C1826">
        <f t="shared" si="73"/>
        <v>2.2000293688161823E-2</v>
      </c>
    </row>
    <row r="1827" spans="1:3" x14ac:dyDescent="0.25">
      <c r="A1827" t="s">
        <v>8219</v>
      </c>
      <c r="B1827">
        <v>215</v>
      </c>
      <c r="C1827">
        <f t="shared" si="73"/>
        <v>2.4369122432489107E-2</v>
      </c>
    </row>
    <row r="1828" spans="1:3" x14ac:dyDescent="0.25">
      <c r="A1828" t="s">
        <v>8219</v>
      </c>
      <c r="B1828">
        <v>216</v>
      </c>
      <c r="C1828">
        <f t="shared" si="73"/>
        <v>2.5553536804652749E-2</v>
      </c>
    </row>
    <row r="1829" spans="1:3" x14ac:dyDescent="0.25">
      <c r="A1829" t="s">
        <v>8219</v>
      </c>
      <c r="B1829">
        <v>217</v>
      </c>
      <c r="C1829">
        <f t="shared" si="73"/>
        <v>2.6737951176816391E-2</v>
      </c>
    </row>
    <row r="1830" spans="1:3" x14ac:dyDescent="0.25">
      <c r="A1830" t="s">
        <v>8219</v>
      </c>
      <c r="B1830">
        <v>217</v>
      </c>
      <c r="C1830">
        <f t="shared" si="73"/>
        <v>2.6737951176816391E-2</v>
      </c>
    </row>
    <row r="1831" spans="1:3" x14ac:dyDescent="0.25">
      <c r="A1831" t="s">
        <v>8219</v>
      </c>
      <c r="B1831">
        <v>218</v>
      </c>
      <c r="C1831">
        <f t="shared" si="73"/>
        <v>2.7922365548980033E-2</v>
      </c>
    </row>
    <row r="1832" spans="1:3" x14ac:dyDescent="0.25">
      <c r="A1832" t="s">
        <v>8219</v>
      </c>
      <c r="B1832">
        <v>218</v>
      </c>
      <c r="C1832">
        <f t="shared" si="73"/>
        <v>2.7922365548980033E-2</v>
      </c>
    </row>
    <row r="1833" spans="1:3" x14ac:dyDescent="0.25">
      <c r="A1833" t="s">
        <v>8219</v>
      </c>
      <c r="B1833">
        <v>220</v>
      </c>
      <c r="C1833">
        <f t="shared" si="73"/>
        <v>3.0291194293307316E-2</v>
      </c>
    </row>
    <row r="1834" spans="1:3" x14ac:dyDescent="0.25">
      <c r="A1834" t="s">
        <v>8219</v>
      </c>
      <c r="B1834">
        <v>221</v>
      </c>
      <c r="C1834">
        <f t="shared" si="73"/>
        <v>3.1475608665470958E-2</v>
      </c>
    </row>
    <row r="1835" spans="1:3" x14ac:dyDescent="0.25">
      <c r="A1835" t="s">
        <v>8219</v>
      </c>
      <c r="B1835">
        <v>221</v>
      </c>
      <c r="C1835">
        <f t="shared" si="73"/>
        <v>3.1475608665470958E-2</v>
      </c>
    </row>
    <row r="1836" spans="1:3" x14ac:dyDescent="0.25">
      <c r="A1836" t="s">
        <v>8219</v>
      </c>
      <c r="B1836">
        <v>221</v>
      </c>
      <c r="C1836">
        <f t="shared" si="73"/>
        <v>3.1475608665470958E-2</v>
      </c>
    </row>
    <row r="1837" spans="1:3" x14ac:dyDescent="0.25">
      <c r="A1837" t="s">
        <v>8219</v>
      </c>
      <c r="B1837">
        <v>222</v>
      </c>
      <c r="C1837">
        <f t="shared" si="73"/>
        <v>3.26600230376346E-2</v>
      </c>
    </row>
    <row r="1838" spans="1:3" x14ac:dyDescent="0.25">
      <c r="A1838" t="s">
        <v>8219</v>
      </c>
      <c r="B1838">
        <v>222</v>
      </c>
      <c r="C1838">
        <f t="shared" si="73"/>
        <v>3.26600230376346E-2</v>
      </c>
    </row>
    <row r="1839" spans="1:3" x14ac:dyDescent="0.25">
      <c r="A1839" t="s">
        <v>8219</v>
      </c>
      <c r="B1839">
        <v>223</v>
      </c>
      <c r="C1839">
        <f t="shared" si="73"/>
        <v>3.3844437409798242E-2</v>
      </c>
    </row>
    <row r="1840" spans="1:3" x14ac:dyDescent="0.25">
      <c r="A1840" t="s">
        <v>8219</v>
      </c>
      <c r="B1840">
        <v>224</v>
      </c>
      <c r="C1840">
        <f t="shared" si="73"/>
        <v>3.5028851781961884E-2</v>
      </c>
    </row>
    <row r="1841" spans="1:3" x14ac:dyDescent="0.25">
      <c r="A1841" t="s">
        <v>8219</v>
      </c>
      <c r="B1841">
        <v>226</v>
      </c>
      <c r="C1841">
        <f t="shared" si="73"/>
        <v>3.7397680526289168E-2</v>
      </c>
    </row>
    <row r="1842" spans="1:3" x14ac:dyDescent="0.25">
      <c r="A1842" t="s">
        <v>8219</v>
      </c>
      <c r="B1842">
        <v>226</v>
      </c>
      <c r="C1842">
        <f t="shared" si="73"/>
        <v>3.7397680526289168E-2</v>
      </c>
    </row>
    <row r="1843" spans="1:3" x14ac:dyDescent="0.25">
      <c r="A1843" t="s">
        <v>8219</v>
      </c>
      <c r="B1843">
        <v>226</v>
      </c>
      <c r="C1843">
        <f t="shared" si="73"/>
        <v>3.7397680526289168E-2</v>
      </c>
    </row>
    <row r="1844" spans="1:3" x14ac:dyDescent="0.25">
      <c r="A1844" t="s">
        <v>8219</v>
      </c>
      <c r="B1844">
        <v>227</v>
      </c>
      <c r="C1844">
        <f t="shared" si="73"/>
        <v>3.8582094898452809E-2</v>
      </c>
    </row>
    <row r="1845" spans="1:3" x14ac:dyDescent="0.25">
      <c r="A1845" t="s">
        <v>8219</v>
      </c>
      <c r="B1845">
        <v>229</v>
      </c>
      <c r="C1845">
        <f t="shared" si="73"/>
        <v>4.0950923642780093E-2</v>
      </c>
    </row>
    <row r="1846" spans="1:3" x14ac:dyDescent="0.25">
      <c r="A1846" t="s">
        <v>8219</v>
      </c>
      <c r="B1846">
        <v>229</v>
      </c>
      <c r="C1846">
        <f t="shared" si="73"/>
        <v>4.0950923642780093E-2</v>
      </c>
    </row>
    <row r="1847" spans="1:3" x14ac:dyDescent="0.25">
      <c r="A1847" t="s">
        <v>8219</v>
      </c>
      <c r="B1847">
        <v>232</v>
      </c>
      <c r="C1847">
        <f t="shared" si="73"/>
        <v>4.4504166759271019E-2</v>
      </c>
    </row>
    <row r="1848" spans="1:3" x14ac:dyDescent="0.25">
      <c r="A1848" t="s">
        <v>8219</v>
      </c>
      <c r="B1848">
        <v>234</v>
      </c>
      <c r="C1848">
        <f t="shared" si="73"/>
        <v>4.6872995503598303E-2</v>
      </c>
    </row>
    <row r="1849" spans="1:3" x14ac:dyDescent="0.25">
      <c r="A1849" t="s">
        <v>8219</v>
      </c>
      <c r="B1849">
        <v>234</v>
      </c>
      <c r="C1849">
        <f t="shared" si="73"/>
        <v>4.6872995503598303E-2</v>
      </c>
    </row>
    <row r="1850" spans="1:3" x14ac:dyDescent="0.25">
      <c r="A1850" t="s">
        <v>8219</v>
      </c>
      <c r="B1850">
        <v>235</v>
      </c>
      <c r="C1850">
        <f t="shared" si="73"/>
        <v>4.8057409875761944E-2</v>
      </c>
    </row>
    <row r="1851" spans="1:3" x14ac:dyDescent="0.25">
      <c r="A1851" t="s">
        <v>8219</v>
      </c>
      <c r="B1851">
        <v>235</v>
      </c>
      <c r="C1851">
        <f t="shared" si="73"/>
        <v>4.8057409875761944E-2</v>
      </c>
    </row>
    <row r="1852" spans="1:3" x14ac:dyDescent="0.25">
      <c r="A1852" t="s">
        <v>8219</v>
      </c>
      <c r="B1852">
        <v>236</v>
      </c>
      <c r="C1852">
        <f t="shared" si="73"/>
        <v>4.9241824247925586E-2</v>
      </c>
    </row>
    <row r="1853" spans="1:3" x14ac:dyDescent="0.25">
      <c r="A1853" t="s">
        <v>8219</v>
      </c>
      <c r="B1853">
        <v>236</v>
      </c>
      <c r="C1853">
        <f t="shared" si="73"/>
        <v>4.9241824247925586E-2</v>
      </c>
    </row>
    <row r="1854" spans="1:3" x14ac:dyDescent="0.25">
      <c r="A1854" t="s">
        <v>8219</v>
      </c>
      <c r="B1854">
        <v>236</v>
      </c>
      <c r="C1854">
        <f t="shared" si="73"/>
        <v>4.9241824247925586E-2</v>
      </c>
    </row>
    <row r="1855" spans="1:3" x14ac:dyDescent="0.25">
      <c r="A1855" t="s">
        <v>8219</v>
      </c>
      <c r="B1855">
        <v>237</v>
      </c>
      <c r="C1855">
        <f t="shared" si="73"/>
        <v>5.0426238620089228E-2</v>
      </c>
    </row>
    <row r="1856" spans="1:3" x14ac:dyDescent="0.25">
      <c r="A1856" t="s">
        <v>8219</v>
      </c>
      <c r="B1856">
        <v>237</v>
      </c>
      <c r="C1856">
        <f t="shared" si="73"/>
        <v>5.0426238620089228E-2</v>
      </c>
    </row>
    <row r="1857" spans="1:3" x14ac:dyDescent="0.25">
      <c r="A1857" t="s">
        <v>8219</v>
      </c>
      <c r="B1857">
        <v>237</v>
      </c>
      <c r="C1857">
        <f t="shared" si="73"/>
        <v>5.0426238620089228E-2</v>
      </c>
    </row>
    <row r="1858" spans="1:3" x14ac:dyDescent="0.25">
      <c r="A1858" t="s">
        <v>8219</v>
      </c>
      <c r="B1858">
        <v>238</v>
      </c>
      <c r="C1858">
        <f t="shared" ref="C1858:C1921" si="74">STANDARDIZE(B1858,$E$2,$E$14)</f>
        <v>5.161065299225287E-2</v>
      </c>
    </row>
    <row r="1859" spans="1:3" x14ac:dyDescent="0.25">
      <c r="A1859" t="s">
        <v>8219</v>
      </c>
      <c r="B1859">
        <v>238</v>
      </c>
      <c r="C1859">
        <f t="shared" si="74"/>
        <v>5.161065299225287E-2</v>
      </c>
    </row>
    <row r="1860" spans="1:3" x14ac:dyDescent="0.25">
      <c r="A1860" t="s">
        <v>8219</v>
      </c>
      <c r="B1860">
        <v>238</v>
      </c>
      <c r="C1860">
        <f t="shared" si="74"/>
        <v>5.161065299225287E-2</v>
      </c>
    </row>
    <row r="1861" spans="1:3" x14ac:dyDescent="0.25">
      <c r="A1861" t="s">
        <v>8219</v>
      </c>
      <c r="B1861">
        <v>238</v>
      </c>
      <c r="C1861">
        <f t="shared" si="74"/>
        <v>5.161065299225287E-2</v>
      </c>
    </row>
    <row r="1862" spans="1:3" x14ac:dyDescent="0.25">
      <c r="A1862" t="s">
        <v>8219</v>
      </c>
      <c r="B1862">
        <v>240</v>
      </c>
      <c r="C1862">
        <f t="shared" si="74"/>
        <v>5.3979481736580154E-2</v>
      </c>
    </row>
    <row r="1863" spans="1:3" x14ac:dyDescent="0.25">
      <c r="A1863" t="s">
        <v>8219</v>
      </c>
      <c r="B1863">
        <v>241</v>
      </c>
      <c r="C1863">
        <f t="shared" si="74"/>
        <v>5.5163896108743796E-2</v>
      </c>
    </row>
    <row r="1864" spans="1:3" x14ac:dyDescent="0.25">
      <c r="A1864" t="s">
        <v>8219</v>
      </c>
      <c r="B1864">
        <v>241</v>
      </c>
      <c r="C1864">
        <f t="shared" si="74"/>
        <v>5.5163896108743796E-2</v>
      </c>
    </row>
    <row r="1865" spans="1:3" x14ac:dyDescent="0.25">
      <c r="A1865" t="s">
        <v>8219</v>
      </c>
      <c r="B1865">
        <v>241</v>
      </c>
      <c r="C1865">
        <f t="shared" si="74"/>
        <v>5.5163896108743796E-2</v>
      </c>
    </row>
    <row r="1866" spans="1:3" x14ac:dyDescent="0.25">
      <c r="A1866" t="s">
        <v>8219</v>
      </c>
      <c r="B1866">
        <v>242</v>
      </c>
      <c r="C1866">
        <f t="shared" si="74"/>
        <v>5.6348310480907438E-2</v>
      </c>
    </row>
    <row r="1867" spans="1:3" x14ac:dyDescent="0.25">
      <c r="A1867" t="s">
        <v>8219</v>
      </c>
      <c r="B1867">
        <v>244</v>
      </c>
      <c r="C1867">
        <f t="shared" si="74"/>
        <v>5.8717139225234721E-2</v>
      </c>
    </row>
    <row r="1868" spans="1:3" x14ac:dyDescent="0.25">
      <c r="A1868" t="s">
        <v>8219</v>
      </c>
      <c r="B1868">
        <v>244</v>
      </c>
      <c r="C1868">
        <f t="shared" si="74"/>
        <v>5.8717139225234721E-2</v>
      </c>
    </row>
    <row r="1869" spans="1:3" x14ac:dyDescent="0.25">
      <c r="A1869" t="s">
        <v>8219</v>
      </c>
      <c r="B1869">
        <v>246</v>
      </c>
      <c r="C1869">
        <f t="shared" si="74"/>
        <v>6.1085967969562005E-2</v>
      </c>
    </row>
    <row r="1870" spans="1:3" x14ac:dyDescent="0.25">
      <c r="A1870" t="s">
        <v>8219</v>
      </c>
      <c r="B1870">
        <v>246</v>
      </c>
      <c r="C1870">
        <f t="shared" si="74"/>
        <v>6.1085967969562005E-2</v>
      </c>
    </row>
    <row r="1871" spans="1:3" x14ac:dyDescent="0.25">
      <c r="A1871" t="s">
        <v>8219</v>
      </c>
      <c r="B1871">
        <v>248</v>
      </c>
      <c r="C1871">
        <f t="shared" si="74"/>
        <v>6.3454796713889289E-2</v>
      </c>
    </row>
    <row r="1872" spans="1:3" x14ac:dyDescent="0.25">
      <c r="A1872" t="s">
        <v>8219</v>
      </c>
      <c r="B1872">
        <v>249</v>
      </c>
      <c r="C1872">
        <f t="shared" si="74"/>
        <v>6.4639211086052931E-2</v>
      </c>
    </row>
    <row r="1873" spans="1:3" x14ac:dyDescent="0.25">
      <c r="A1873" t="s">
        <v>8219</v>
      </c>
      <c r="B1873">
        <v>249</v>
      </c>
      <c r="C1873">
        <f t="shared" si="74"/>
        <v>6.4639211086052931E-2</v>
      </c>
    </row>
    <row r="1874" spans="1:3" x14ac:dyDescent="0.25">
      <c r="A1874" t="s">
        <v>8219</v>
      </c>
      <c r="B1874">
        <v>251</v>
      </c>
      <c r="C1874">
        <f t="shared" si="74"/>
        <v>6.7008039830380214E-2</v>
      </c>
    </row>
    <row r="1875" spans="1:3" x14ac:dyDescent="0.25">
      <c r="A1875" t="s">
        <v>8219</v>
      </c>
      <c r="B1875">
        <v>251</v>
      </c>
      <c r="C1875">
        <f t="shared" si="74"/>
        <v>6.7008039830380214E-2</v>
      </c>
    </row>
    <row r="1876" spans="1:3" x14ac:dyDescent="0.25">
      <c r="A1876" t="s">
        <v>8219</v>
      </c>
      <c r="B1876">
        <v>251</v>
      </c>
      <c r="C1876">
        <f t="shared" si="74"/>
        <v>6.7008039830380214E-2</v>
      </c>
    </row>
    <row r="1877" spans="1:3" x14ac:dyDescent="0.25">
      <c r="A1877" t="s">
        <v>8219</v>
      </c>
      <c r="B1877">
        <v>253</v>
      </c>
      <c r="C1877">
        <f t="shared" si="74"/>
        <v>6.9376868574707498E-2</v>
      </c>
    </row>
    <row r="1878" spans="1:3" x14ac:dyDescent="0.25">
      <c r="A1878" t="s">
        <v>8219</v>
      </c>
      <c r="B1878">
        <v>253</v>
      </c>
      <c r="C1878">
        <f t="shared" si="74"/>
        <v>6.9376868574707498E-2</v>
      </c>
    </row>
    <row r="1879" spans="1:3" x14ac:dyDescent="0.25">
      <c r="A1879" t="s">
        <v>8219</v>
      </c>
      <c r="B1879">
        <v>253</v>
      </c>
      <c r="C1879">
        <f t="shared" si="74"/>
        <v>6.9376868574707498E-2</v>
      </c>
    </row>
    <row r="1880" spans="1:3" x14ac:dyDescent="0.25">
      <c r="A1880" t="s">
        <v>8219</v>
      </c>
      <c r="B1880">
        <v>255</v>
      </c>
      <c r="C1880">
        <f t="shared" si="74"/>
        <v>7.1745697319034782E-2</v>
      </c>
    </row>
    <row r="1881" spans="1:3" x14ac:dyDescent="0.25">
      <c r="A1881" t="s">
        <v>8219</v>
      </c>
      <c r="B1881">
        <v>259</v>
      </c>
      <c r="C1881">
        <f t="shared" si="74"/>
        <v>7.6483354807689349E-2</v>
      </c>
    </row>
    <row r="1882" spans="1:3" x14ac:dyDescent="0.25">
      <c r="A1882" t="s">
        <v>8219</v>
      </c>
      <c r="B1882">
        <v>263</v>
      </c>
      <c r="C1882">
        <f t="shared" si="74"/>
        <v>8.1221012296343917E-2</v>
      </c>
    </row>
    <row r="1883" spans="1:3" x14ac:dyDescent="0.25">
      <c r="A1883" t="s">
        <v>8219</v>
      </c>
      <c r="B1883">
        <v>263</v>
      </c>
      <c r="C1883">
        <f t="shared" si="74"/>
        <v>8.1221012296343917E-2</v>
      </c>
    </row>
    <row r="1884" spans="1:3" x14ac:dyDescent="0.25">
      <c r="A1884" t="s">
        <v>8219</v>
      </c>
      <c r="B1884">
        <v>263</v>
      </c>
      <c r="C1884">
        <f t="shared" si="74"/>
        <v>8.1221012296343917E-2</v>
      </c>
    </row>
    <row r="1885" spans="1:3" x14ac:dyDescent="0.25">
      <c r="A1885" t="s">
        <v>8219</v>
      </c>
      <c r="B1885">
        <v>263</v>
      </c>
      <c r="C1885">
        <f t="shared" si="74"/>
        <v>8.1221012296343917E-2</v>
      </c>
    </row>
    <row r="1886" spans="1:3" x14ac:dyDescent="0.25">
      <c r="A1886" t="s">
        <v>8219</v>
      </c>
      <c r="B1886">
        <v>263</v>
      </c>
      <c r="C1886">
        <f t="shared" si="74"/>
        <v>8.1221012296343917E-2</v>
      </c>
    </row>
    <row r="1887" spans="1:3" x14ac:dyDescent="0.25">
      <c r="A1887" t="s">
        <v>8219</v>
      </c>
      <c r="B1887">
        <v>264</v>
      </c>
      <c r="C1887">
        <f t="shared" si="74"/>
        <v>8.2405426668507559E-2</v>
      </c>
    </row>
    <row r="1888" spans="1:3" x14ac:dyDescent="0.25">
      <c r="A1888" t="s">
        <v>8219</v>
      </c>
      <c r="B1888">
        <v>265</v>
      </c>
      <c r="C1888">
        <f t="shared" si="74"/>
        <v>8.3589841040671201E-2</v>
      </c>
    </row>
    <row r="1889" spans="1:3" x14ac:dyDescent="0.25">
      <c r="A1889" t="s">
        <v>8219</v>
      </c>
      <c r="B1889">
        <v>265</v>
      </c>
      <c r="C1889">
        <f t="shared" si="74"/>
        <v>8.3589841040671201E-2</v>
      </c>
    </row>
    <row r="1890" spans="1:3" x14ac:dyDescent="0.25">
      <c r="A1890" t="s">
        <v>8219</v>
      </c>
      <c r="B1890">
        <v>266</v>
      </c>
      <c r="C1890">
        <f t="shared" si="74"/>
        <v>8.4774255412834842E-2</v>
      </c>
    </row>
    <row r="1891" spans="1:3" x14ac:dyDescent="0.25">
      <c r="A1891" t="s">
        <v>8219</v>
      </c>
      <c r="B1891">
        <v>266</v>
      </c>
      <c r="C1891">
        <f t="shared" si="74"/>
        <v>8.4774255412834842E-2</v>
      </c>
    </row>
    <row r="1892" spans="1:3" x14ac:dyDescent="0.25">
      <c r="A1892" t="s">
        <v>8219</v>
      </c>
      <c r="B1892">
        <v>267</v>
      </c>
      <c r="C1892">
        <f t="shared" si="74"/>
        <v>8.5958669784998484E-2</v>
      </c>
    </row>
    <row r="1893" spans="1:3" x14ac:dyDescent="0.25">
      <c r="A1893" t="s">
        <v>8219</v>
      </c>
      <c r="B1893">
        <v>269</v>
      </c>
      <c r="C1893">
        <f t="shared" si="74"/>
        <v>8.8327498529325768E-2</v>
      </c>
    </row>
    <row r="1894" spans="1:3" x14ac:dyDescent="0.25">
      <c r="A1894" t="s">
        <v>8219</v>
      </c>
      <c r="B1894">
        <v>269</v>
      </c>
      <c r="C1894">
        <f t="shared" si="74"/>
        <v>8.8327498529325768E-2</v>
      </c>
    </row>
    <row r="1895" spans="1:3" x14ac:dyDescent="0.25">
      <c r="A1895" t="s">
        <v>8219</v>
      </c>
      <c r="B1895">
        <v>269</v>
      </c>
      <c r="C1895">
        <f t="shared" si="74"/>
        <v>8.8327498529325768E-2</v>
      </c>
    </row>
    <row r="1896" spans="1:3" x14ac:dyDescent="0.25">
      <c r="A1896" t="s">
        <v>8219</v>
      </c>
      <c r="B1896">
        <v>270</v>
      </c>
      <c r="C1896">
        <f t="shared" si="74"/>
        <v>8.951191290148941E-2</v>
      </c>
    </row>
    <row r="1897" spans="1:3" x14ac:dyDescent="0.25">
      <c r="A1897" t="s">
        <v>8219</v>
      </c>
      <c r="B1897">
        <v>271</v>
      </c>
      <c r="C1897">
        <f t="shared" si="74"/>
        <v>9.0696327273653052E-2</v>
      </c>
    </row>
    <row r="1898" spans="1:3" x14ac:dyDescent="0.25">
      <c r="A1898" t="s">
        <v>8219</v>
      </c>
      <c r="B1898">
        <v>271</v>
      </c>
      <c r="C1898">
        <f t="shared" si="74"/>
        <v>9.0696327273653052E-2</v>
      </c>
    </row>
    <row r="1899" spans="1:3" x14ac:dyDescent="0.25">
      <c r="A1899" t="s">
        <v>8219</v>
      </c>
      <c r="B1899">
        <v>271</v>
      </c>
      <c r="C1899">
        <f t="shared" si="74"/>
        <v>9.0696327273653052E-2</v>
      </c>
    </row>
    <row r="1900" spans="1:3" x14ac:dyDescent="0.25">
      <c r="A1900" t="s">
        <v>8219</v>
      </c>
      <c r="B1900">
        <v>271</v>
      </c>
      <c r="C1900">
        <f t="shared" si="74"/>
        <v>9.0696327273653052E-2</v>
      </c>
    </row>
    <row r="1901" spans="1:3" x14ac:dyDescent="0.25">
      <c r="A1901" t="s">
        <v>8219</v>
      </c>
      <c r="B1901">
        <v>273</v>
      </c>
      <c r="C1901">
        <f t="shared" si="74"/>
        <v>9.3065156017980336E-2</v>
      </c>
    </row>
    <row r="1902" spans="1:3" x14ac:dyDescent="0.25">
      <c r="A1902" t="s">
        <v>8219</v>
      </c>
      <c r="B1902">
        <v>274</v>
      </c>
      <c r="C1902">
        <f t="shared" si="74"/>
        <v>9.4249570390143977E-2</v>
      </c>
    </row>
    <row r="1903" spans="1:3" x14ac:dyDescent="0.25">
      <c r="A1903" t="s">
        <v>8219</v>
      </c>
      <c r="B1903">
        <v>274</v>
      </c>
      <c r="C1903">
        <f t="shared" si="74"/>
        <v>9.4249570390143977E-2</v>
      </c>
    </row>
    <row r="1904" spans="1:3" x14ac:dyDescent="0.25">
      <c r="A1904" t="s">
        <v>8219</v>
      </c>
      <c r="B1904">
        <v>274</v>
      </c>
      <c r="C1904">
        <f t="shared" si="74"/>
        <v>9.4249570390143977E-2</v>
      </c>
    </row>
    <row r="1905" spans="1:3" x14ac:dyDescent="0.25">
      <c r="A1905" t="s">
        <v>8219</v>
      </c>
      <c r="B1905">
        <v>275</v>
      </c>
      <c r="C1905">
        <f t="shared" si="74"/>
        <v>9.5433984762307619E-2</v>
      </c>
    </row>
    <row r="1906" spans="1:3" x14ac:dyDescent="0.25">
      <c r="A1906" t="s">
        <v>8219</v>
      </c>
      <c r="B1906">
        <v>276</v>
      </c>
      <c r="C1906">
        <f t="shared" si="74"/>
        <v>9.6618399134471261E-2</v>
      </c>
    </row>
    <row r="1907" spans="1:3" x14ac:dyDescent="0.25">
      <c r="A1907" t="s">
        <v>8219</v>
      </c>
      <c r="B1907">
        <v>277</v>
      </c>
      <c r="C1907">
        <f t="shared" si="74"/>
        <v>9.7802813506634903E-2</v>
      </c>
    </row>
    <row r="1908" spans="1:3" x14ac:dyDescent="0.25">
      <c r="A1908" t="s">
        <v>8219</v>
      </c>
      <c r="B1908">
        <v>278</v>
      </c>
      <c r="C1908">
        <f t="shared" si="74"/>
        <v>9.8987227878798545E-2</v>
      </c>
    </row>
    <row r="1909" spans="1:3" x14ac:dyDescent="0.25">
      <c r="A1909" t="s">
        <v>8219</v>
      </c>
      <c r="B1909">
        <v>279</v>
      </c>
      <c r="C1909">
        <f t="shared" si="74"/>
        <v>0.10017164225096219</v>
      </c>
    </row>
    <row r="1910" spans="1:3" x14ac:dyDescent="0.25">
      <c r="A1910" t="s">
        <v>8219</v>
      </c>
      <c r="B1910">
        <v>280</v>
      </c>
      <c r="C1910">
        <f t="shared" si="74"/>
        <v>0.10135605662312583</v>
      </c>
    </row>
    <row r="1911" spans="1:3" x14ac:dyDescent="0.25">
      <c r="A1911" t="s">
        <v>8219</v>
      </c>
      <c r="B1911">
        <v>282</v>
      </c>
      <c r="C1911">
        <f t="shared" si="74"/>
        <v>0.10372488536745311</v>
      </c>
    </row>
    <row r="1912" spans="1:3" x14ac:dyDescent="0.25">
      <c r="A1912" t="s">
        <v>8219</v>
      </c>
      <c r="B1912">
        <v>283</v>
      </c>
      <c r="C1912">
        <f t="shared" si="74"/>
        <v>0.10490929973961675</v>
      </c>
    </row>
    <row r="1913" spans="1:3" x14ac:dyDescent="0.25">
      <c r="A1913" t="s">
        <v>8219</v>
      </c>
      <c r="B1913">
        <v>284</v>
      </c>
      <c r="C1913">
        <f t="shared" si="74"/>
        <v>0.1060937141117804</v>
      </c>
    </row>
    <row r="1914" spans="1:3" x14ac:dyDescent="0.25">
      <c r="A1914" t="s">
        <v>8219</v>
      </c>
      <c r="B1914">
        <v>284</v>
      </c>
      <c r="C1914">
        <f t="shared" si="74"/>
        <v>0.1060937141117804</v>
      </c>
    </row>
    <row r="1915" spans="1:3" x14ac:dyDescent="0.25">
      <c r="A1915" t="s">
        <v>8219</v>
      </c>
      <c r="B1915">
        <v>284</v>
      </c>
      <c r="C1915">
        <f t="shared" si="74"/>
        <v>0.1060937141117804</v>
      </c>
    </row>
    <row r="1916" spans="1:3" x14ac:dyDescent="0.25">
      <c r="A1916" t="s">
        <v>8219</v>
      </c>
      <c r="B1916">
        <v>285</v>
      </c>
      <c r="C1916">
        <f t="shared" si="74"/>
        <v>0.10727812848394404</v>
      </c>
    </row>
    <row r="1917" spans="1:3" x14ac:dyDescent="0.25">
      <c r="A1917" t="s">
        <v>8219</v>
      </c>
      <c r="B1917">
        <v>286</v>
      </c>
      <c r="C1917">
        <f t="shared" si="74"/>
        <v>0.10846254285610768</v>
      </c>
    </row>
    <row r="1918" spans="1:3" x14ac:dyDescent="0.25">
      <c r="A1918" t="s">
        <v>8219</v>
      </c>
      <c r="B1918">
        <v>286</v>
      </c>
      <c r="C1918">
        <f t="shared" si="74"/>
        <v>0.10846254285610768</v>
      </c>
    </row>
    <row r="1919" spans="1:3" x14ac:dyDescent="0.25">
      <c r="A1919" t="s">
        <v>8219</v>
      </c>
      <c r="B1919">
        <v>286</v>
      </c>
      <c r="C1919">
        <f t="shared" si="74"/>
        <v>0.10846254285610768</v>
      </c>
    </row>
    <row r="1920" spans="1:3" x14ac:dyDescent="0.25">
      <c r="A1920" t="s">
        <v>8219</v>
      </c>
      <c r="B1920">
        <v>287</v>
      </c>
      <c r="C1920">
        <f t="shared" si="74"/>
        <v>0.10964695722827132</v>
      </c>
    </row>
    <row r="1921" spans="1:3" x14ac:dyDescent="0.25">
      <c r="A1921" t="s">
        <v>8219</v>
      </c>
      <c r="B1921">
        <v>288</v>
      </c>
      <c r="C1921">
        <f t="shared" si="74"/>
        <v>0.11083137160043496</v>
      </c>
    </row>
    <row r="1922" spans="1:3" x14ac:dyDescent="0.25">
      <c r="A1922" t="s">
        <v>8219</v>
      </c>
      <c r="B1922">
        <v>288</v>
      </c>
      <c r="C1922">
        <f t="shared" ref="C1922:C1985" si="75">STANDARDIZE(B1922,$E$2,$E$14)</f>
        <v>0.11083137160043496</v>
      </c>
    </row>
    <row r="1923" spans="1:3" x14ac:dyDescent="0.25">
      <c r="A1923" t="s">
        <v>8219</v>
      </c>
      <c r="B1923">
        <v>290</v>
      </c>
      <c r="C1923">
        <f t="shared" si="75"/>
        <v>0.11320020034476225</v>
      </c>
    </row>
    <row r="1924" spans="1:3" x14ac:dyDescent="0.25">
      <c r="A1924" t="s">
        <v>8219</v>
      </c>
      <c r="B1924">
        <v>290</v>
      </c>
      <c r="C1924">
        <f t="shared" si="75"/>
        <v>0.11320020034476225</v>
      </c>
    </row>
    <row r="1925" spans="1:3" x14ac:dyDescent="0.25">
      <c r="A1925" t="s">
        <v>8219</v>
      </c>
      <c r="B1925">
        <v>290</v>
      </c>
      <c r="C1925">
        <f t="shared" si="75"/>
        <v>0.11320020034476225</v>
      </c>
    </row>
    <row r="1926" spans="1:3" x14ac:dyDescent="0.25">
      <c r="A1926" t="s">
        <v>8219</v>
      </c>
      <c r="B1926">
        <v>293</v>
      </c>
      <c r="C1926">
        <f t="shared" si="75"/>
        <v>0.11675344346125317</v>
      </c>
    </row>
    <row r="1927" spans="1:3" x14ac:dyDescent="0.25">
      <c r="A1927" t="s">
        <v>8219</v>
      </c>
      <c r="B1927">
        <v>294</v>
      </c>
      <c r="C1927">
        <f t="shared" si="75"/>
        <v>0.11793785783341681</v>
      </c>
    </row>
    <row r="1928" spans="1:3" x14ac:dyDescent="0.25">
      <c r="A1928" t="s">
        <v>8219</v>
      </c>
      <c r="B1928">
        <v>294</v>
      </c>
      <c r="C1928">
        <f t="shared" si="75"/>
        <v>0.11793785783341681</v>
      </c>
    </row>
    <row r="1929" spans="1:3" x14ac:dyDescent="0.25">
      <c r="A1929" t="s">
        <v>8219</v>
      </c>
      <c r="B1929">
        <v>296</v>
      </c>
      <c r="C1929">
        <f t="shared" si="75"/>
        <v>0.1203066865777441</v>
      </c>
    </row>
    <row r="1930" spans="1:3" x14ac:dyDescent="0.25">
      <c r="A1930" t="s">
        <v>8219</v>
      </c>
      <c r="B1930">
        <v>298</v>
      </c>
      <c r="C1930">
        <f t="shared" si="75"/>
        <v>0.12267551532207138</v>
      </c>
    </row>
    <row r="1931" spans="1:3" x14ac:dyDescent="0.25">
      <c r="A1931" t="s">
        <v>8219</v>
      </c>
      <c r="B1931">
        <v>299</v>
      </c>
      <c r="C1931">
        <f t="shared" si="75"/>
        <v>0.12385992969423502</v>
      </c>
    </row>
    <row r="1932" spans="1:3" x14ac:dyDescent="0.25">
      <c r="A1932" t="s">
        <v>8219</v>
      </c>
      <c r="B1932">
        <v>301</v>
      </c>
      <c r="C1932">
        <f t="shared" si="75"/>
        <v>0.12622875843856232</v>
      </c>
    </row>
    <row r="1933" spans="1:3" x14ac:dyDescent="0.25">
      <c r="A1933" t="s">
        <v>8219</v>
      </c>
      <c r="B1933">
        <v>302</v>
      </c>
      <c r="C1933">
        <f t="shared" si="75"/>
        <v>0.12741317281072595</v>
      </c>
    </row>
    <row r="1934" spans="1:3" x14ac:dyDescent="0.25">
      <c r="A1934" t="s">
        <v>8219</v>
      </c>
      <c r="B1934">
        <v>302</v>
      </c>
      <c r="C1934">
        <f t="shared" si="75"/>
        <v>0.12741317281072595</v>
      </c>
    </row>
    <row r="1935" spans="1:3" x14ac:dyDescent="0.25">
      <c r="A1935" t="s">
        <v>8219</v>
      </c>
      <c r="B1935">
        <v>303</v>
      </c>
      <c r="C1935">
        <f t="shared" si="75"/>
        <v>0.12859758718288961</v>
      </c>
    </row>
    <row r="1936" spans="1:3" x14ac:dyDescent="0.25">
      <c r="A1936" t="s">
        <v>8219</v>
      </c>
      <c r="B1936">
        <v>303</v>
      </c>
      <c r="C1936">
        <f t="shared" si="75"/>
        <v>0.12859758718288961</v>
      </c>
    </row>
    <row r="1937" spans="1:3" x14ac:dyDescent="0.25">
      <c r="A1937" t="s">
        <v>8219</v>
      </c>
      <c r="B1937">
        <v>304</v>
      </c>
      <c r="C1937">
        <f t="shared" si="75"/>
        <v>0.12978200155505323</v>
      </c>
    </row>
    <row r="1938" spans="1:3" x14ac:dyDescent="0.25">
      <c r="A1938" t="s">
        <v>8219</v>
      </c>
      <c r="B1938">
        <v>305</v>
      </c>
      <c r="C1938">
        <f t="shared" si="75"/>
        <v>0.13096641592721689</v>
      </c>
    </row>
    <row r="1939" spans="1:3" x14ac:dyDescent="0.25">
      <c r="A1939" t="s">
        <v>8219</v>
      </c>
      <c r="B1939">
        <v>305</v>
      </c>
      <c r="C1939">
        <f t="shared" si="75"/>
        <v>0.13096641592721689</v>
      </c>
    </row>
    <row r="1940" spans="1:3" x14ac:dyDescent="0.25">
      <c r="A1940" t="s">
        <v>8219</v>
      </c>
      <c r="B1940">
        <v>306</v>
      </c>
      <c r="C1940">
        <f t="shared" si="75"/>
        <v>0.13215083029938052</v>
      </c>
    </row>
    <row r="1941" spans="1:3" x14ac:dyDescent="0.25">
      <c r="A1941" t="s">
        <v>8219</v>
      </c>
      <c r="B1941">
        <v>307</v>
      </c>
      <c r="C1941">
        <f t="shared" si="75"/>
        <v>0.13333524467154417</v>
      </c>
    </row>
    <row r="1942" spans="1:3" x14ac:dyDescent="0.25">
      <c r="A1942" t="s">
        <v>8219</v>
      </c>
      <c r="B1942">
        <v>308</v>
      </c>
      <c r="C1942">
        <f t="shared" si="75"/>
        <v>0.1345196590437078</v>
      </c>
    </row>
    <row r="1943" spans="1:3" x14ac:dyDescent="0.25">
      <c r="A1943" t="s">
        <v>8219</v>
      </c>
      <c r="B1943">
        <v>311</v>
      </c>
      <c r="C1943">
        <f t="shared" si="75"/>
        <v>0.13807290216019874</v>
      </c>
    </row>
    <row r="1944" spans="1:3" x14ac:dyDescent="0.25">
      <c r="A1944" t="s">
        <v>8219</v>
      </c>
      <c r="B1944">
        <v>314</v>
      </c>
      <c r="C1944">
        <f t="shared" si="75"/>
        <v>0.14162614527668965</v>
      </c>
    </row>
    <row r="1945" spans="1:3" x14ac:dyDescent="0.25">
      <c r="A1945" t="s">
        <v>8219</v>
      </c>
      <c r="B1945">
        <v>314</v>
      </c>
      <c r="C1945">
        <f t="shared" si="75"/>
        <v>0.14162614527668965</v>
      </c>
    </row>
    <row r="1946" spans="1:3" x14ac:dyDescent="0.25">
      <c r="A1946" t="s">
        <v>8219</v>
      </c>
      <c r="B1946">
        <v>315</v>
      </c>
      <c r="C1946">
        <f t="shared" si="75"/>
        <v>0.14281055964885331</v>
      </c>
    </row>
    <row r="1947" spans="1:3" x14ac:dyDescent="0.25">
      <c r="A1947" t="s">
        <v>8219</v>
      </c>
      <c r="B1947">
        <v>316</v>
      </c>
      <c r="C1947">
        <f t="shared" si="75"/>
        <v>0.14399497402101694</v>
      </c>
    </row>
    <row r="1948" spans="1:3" x14ac:dyDescent="0.25">
      <c r="A1948" t="s">
        <v>8219</v>
      </c>
      <c r="B1948">
        <v>320</v>
      </c>
      <c r="C1948">
        <f t="shared" si="75"/>
        <v>0.1487326315096715</v>
      </c>
    </row>
    <row r="1949" spans="1:3" x14ac:dyDescent="0.25">
      <c r="A1949" t="s">
        <v>8219</v>
      </c>
      <c r="B1949">
        <v>321</v>
      </c>
      <c r="C1949">
        <f t="shared" si="75"/>
        <v>0.14991704588183516</v>
      </c>
    </row>
    <row r="1950" spans="1:3" x14ac:dyDescent="0.25">
      <c r="A1950" t="s">
        <v>8219</v>
      </c>
      <c r="B1950">
        <v>321</v>
      </c>
      <c r="C1950">
        <f t="shared" si="75"/>
        <v>0.14991704588183516</v>
      </c>
    </row>
    <row r="1951" spans="1:3" x14ac:dyDescent="0.25">
      <c r="A1951" t="s">
        <v>8219</v>
      </c>
      <c r="B1951">
        <v>321</v>
      </c>
      <c r="C1951">
        <f t="shared" si="75"/>
        <v>0.14991704588183516</v>
      </c>
    </row>
    <row r="1952" spans="1:3" x14ac:dyDescent="0.25">
      <c r="A1952" t="s">
        <v>8219</v>
      </c>
      <c r="B1952">
        <v>322</v>
      </c>
      <c r="C1952">
        <f t="shared" si="75"/>
        <v>0.15110146025399879</v>
      </c>
    </row>
    <row r="1953" spans="1:3" x14ac:dyDescent="0.25">
      <c r="A1953" t="s">
        <v>8219</v>
      </c>
      <c r="B1953">
        <v>325</v>
      </c>
      <c r="C1953">
        <f t="shared" si="75"/>
        <v>0.15465470337048973</v>
      </c>
    </row>
    <row r="1954" spans="1:3" x14ac:dyDescent="0.25">
      <c r="A1954" t="s">
        <v>8219</v>
      </c>
      <c r="B1954">
        <v>325</v>
      </c>
      <c r="C1954">
        <f t="shared" si="75"/>
        <v>0.15465470337048973</v>
      </c>
    </row>
    <row r="1955" spans="1:3" x14ac:dyDescent="0.25">
      <c r="A1955" t="s">
        <v>8219</v>
      </c>
      <c r="B1955">
        <v>325</v>
      </c>
      <c r="C1955">
        <f t="shared" si="75"/>
        <v>0.15465470337048973</v>
      </c>
    </row>
    <row r="1956" spans="1:3" x14ac:dyDescent="0.25">
      <c r="A1956" t="s">
        <v>8219</v>
      </c>
      <c r="B1956">
        <v>328</v>
      </c>
      <c r="C1956">
        <f t="shared" si="75"/>
        <v>0.15820794648698064</v>
      </c>
    </row>
    <row r="1957" spans="1:3" x14ac:dyDescent="0.25">
      <c r="A1957" t="s">
        <v>8219</v>
      </c>
      <c r="B1957">
        <v>329</v>
      </c>
      <c r="C1957">
        <f t="shared" si="75"/>
        <v>0.15939236085914429</v>
      </c>
    </row>
    <row r="1958" spans="1:3" x14ac:dyDescent="0.25">
      <c r="A1958" t="s">
        <v>8219</v>
      </c>
      <c r="B1958">
        <v>329</v>
      </c>
      <c r="C1958">
        <f t="shared" si="75"/>
        <v>0.15939236085914429</v>
      </c>
    </row>
    <row r="1959" spans="1:3" x14ac:dyDescent="0.25">
      <c r="A1959" t="s">
        <v>8219</v>
      </c>
      <c r="B1959">
        <v>332</v>
      </c>
      <c r="C1959">
        <f t="shared" si="75"/>
        <v>0.16294560397563521</v>
      </c>
    </row>
    <row r="1960" spans="1:3" x14ac:dyDescent="0.25">
      <c r="A1960" t="s">
        <v>8219</v>
      </c>
      <c r="B1960">
        <v>335</v>
      </c>
      <c r="C1960">
        <f t="shared" si="75"/>
        <v>0.16649884709212615</v>
      </c>
    </row>
    <row r="1961" spans="1:3" x14ac:dyDescent="0.25">
      <c r="A1961" t="s">
        <v>8219</v>
      </c>
      <c r="B1961">
        <v>336</v>
      </c>
      <c r="C1961">
        <f t="shared" si="75"/>
        <v>0.16768326146428977</v>
      </c>
    </row>
    <row r="1962" spans="1:3" x14ac:dyDescent="0.25">
      <c r="A1962" t="s">
        <v>8219</v>
      </c>
      <c r="B1962">
        <v>336</v>
      </c>
      <c r="C1962">
        <f t="shared" si="75"/>
        <v>0.16768326146428977</v>
      </c>
    </row>
    <row r="1963" spans="1:3" x14ac:dyDescent="0.25">
      <c r="A1963" t="s">
        <v>8219</v>
      </c>
      <c r="B1963">
        <v>337</v>
      </c>
      <c r="C1963">
        <f t="shared" si="75"/>
        <v>0.16886767583645343</v>
      </c>
    </row>
    <row r="1964" spans="1:3" x14ac:dyDescent="0.25">
      <c r="A1964" t="s">
        <v>8219</v>
      </c>
      <c r="B1964">
        <v>337</v>
      </c>
      <c r="C1964">
        <f t="shared" si="75"/>
        <v>0.16886767583645343</v>
      </c>
    </row>
    <row r="1965" spans="1:3" x14ac:dyDescent="0.25">
      <c r="A1965" t="s">
        <v>8219</v>
      </c>
      <c r="B1965">
        <v>339</v>
      </c>
      <c r="C1965">
        <f t="shared" si="75"/>
        <v>0.17123650458078071</v>
      </c>
    </row>
    <row r="1966" spans="1:3" x14ac:dyDescent="0.25">
      <c r="A1966" t="s">
        <v>8219</v>
      </c>
      <c r="B1966">
        <v>340</v>
      </c>
      <c r="C1966">
        <f t="shared" si="75"/>
        <v>0.17242091895294434</v>
      </c>
    </row>
    <row r="1967" spans="1:3" x14ac:dyDescent="0.25">
      <c r="A1967" t="s">
        <v>8219</v>
      </c>
      <c r="B1967">
        <v>340</v>
      </c>
      <c r="C1967">
        <f t="shared" si="75"/>
        <v>0.17242091895294434</v>
      </c>
    </row>
    <row r="1968" spans="1:3" x14ac:dyDescent="0.25">
      <c r="A1968" t="s">
        <v>8219</v>
      </c>
      <c r="B1968">
        <v>340</v>
      </c>
      <c r="C1968">
        <f t="shared" si="75"/>
        <v>0.17242091895294434</v>
      </c>
    </row>
    <row r="1969" spans="1:3" x14ac:dyDescent="0.25">
      <c r="A1969" t="s">
        <v>8219</v>
      </c>
      <c r="B1969">
        <v>342</v>
      </c>
      <c r="C1969">
        <f t="shared" si="75"/>
        <v>0.17478974769727162</v>
      </c>
    </row>
    <row r="1970" spans="1:3" x14ac:dyDescent="0.25">
      <c r="A1970" t="s">
        <v>8219</v>
      </c>
      <c r="B1970">
        <v>343</v>
      </c>
      <c r="C1970">
        <f t="shared" si="75"/>
        <v>0.17597416206943528</v>
      </c>
    </row>
    <row r="1971" spans="1:3" x14ac:dyDescent="0.25">
      <c r="A1971" t="s">
        <v>8219</v>
      </c>
      <c r="B1971">
        <v>345</v>
      </c>
      <c r="C1971">
        <f t="shared" si="75"/>
        <v>0.17834299081376256</v>
      </c>
    </row>
    <row r="1972" spans="1:3" x14ac:dyDescent="0.25">
      <c r="A1972" t="s">
        <v>8219</v>
      </c>
      <c r="B1972">
        <v>348</v>
      </c>
      <c r="C1972">
        <f t="shared" si="75"/>
        <v>0.18189623393025348</v>
      </c>
    </row>
    <row r="1973" spans="1:3" x14ac:dyDescent="0.25">
      <c r="A1973" t="s">
        <v>8219</v>
      </c>
      <c r="B1973">
        <v>350</v>
      </c>
      <c r="C1973">
        <f t="shared" si="75"/>
        <v>0.18426506267458076</v>
      </c>
    </row>
    <row r="1974" spans="1:3" x14ac:dyDescent="0.25">
      <c r="A1974" t="s">
        <v>8219</v>
      </c>
      <c r="B1974">
        <v>351</v>
      </c>
      <c r="C1974">
        <f t="shared" si="75"/>
        <v>0.18544947704674442</v>
      </c>
    </row>
    <row r="1975" spans="1:3" x14ac:dyDescent="0.25">
      <c r="A1975" t="s">
        <v>8219</v>
      </c>
      <c r="B1975">
        <v>352</v>
      </c>
      <c r="C1975">
        <f t="shared" si="75"/>
        <v>0.18663389141890804</v>
      </c>
    </row>
    <row r="1976" spans="1:3" x14ac:dyDescent="0.25">
      <c r="A1976" t="s">
        <v>8219</v>
      </c>
      <c r="B1976">
        <v>353</v>
      </c>
      <c r="C1976">
        <f t="shared" si="75"/>
        <v>0.1878183057910717</v>
      </c>
    </row>
    <row r="1977" spans="1:3" x14ac:dyDescent="0.25">
      <c r="A1977" t="s">
        <v>8219</v>
      </c>
      <c r="B1977">
        <v>354</v>
      </c>
      <c r="C1977">
        <f t="shared" si="75"/>
        <v>0.18900272016323533</v>
      </c>
    </row>
    <row r="1978" spans="1:3" x14ac:dyDescent="0.25">
      <c r="A1978" t="s">
        <v>8219</v>
      </c>
      <c r="B1978">
        <v>354</v>
      </c>
      <c r="C1978">
        <f t="shared" si="75"/>
        <v>0.18900272016323533</v>
      </c>
    </row>
    <row r="1979" spans="1:3" x14ac:dyDescent="0.25">
      <c r="A1979" t="s">
        <v>8219</v>
      </c>
      <c r="B1979">
        <v>356</v>
      </c>
      <c r="C1979">
        <f t="shared" si="75"/>
        <v>0.19137154890756261</v>
      </c>
    </row>
    <row r="1980" spans="1:3" x14ac:dyDescent="0.25">
      <c r="A1980" t="s">
        <v>8219</v>
      </c>
      <c r="B1980">
        <v>361</v>
      </c>
      <c r="C1980">
        <f t="shared" si="75"/>
        <v>0.19729362076838083</v>
      </c>
    </row>
    <row r="1981" spans="1:3" x14ac:dyDescent="0.25">
      <c r="A1981" t="s">
        <v>8219</v>
      </c>
      <c r="B1981">
        <v>364</v>
      </c>
      <c r="C1981">
        <f t="shared" si="75"/>
        <v>0.20084686388487175</v>
      </c>
    </row>
    <row r="1982" spans="1:3" x14ac:dyDescent="0.25">
      <c r="A1982" t="s">
        <v>8219</v>
      </c>
      <c r="B1982">
        <v>365</v>
      </c>
      <c r="C1982">
        <f t="shared" si="75"/>
        <v>0.2020312782570354</v>
      </c>
    </row>
    <row r="1983" spans="1:3" x14ac:dyDescent="0.25">
      <c r="A1983" t="s">
        <v>8219</v>
      </c>
      <c r="B1983">
        <v>369</v>
      </c>
      <c r="C1983">
        <f t="shared" si="75"/>
        <v>0.20676893574568997</v>
      </c>
    </row>
    <row r="1984" spans="1:3" x14ac:dyDescent="0.25">
      <c r="A1984" t="s">
        <v>8219</v>
      </c>
      <c r="B1984">
        <v>369</v>
      </c>
      <c r="C1984">
        <f t="shared" si="75"/>
        <v>0.20676893574568997</v>
      </c>
    </row>
    <row r="1985" spans="1:3" x14ac:dyDescent="0.25">
      <c r="A1985" t="s">
        <v>8219</v>
      </c>
      <c r="B1985">
        <v>372</v>
      </c>
      <c r="C1985">
        <f t="shared" si="75"/>
        <v>0.21032217886218088</v>
      </c>
    </row>
    <row r="1986" spans="1:3" x14ac:dyDescent="0.25">
      <c r="A1986" t="s">
        <v>8219</v>
      </c>
      <c r="B1986">
        <v>375</v>
      </c>
      <c r="C1986">
        <f t="shared" ref="C1986:C2049" si="76">STANDARDIZE(B1986,$E$2,$E$14)</f>
        <v>0.21387542197867182</v>
      </c>
    </row>
    <row r="1987" spans="1:3" x14ac:dyDescent="0.25">
      <c r="A1987" t="s">
        <v>8219</v>
      </c>
      <c r="B1987">
        <v>375</v>
      </c>
      <c r="C1987">
        <f t="shared" si="76"/>
        <v>0.21387542197867182</v>
      </c>
    </row>
    <row r="1988" spans="1:3" x14ac:dyDescent="0.25">
      <c r="A1988" t="s">
        <v>8219</v>
      </c>
      <c r="B1988">
        <v>376</v>
      </c>
      <c r="C1988">
        <f t="shared" si="76"/>
        <v>0.21505983635083545</v>
      </c>
    </row>
    <row r="1989" spans="1:3" x14ac:dyDescent="0.25">
      <c r="A1989" t="s">
        <v>8219</v>
      </c>
      <c r="B1989">
        <v>379</v>
      </c>
      <c r="C1989">
        <f t="shared" si="76"/>
        <v>0.21861307946732639</v>
      </c>
    </row>
    <row r="1990" spans="1:3" x14ac:dyDescent="0.25">
      <c r="A1990" t="s">
        <v>8219</v>
      </c>
      <c r="B1990">
        <v>379</v>
      </c>
      <c r="C1990">
        <f t="shared" si="76"/>
        <v>0.21861307946732639</v>
      </c>
    </row>
    <row r="1991" spans="1:3" x14ac:dyDescent="0.25">
      <c r="A1991" t="s">
        <v>8219</v>
      </c>
      <c r="B1991">
        <v>380</v>
      </c>
      <c r="C1991">
        <f t="shared" si="76"/>
        <v>0.21979749383949002</v>
      </c>
    </row>
    <row r="1992" spans="1:3" x14ac:dyDescent="0.25">
      <c r="A1992" t="s">
        <v>8219</v>
      </c>
      <c r="B1992">
        <v>383</v>
      </c>
      <c r="C1992">
        <f t="shared" si="76"/>
        <v>0.22335073695598096</v>
      </c>
    </row>
    <row r="1993" spans="1:3" x14ac:dyDescent="0.25">
      <c r="A1993" t="s">
        <v>8219</v>
      </c>
      <c r="B1993">
        <v>385</v>
      </c>
      <c r="C1993">
        <f t="shared" si="76"/>
        <v>0.22571956570030824</v>
      </c>
    </row>
    <row r="1994" spans="1:3" x14ac:dyDescent="0.25">
      <c r="A1994" t="s">
        <v>8219</v>
      </c>
      <c r="B1994">
        <v>388</v>
      </c>
      <c r="C1994">
        <f t="shared" si="76"/>
        <v>0.22927280881679915</v>
      </c>
    </row>
    <row r="1995" spans="1:3" x14ac:dyDescent="0.25">
      <c r="A1995" t="s">
        <v>8219</v>
      </c>
      <c r="B1995">
        <v>389</v>
      </c>
      <c r="C1995">
        <f t="shared" si="76"/>
        <v>0.23045722318896281</v>
      </c>
    </row>
    <row r="1996" spans="1:3" x14ac:dyDescent="0.25">
      <c r="A1996" t="s">
        <v>8219</v>
      </c>
      <c r="B1996">
        <v>391</v>
      </c>
      <c r="C1996">
        <f t="shared" si="76"/>
        <v>0.23282605193329009</v>
      </c>
    </row>
    <row r="1997" spans="1:3" x14ac:dyDescent="0.25">
      <c r="A1997" t="s">
        <v>8219</v>
      </c>
      <c r="B1997">
        <v>392</v>
      </c>
      <c r="C1997">
        <f t="shared" si="76"/>
        <v>0.23401046630545372</v>
      </c>
    </row>
    <row r="1998" spans="1:3" x14ac:dyDescent="0.25">
      <c r="A1998" t="s">
        <v>8219</v>
      </c>
      <c r="B1998">
        <v>392</v>
      </c>
      <c r="C1998">
        <f t="shared" si="76"/>
        <v>0.23401046630545372</v>
      </c>
    </row>
    <row r="1999" spans="1:3" x14ac:dyDescent="0.25">
      <c r="A1999" t="s">
        <v>8219</v>
      </c>
      <c r="B1999">
        <v>392</v>
      </c>
      <c r="C1999">
        <f t="shared" si="76"/>
        <v>0.23401046630545372</v>
      </c>
    </row>
    <row r="2000" spans="1:3" x14ac:dyDescent="0.25">
      <c r="A2000" t="s">
        <v>8219</v>
      </c>
      <c r="B2000">
        <v>394</v>
      </c>
      <c r="C2000">
        <f t="shared" si="76"/>
        <v>0.236379295049781</v>
      </c>
    </row>
    <row r="2001" spans="1:3" x14ac:dyDescent="0.25">
      <c r="A2001" t="s">
        <v>8219</v>
      </c>
      <c r="B2001">
        <v>398</v>
      </c>
      <c r="C2001">
        <f t="shared" si="76"/>
        <v>0.24111695253843557</v>
      </c>
    </row>
    <row r="2002" spans="1:3" x14ac:dyDescent="0.25">
      <c r="A2002" t="s">
        <v>8219</v>
      </c>
      <c r="B2002">
        <v>398</v>
      </c>
      <c r="C2002">
        <f t="shared" si="76"/>
        <v>0.24111695253843557</v>
      </c>
    </row>
    <row r="2003" spans="1:3" x14ac:dyDescent="0.25">
      <c r="A2003" t="s">
        <v>8219</v>
      </c>
      <c r="B2003">
        <v>402</v>
      </c>
      <c r="C2003">
        <f t="shared" si="76"/>
        <v>0.24585461002709014</v>
      </c>
    </row>
    <row r="2004" spans="1:3" x14ac:dyDescent="0.25">
      <c r="A2004" t="s">
        <v>8219</v>
      </c>
      <c r="B2004">
        <v>403</v>
      </c>
      <c r="C2004">
        <f t="shared" si="76"/>
        <v>0.24703902439925379</v>
      </c>
    </row>
    <row r="2005" spans="1:3" x14ac:dyDescent="0.25">
      <c r="A2005" t="s">
        <v>8219</v>
      </c>
      <c r="B2005">
        <v>404</v>
      </c>
      <c r="C2005">
        <f t="shared" si="76"/>
        <v>0.24822343877141742</v>
      </c>
    </row>
    <row r="2006" spans="1:3" x14ac:dyDescent="0.25">
      <c r="A2006" t="s">
        <v>8219</v>
      </c>
      <c r="B2006">
        <v>404</v>
      </c>
      <c r="C2006">
        <f t="shared" si="76"/>
        <v>0.24822343877141742</v>
      </c>
    </row>
    <row r="2007" spans="1:3" x14ac:dyDescent="0.25">
      <c r="A2007" t="s">
        <v>8219</v>
      </c>
      <c r="B2007">
        <v>405</v>
      </c>
      <c r="C2007">
        <f t="shared" si="76"/>
        <v>0.24940785314358108</v>
      </c>
    </row>
    <row r="2008" spans="1:3" x14ac:dyDescent="0.25">
      <c r="A2008" t="s">
        <v>8219</v>
      </c>
      <c r="B2008">
        <v>405</v>
      </c>
      <c r="C2008">
        <f t="shared" si="76"/>
        <v>0.24940785314358108</v>
      </c>
    </row>
    <row r="2009" spans="1:3" x14ac:dyDescent="0.25">
      <c r="A2009" t="s">
        <v>8219</v>
      </c>
      <c r="B2009">
        <v>406</v>
      </c>
      <c r="C2009">
        <f t="shared" si="76"/>
        <v>0.2505922675157447</v>
      </c>
    </row>
    <row r="2010" spans="1:3" x14ac:dyDescent="0.25">
      <c r="A2010" t="s">
        <v>8219</v>
      </c>
      <c r="B2010">
        <v>410</v>
      </c>
      <c r="C2010">
        <f t="shared" si="76"/>
        <v>0.25532992500439927</v>
      </c>
    </row>
    <row r="2011" spans="1:3" x14ac:dyDescent="0.25">
      <c r="A2011" t="s">
        <v>8219</v>
      </c>
      <c r="B2011">
        <v>413</v>
      </c>
      <c r="C2011">
        <f t="shared" si="76"/>
        <v>0.25888316812089018</v>
      </c>
    </row>
    <row r="2012" spans="1:3" x14ac:dyDescent="0.25">
      <c r="A2012" t="s">
        <v>8219</v>
      </c>
      <c r="B2012">
        <v>415</v>
      </c>
      <c r="C2012">
        <f t="shared" si="76"/>
        <v>0.2612519968652175</v>
      </c>
    </row>
    <row r="2013" spans="1:3" x14ac:dyDescent="0.25">
      <c r="A2013" t="s">
        <v>8219</v>
      </c>
      <c r="B2013">
        <v>415</v>
      </c>
      <c r="C2013">
        <f t="shared" si="76"/>
        <v>0.2612519968652175</v>
      </c>
    </row>
    <row r="2014" spans="1:3" x14ac:dyDescent="0.25">
      <c r="A2014" t="s">
        <v>8219</v>
      </c>
      <c r="B2014">
        <v>424</v>
      </c>
      <c r="C2014">
        <f t="shared" si="76"/>
        <v>0.27191172621469029</v>
      </c>
    </row>
    <row r="2015" spans="1:3" x14ac:dyDescent="0.25">
      <c r="A2015" t="s">
        <v>8219</v>
      </c>
      <c r="B2015">
        <v>426</v>
      </c>
      <c r="C2015">
        <f t="shared" si="76"/>
        <v>0.27428055495901754</v>
      </c>
    </row>
    <row r="2016" spans="1:3" x14ac:dyDescent="0.25">
      <c r="A2016" t="s">
        <v>8219</v>
      </c>
      <c r="B2016">
        <v>426</v>
      </c>
      <c r="C2016">
        <f t="shared" si="76"/>
        <v>0.27428055495901754</v>
      </c>
    </row>
    <row r="2017" spans="1:3" x14ac:dyDescent="0.25">
      <c r="A2017" t="s">
        <v>8219</v>
      </c>
      <c r="B2017">
        <v>429</v>
      </c>
      <c r="C2017">
        <f t="shared" si="76"/>
        <v>0.27783379807550845</v>
      </c>
    </row>
    <row r="2018" spans="1:3" x14ac:dyDescent="0.25">
      <c r="A2018" t="s">
        <v>8219</v>
      </c>
      <c r="B2018">
        <v>433</v>
      </c>
      <c r="C2018">
        <f t="shared" si="76"/>
        <v>0.28257145556416302</v>
      </c>
    </row>
    <row r="2019" spans="1:3" x14ac:dyDescent="0.25">
      <c r="A2019" t="s">
        <v>8219</v>
      </c>
      <c r="B2019">
        <v>437</v>
      </c>
      <c r="C2019">
        <f t="shared" si="76"/>
        <v>0.28730911305281759</v>
      </c>
    </row>
    <row r="2020" spans="1:3" x14ac:dyDescent="0.25">
      <c r="A2020" t="s">
        <v>8219</v>
      </c>
      <c r="B2020">
        <v>438</v>
      </c>
      <c r="C2020">
        <f t="shared" si="76"/>
        <v>0.28849352742498124</v>
      </c>
    </row>
    <row r="2021" spans="1:3" x14ac:dyDescent="0.25">
      <c r="A2021" t="s">
        <v>8219</v>
      </c>
      <c r="B2021">
        <v>441</v>
      </c>
      <c r="C2021">
        <f t="shared" si="76"/>
        <v>0.29204677054147216</v>
      </c>
    </row>
    <row r="2022" spans="1:3" x14ac:dyDescent="0.25">
      <c r="A2022" t="s">
        <v>8219</v>
      </c>
      <c r="B2022">
        <v>443</v>
      </c>
      <c r="C2022">
        <f t="shared" si="76"/>
        <v>0.29441559928579947</v>
      </c>
    </row>
    <row r="2023" spans="1:3" x14ac:dyDescent="0.25">
      <c r="A2023" t="s">
        <v>8219</v>
      </c>
      <c r="B2023">
        <v>445</v>
      </c>
      <c r="C2023">
        <f t="shared" si="76"/>
        <v>0.29678442803012672</v>
      </c>
    </row>
    <row r="2024" spans="1:3" x14ac:dyDescent="0.25">
      <c r="A2024" t="s">
        <v>8219</v>
      </c>
      <c r="B2024">
        <v>447</v>
      </c>
      <c r="C2024">
        <f t="shared" si="76"/>
        <v>0.29915325677445403</v>
      </c>
    </row>
    <row r="2025" spans="1:3" x14ac:dyDescent="0.25">
      <c r="A2025" t="s">
        <v>8219</v>
      </c>
      <c r="B2025">
        <v>450</v>
      </c>
      <c r="C2025">
        <f t="shared" si="76"/>
        <v>0.30270649989094495</v>
      </c>
    </row>
    <row r="2026" spans="1:3" x14ac:dyDescent="0.25">
      <c r="A2026" t="s">
        <v>8219</v>
      </c>
      <c r="B2026">
        <v>452</v>
      </c>
      <c r="C2026">
        <f t="shared" si="76"/>
        <v>0.30507532863527226</v>
      </c>
    </row>
    <row r="2027" spans="1:3" x14ac:dyDescent="0.25">
      <c r="A2027" t="s">
        <v>8219</v>
      </c>
      <c r="B2027">
        <v>454</v>
      </c>
      <c r="C2027">
        <f t="shared" si="76"/>
        <v>0.30744415737959957</v>
      </c>
    </row>
    <row r="2028" spans="1:3" x14ac:dyDescent="0.25">
      <c r="A2028" t="s">
        <v>8219</v>
      </c>
      <c r="B2028">
        <v>455</v>
      </c>
      <c r="C2028">
        <f t="shared" si="76"/>
        <v>0.30862857175176323</v>
      </c>
    </row>
    <row r="2029" spans="1:3" x14ac:dyDescent="0.25">
      <c r="A2029" t="s">
        <v>8219</v>
      </c>
      <c r="B2029">
        <v>456</v>
      </c>
      <c r="C2029">
        <f t="shared" si="76"/>
        <v>0.30981298612392683</v>
      </c>
    </row>
    <row r="2030" spans="1:3" x14ac:dyDescent="0.25">
      <c r="A2030" t="s">
        <v>8219</v>
      </c>
      <c r="B2030">
        <v>465</v>
      </c>
      <c r="C2030">
        <f t="shared" si="76"/>
        <v>0.32047271547339962</v>
      </c>
    </row>
    <row r="2031" spans="1:3" x14ac:dyDescent="0.25">
      <c r="A2031" t="s">
        <v>8219</v>
      </c>
      <c r="B2031">
        <v>467</v>
      </c>
      <c r="C2031">
        <f t="shared" si="76"/>
        <v>0.32284154421772693</v>
      </c>
    </row>
    <row r="2032" spans="1:3" x14ac:dyDescent="0.25">
      <c r="A2032" t="s">
        <v>8219</v>
      </c>
      <c r="B2032">
        <v>470</v>
      </c>
      <c r="C2032">
        <f t="shared" si="76"/>
        <v>0.32639478733421784</v>
      </c>
    </row>
    <row r="2033" spans="1:3" x14ac:dyDescent="0.25">
      <c r="A2033" t="s">
        <v>8219</v>
      </c>
      <c r="B2033">
        <v>473</v>
      </c>
      <c r="C2033">
        <f t="shared" si="76"/>
        <v>0.32994803045070875</v>
      </c>
    </row>
    <row r="2034" spans="1:3" x14ac:dyDescent="0.25">
      <c r="A2034" t="s">
        <v>8219</v>
      </c>
      <c r="B2034">
        <v>478</v>
      </c>
      <c r="C2034">
        <f t="shared" si="76"/>
        <v>0.33587010231152697</v>
      </c>
    </row>
    <row r="2035" spans="1:3" x14ac:dyDescent="0.25">
      <c r="A2035" t="s">
        <v>8219</v>
      </c>
      <c r="B2035">
        <v>479</v>
      </c>
      <c r="C2035">
        <f t="shared" si="76"/>
        <v>0.33705451668369063</v>
      </c>
    </row>
    <row r="2036" spans="1:3" x14ac:dyDescent="0.25">
      <c r="A2036" t="s">
        <v>8219</v>
      </c>
      <c r="B2036">
        <v>480</v>
      </c>
      <c r="C2036">
        <f t="shared" si="76"/>
        <v>0.33823893105585423</v>
      </c>
    </row>
    <row r="2037" spans="1:3" x14ac:dyDescent="0.25">
      <c r="A2037" t="s">
        <v>8219</v>
      </c>
      <c r="B2037">
        <v>480</v>
      </c>
      <c r="C2037">
        <f t="shared" si="76"/>
        <v>0.33823893105585423</v>
      </c>
    </row>
    <row r="2038" spans="1:3" x14ac:dyDescent="0.25">
      <c r="A2038" t="s">
        <v>8219</v>
      </c>
      <c r="B2038">
        <v>489</v>
      </c>
      <c r="C2038">
        <f t="shared" si="76"/>
        <v>0.34889866040532702</v>
      </c>
    </row>
    <row r="2039" spans="1:3" x14ac:dyDescent="0.25">
      <c r="A2039" t="s">
        <v>8219</v>
      </c>
      <c r="B2039">
        <v>493</v>
      </c>
      <c r="C2039">
        <f t="shared" si="76"/>
        <v>0.35363631789398159</v>
      </c>
    </row>
    <row r="2040" spans="1:3" x14ac:dyDescent="0.25">
      <c r="A2040" t="s">
        <v>8219</v>
      </c>
      <c r="B2040">
        <v>493</v>
      </c>
      <c r="C2040">
        <f t="shared" si="76"/>
        <v>0.35363631789398159</v>
      </c>
    </row>
    <row r="2041" spans="1:3" x14ac:dyDescent="0.25">
      <c r="A2041" t="s">
        <v>8219</v>
      </c>
      <c r="B2041">
        <v>498</v>
      </c>
      <c r="C2041">
        <f t="shared" si="76"/>
        <v>0.35955838975479981</v>
      </c>
    </row>
    <row r="2042" spans="1:3" x14ac:dyDescent="0.25">
      <c r="A2042" t="s">
        <v>8219</v>
      </c>
      <c r="B2042">
        <v>498</v>
      </c>
      <c r="C2042">
        <f t="shared" si="76"/>
        <v>0.35955838975479981</v>
      </c>
    </row>
    <row r="2043" spans="1:3" x14ac:dyDescent="0.25">
      <c r="A2043" t="s">
        <v>8219</v>
      </c>
      <c r="B2043">
        <v>499</v>
      </c>
      <c r="C2043">
        <f t="shared" si="76"/>
        <v>0.36074280412696347</v>
      </c>
    </row>
    <row r="2044" spans="1:3" x14ac:dyDescent="0.25">
      <c r="A2044" t="s">
        <v>8219</v>
      </c>
      <c r="B2044">
        <v>508</v>
      </c>
      <c r="C2044">
        <f t="shared" si="76"/>
        <v>0.3714025334764362</v>
      </c>
    </row>
    <row r="2045" spans="1:3" x14ac:dyDescent="0.25">
      <c r="A2045" t="s">
        <v>8219</v>
      </c>
      <c r="B2045">
        <v>508</v>
      </c>
      <c r="C2045">
        <f t="shared" si="76"/>
        <v>0.3714025334764362</v>
      </c>
    </row>
    <row r="2046" spans="1:3" x14ac:dyDescent="0.25">
      <c r="A2046" t="s">
        <v>8219</v>
      </c>
      <c r="B2046">
        <v>508</v>
      </c>
      <c r="C2046">
        <f t="shared" si="76"/>
        <v>0.3714025334764362</v>
      </c>
    </row>
    <row r="2047" spans="1:3" x14ac:dyDescent="0.25">
      <c r="A2047" t="s">
        <v>8219</v>
      </c>
      <c r="B2047">
        <v>510</v>
      </c>
      <c r="C2047">
        <f t="shared" si="76"/>
        <v>0.37377136222076351</v>
      </c>
    </row>
    <row r="2048" spans="1:3" x14ac:dyDescent="0.25">
      <c r="A2048" t="s">
        <v>8219</v>
      </c>
      <c r="B2048">
        <v>512</v>
      </c>
      <c r="C2048">
        <f t="shared" si="76"/>
        <v>0.37614019096509077</v>
      </c>
    </row>
    <row r="2049" spans="1:3" x14ac:dyDescent="0.25">
      <c r="A2049" t="s">
        <v>8219</v>
      </c>
      <c r="B2049">
        <v>514</v>
      </c>
      <c r="C2049">
        <f t="shared" si="76"/>
        <v>0.37850901970941808</v>
      </c>
    </row>
    <row r="2050" spans="1:3" x14ac:dyDescent="0.25">
      <c r="A2050" t="s">
        <v>8219</v>
      </c>
      <c r="B2050">
        <v>524</v>
      </c>
      <c r="C2050">
        <f t="shared" ref="C2050:C2113" si="77">STANDARDIZE(B2050,$E$2,$E$14)</f>
        <v>0.39035316343105447</v>
      </c>
    </row>
    <row r="2051" spans="1:3" x14ac:dyDescent="0.25">
      <c r="A2051" t="s">
        <v>8219</v>
      </c>
      <c r="B2051">
        <v>531</v>
      </c>
      <c r="C2051">
        <f t="shared" si="77"/>
        <v>0.39864406403620001</v>
      </c>
    </row>
    <row r="2052" spans="1:3" x14ac:dyDescent="0.25">
      <c r="A2052" t="s">
        <v>8219</v>
      </c>
      <c r="B2052">
        <v>537</v>
      </c>
      <c r="C2052">
        <f t="shared" si="77"/>
        <v>0.40575055026918183</v>
      </c>
    </row>
    <row r="2053" spans="1:3" x14ac:dyDescent="0.25">
      <c r="A2053" t="s">
        <v>8219</v>
      </c>
      <c r="B2053">
        <v>537</v>
      </c>
      <c r="C2053">
        <f t="shared" si="77"/>
        <v>0.40575055026918183</v>
      </c>
    </row>
    <row r="2054" spans="1:3" x14ac:dyDescent="0.25">
      <c r="A2054" t="s">
        <v>8219</v>
      </c>
      <c r="B2054">
        <v>539</v>
      </c>
      <c r="C2054">
        <f t="shared" si="77"/>
        <v>0.40811937901350914</v>
      </c>
    </row>
    <row r="2055" spans="1:3" x14ac:dyDescent="0.25">
      <c r="A2055" t="s">
        <v>8219</v>
      </c>
      <c r="B2055">
        <v>539</v>
      </c>
      <c r="C2055">
        <f t="shared" si="77"/>
        <v>0.40811937901350914</v>
      </c>
    </row>
    <row r="2056" spans="1:3" x14ac:dyDescent="0.25">
      <c r="A2056" t="s">
        <v>8219</v>
      </c>
      <c r="B2056">
        <v>541</v>
      </c>
      <c r="C2056">
        <f t="shared" si="77"/>
        <v>0.4104882077578364</v>
      </c>
    </row>
    <row r="2057" spans="1:3" x14ac:dyDescent="0.25">
      <c r="A2057" t="s">
        <v>8219</v>
      </c>
      <c r="B2057">
        <v>549</v>
      </c>
      <c r="C2057">
        <f t="shared" si="77"/>
        <v>0.41996352273514553</v>
      </c>
    </row>
    <row r="2058" spans="1:3" x14ac:dyDescent="0.25">
      <c r="A2058" t="s">
        <v>8219</v>
      </c>
      <c r="B2058">
        <v>551</v>
      </c>
      <c r="C2058">
        <f t="shared" si="77"/>
        <v>0.42233235147947285</v>
      </c>
    </row>
    <row r="2059" spans="1:3" x14ac:dyDescent="0.25">
      <c r="A2059" t="s">
        <v>8219</v>
      </c>
      <c r="B2059">
        <v>554</v>
      </c>
      <c r="C2059">
        <f t="shared" si="77"/>
        <v>0.42588559459596376</v>
      </c>
    </row>
    <row r="2060" spans="1:3" x14ac:dyDescent="0.25">
      <c r="A2060" t="s">
        <v>8219</v>
      </c>
      <c r="B2060">
        <v>555</v>
      </c>
      <c r="C2060">
        <f t="shared" si="77"/>
        <v>0.42707000896812741</v>
      </c>
    </row>
    <row r="2061" spans="1:3" x14ac:dyDescent="0.25">
      <c r="A2061" t="s">
        <v>8219</v>
      </c>
      <c r="B2061">
        <v>555</v>
      </c>
      <c r="C2061">
        <f t="shared" si="77"/>
        <v>0.42707000896812741</v>
      </c>
    </row>
    <row r="2062" spans="1:3" x14ac:dyDescent="0.25">
      <c r="A2062" t="s">
        <v>8219</v>
      </c>
      <c r="B2062">
        <v>557</v>
      </c>
      <c r="C2062">
        <f t="shared" si="77"/>
        <v>0.42943883771245467</v>
      </c>
    </row>
    <row r="2063" spans="1:3" x14ac:dyDescent="0.25">
      <c r="A2063" t="s">
        <v>8219</v>
      </c>
      <c r="B2063">
        <v>558</v>
      </c>
      <c r="C2063">
        <f t="shared" si="77"/>
        <v>0.43062325208461832</v>
      </c>
    </row>
    <row r="2064" spans="1:3" x14ac:dyDescent="0.25">
      <c r="A2064" t="s">
        <v>8219</v>
      </c>
      <c r="B2064">
        <v>560</v>
      </c>
      <c r="C2064">
        <f t="shared" si="77"/>
        <v>0.43299208082894558</v>
      </c>
    </row>
    <row r="2065" spans="1:3" x14ac:dyDescent="0.25">
      <c r="A2065" t="s">
        <v>8219</v>
      </c>
      <c r="B2065">
        <v>562</v>
      </c>
      <c r="C2065">
        <f t="shared" si="77"/>
        <v>0.43536090957327289</v>
      </c>
    </row>
    <row r="2066" spans="1:3" x14ac:dyDescent="0.25">
      <c r="A2066" t="s">
        <v>8219</v>
      </c>
      <c r="B2066">
        <v>563</v>
      </c>
      <c r="C2066">
        <f t="shared" si="77"/>
        <v>0.43654532394543655</v>
      </c>
    </row>
    <row r="2067" spans="1:3" x14ac:dyDescent="0.25">
      <c r="A2067" t="s">
        <v>8219</v>
      </c>
      <c r="B2067">
        <v>571</v>
      </c>
      <c r="C2067">
        <f t="shared" si="77"/>
        <v>0.44602063892274568</v>
      </c>
    </row>
    <row r="2068" spans="1:3" x14ac:dyDescent="0.25">
      <c r="A2068" t="s">
        <v>8219</v>
      </c>
      <c r="B2068">
        <v>574</v>
      </c>
      <c r="C2068">
        <f t="shared" si="77"/>
        <v>0.44957388203923659</v>
      </c>
    </row>
    <row r="2069" spans="1:3" x14ac:dyDescent="0.25">
      <c r="A2069" t="s">
        <v>8219</v>
      </c>
      <c r="B2069">
        <v>576</v>
      </c>
      <c r="C2069">
        <f t="shared" si="77"/>
        <v>0.45194271078356385</v>
      </c>
    </row>
    <row r="2070" spans="1:3" x14ac:dyDescent="0.25">
      <c r="A2070" t="s">
        <v>8219</v>
      </c>
      <c r="B2070">
        <v>577</v>
      </c>
      <c r="C2070">
        <f t="shared" si="77"/>
        <v>0.45312712515572751</v>
      </c>
    </row>
    <row r="2071" spans="1:3" x14ac:dyDescent="0.25">
      <c r="A2071" t="s">
        <v>8219</v>
      </c>
      <c r="B2071">
        <v>600</v>
      </c>
      <c r="C2071">
        <f t="shared" si="77"/>
        <v>0.48036865571549126</v>
      </c>
    </row>
    <row r="2072" spans="1:3" x14ac:dyDescent="0.25">
      <c r="A2072" t="s">
        <v>8219</v>
      </c>
      <c r="B2072">
        <v>607</v>
      </c>
      <c r="C2072">
        <f t="shared" si="77"/>
        <v>0.48865955632063679</v>
      </c>
    </row>
    <row r="2073" spans="1:3" x14ac:dyDescent="0.25">
      <c r="A2073" t="s">
        <v>8219</v>
      </c>
      <c r="B2073">
        <v>613</v>
      </c>
      <c r="C2073">
        <f t="shared" si="77"/>
        <v>0.49576604255361861</v>
      </c>
    </row>
    <row r="2074" spans="1:3" x14ac:dyDescent="0.25">
      <c r="A2074" t="s">
        <v>8219</v>
      </c>
      <c r="B2074">
        <v>614</v>
      </c>
      <c r="C2074">
        <f t="shared" si="77"/>
        <v>0.49695045692578227</v>
      </c>
    </row>
    <row r="2075" spans="1:3" x14ac:dyDescent="0.25">
      <c r="A2075" t="s">
        <v>8219</v>
      </c>
      <c r="B2075">
        <v>615</v>
      </c>
      <c r="C2075">
        <f t="shared" si="77"/>
        <v>0.49813487129794592</v>
      </c>
    </row>
    <row r="2076" spans="1:3" x14ac:dyDescent="0.25">
      <c r="A2076" t="s">
        <v>8219</v>
      </c>
      <c r="B2076">
        <v>621</v>
      </c>
      <c r="C2076">
        <f t="shared" si="77"/>
        <v>0.5052413575309278</v>
      </c>
    </row>
    <row r="2077" spans="1:3" x14ac:dyDescent="0.25">
      <c r="A2077" t="s">
        <v>8219</v>
      </c>
      <c r="B2077">
        <v>623</v>
      </c>
      <c r="C2077">
        <f t="shared" si="77"/>
        <v>0.507610186275255</v>
      </c>
    </row>
    <row r="2078" spans="1:3" x14ac:dyDescent="0.25">
      <c r="A2078" t="s">
        <v>8219</v>
      </c>
      <c r="B2078">
        <v>625</v>
      </c>
      <c r="C2078">
        <f t="shared" si="77"/>
        <v>0.50997901501958232</v>
      </c>
    </row>
    <row r="2079" spans="1:3" x14ac:dyDescent="0.25">
      <c r="A2079" t="s">
        <v>8219</v>
      </c>
      <c r="B2079">
        <v>635</v>
      </c>
      <c r="C2079">
        <f t="shared" si="77"/>
        <v>0.52182315874121876</v>
      </c>
    </row>
    <row r="2080" spans="1:3" x14ac:dyDescent="0.25">
      <c r="A2080" t="s">
        <v>8219</v>
      </c>
      <c r="B2080">
        <v>644</v>
      </c>
      <c r="C2080">
        <f t="shared" si="77"/>
        <v>0.53248288809069155</v>
      </c>
    </row>
    <row r="2081" spans="1:3" x14ac:dyDescent="0.25">
      <c r="A2081" t="s">
        <v>8219</v>
      </c>
      <c r="B2081">
        <v>651</v>
      </c>
      <c r="C2081">
        <f t="shared" si="77"/>
        <v>0.54077378869583703</v>
      </c>
    </row>
    <row r="2082" spans="1:3" x14ac:dyDescent="0.25">
      <c r="A2082" t="s">
        <v>8219</v>
      </c>
      <c r="B2082">
        <v>660</v>
      </c>
      <c r="C2082">
        <f t="shared" si="77"/>
        <v>0.55143351804530982</v>
      </c>
    </row>
    <row r="2083" spans="1:3" x14ac:dyDescent="0.25">
      <c r="A2083" t="s">
        <v>8219</v>
      </c>
      <c r="B2083">
        <v>665</v>
      </c>
      <c r="C2083">
        <f t="shared" si="77"/>
        <v>0.55735558990612799</v>
      </c>
    </row>
    <row r="2084" spans="1:3" x14ac:dyDescent="0.25">
      <c r="A2084" t="s">
        <v>8219</v>
      </c>
      <c r="B2084">
        <v>666</v>
      </c>
      <c r="C2084">
        <f t="shared" si="77"/>
        <v>0.55854000427829165</v>
      </c>
    </row>
    <row r="2085" spans="1:3" x14ac:dyDescent="0.25">
      <c r="A2085" t="s">
        <v>8219</v>
      </c>
      <c r="B2085">
        <v>670</v>
      </c>
      <c r="C2085">
        <f t="shared" si="77"/>
        <v>0.56327766176694627</v>
      </c>
    </row>
    <row r="2086" spans="1:3" x14ac:dyDescent="0.25">
      <c r="A2086" t="s">
        <v>8219</v>
      </c>
      <c r="B2086">
        <v>676</v>
      </c>
      <c r="C2086">
        <f t="shared" si="77"/>
        <v>0.57038414799992809</v>
      </c>
    </row>
    <row r="2087" spans="1:3" x14ac:dyDescent="0.25">
      <c r="A2087" t="s">
        <v>8219</v>
      </c>
      <c r="B2087">
        <v>680</v>
      </c>
      <c r="C2087">
        <f t="shared" si="77"/>
        <v>0.5751218054885826</v>
      </c>
    </row>
    <row r="2088" spans="1:3" x14ac:dyDescent="0.25">
      <c r="A2088" t="s">
        <v>8219</v>
      </c>
      <c r="B2088">
        <v>680</v>
      </c>
      <c r="C2088">
        <f t="shared" si="77"/>
        <v>0.5751218054885826</v>
      </c>
    </row>
    <row r="2089" spans="1:3" x14ac:dyDescent="0.25">
      <c r="A2089" t="s">
        <v>8219</v>
      </c>
      <c r="B2089">
        <v>682</v>
      </c>
      <c r="C2089">
        <f t="shared" si="77"/>
        <v>0.57749063423290992</v>
      </c>
    </row>
    <row r="2090" spans="1:3" x14ac:dyDescent="0.25">
      <c r="A2090" t="s">
        <v>8219</v>
      </c>
      <c r="B2090">
        <v>682</v>
      </c>
      <c r="C2090">
        <f t="shared" si="77"/>
        <v>0.57749063423290992</v>
      </c>
    </row>
    <row r="2091" spans="1:3" x14ac:dyDescent="0.25">
      <c r="A2091" t="s">
        <v>8219</v>
      </c>
      <c r="B2091">
        <v>688</v>
      </c>
      <c r="C2091">
        <f t="shared" si="77"/>
        <v>0.58459712046589174</v>
      </c>
    </row>
    <row r="2092" spans="1:3" x14ac:dyDescent="0.25">
      <c r="A2092" t="s">
        <v>8219</v>
      </c>
      <c r="B2092">
        <v>701</v>
      </c>
      <c r="C2092">
        <f t="shared" si="77"/>
        <v>0.59999450730401915</v>
      </c>
    </row>
    <row r="2093" spans="1:3" x14ac:dyDescent="0.25">
      <c r="A2093" t="s">
        <v>8219</v>
      </c>
      <c r="B2093">
        <v>707</v>
      </c>
      <c r="C2093">
        <f t="shared" si="77"/>
        <v>0.60710099353700098</v>
      </c>
    </row>
    <row r="2094" spans="1:3" x14ac:dyDescent="0.25">
      <c r="A2094" t="s">
        <v>8219</v>
      </c>
      <c r="B2094">
        <v>711</v>
      </c>
      <c r="C2094">
        <f t="shared" si="77"/>
        <v>0.61183865102565549</v>
      </c>
    </row>
    <row r="2095" spans="1:3" x14ac:dyDescent="0.25">
      <c r="A2095" t="s">
        <v>8219</v>
      </c>
      <c r="B2095">
        <v>714</v>
      </c>
      <c r="C2095">
        <f t="shared" si="77"/>
        <v>0.61539189414214646</v>
      </c>
    </row>
    <row r="2096" spans="1:3" x14ac:dyDescent="0.25">
      <c r="A2096" t="s">
        <v>8219</v>
      </c>
      <c r="B2096">
        <v>721</v>
      </c>
      <c r="C2096">
        <f t="shared" si="77"/>
        <v>0.62368279474729194</v>
      </c>
    </row>
    <row r="2097" spans="1:3" x14ac:dyDescent="0.25">
      <c r="A2097" t="s">
        <v>8219</v>
      </c>
      <c r="B2097">
        <v>729</v>
      </c>
      <c r="C2097">
        <f t="shared" si="77"/>
        <v>0.63315810972460107</v>
      </c>
    </row>
    <row r="2098" spans="1:3" x14ac:dyDescent="0.25">
      <c r="A2098" t="s">
        <v>8219</v>
      </c>
      <c r="B2098">
        <v>736</v>
      </c>
      <c r="C2098">
        <f t="shared" si="77"/>
        <v>0.64144901032974655</v>
      </c>
    </row>
    <row r="2099" spans="1:3" x14ac:dyDescent="0.25">
      <c r="A2099" t="s">
        <v>8219</v>
      </c>
      <c r="B2099">
        <v>740</v>
      </c>
      <c r="C2099">
        <f t="shared" si="77"/>
        <v>0.64618666781840117</v>
      </c>
    </row>
    <row r="2100" spans="1:3" x14ac:dyDescent="0.25">
      <c r="A2100" t="s">
        <v>8219</v>
      </c>
      <c r="B2100">
        <v>742</v>
      </c>
      <c r="C2100">
        <f t="shared" si="77"/>
        <v>0.64855549656272848</v>
      </c>
    </row>
    <row r="2101" spans="1:3" x14ac:dyDescent="0.25">
      <c r="A2101" t="s">
        <v>8219</v>
      </c>
      <c r="B2101">
        <v>760</v>
      </c>
      <c r="C2101">
        <f t="shared" si="77"/>
        <v>0.66987495526167395</v>
      </c>
    </row>
    <row r="2102" spans="1:3" x14ac:dyDescent="0.25">
      <c r="A2102" t="s">
        <v>8219</v>
      </c>
      <c r="B2102">
        <v>813</v>
      </c>
      <c r="C2102">
        <f t="shared" si="77"/>
        <v>0.73264891698634704</v>
      </c>
    </row>
    <row r="2103" spans="1:3" x14ac:dyDescent="0.25">
      <c r="A2103" t="s">
        <v>8219</v>
      </c>
      <c r="B2103">
        <v>821</v>
      </c>
      <c r="C2103">
        <f t="shared" si="77"/>
        <v>0.74212423196365618</v>
      </c>
    </row>
    <row r="2104" spans="1:3" x14ac:dyDescent="0.25">
      <c r="A2104" t="s">
        <v>8219</v>
      </c>
      <c r="B2104">
        <v>827</v>
      </c>
      <c r="C2104">
        <f t="shared" si="77"/>
        <v>0.749230718196638</v>
      </c>
    </row>
    <row r="2105" spans="1:3" x14ac:dyDescent="0.25">
      <c r="A2105" t="s">
        <v>8219</v>
      </c>
      <c r="B2105">
        <v>834</v>
      </c>
      <c r="C2105">
        <f t="shared" si="77"/>
        <v>0.75752161880178348</v>
      </c>
    </row>
    <row r="2106" spans="1:3" x14ac:dyDescent="0.25">
      <c r="A2106" t="s">
        <v>8219</v>
      </c>
      <c r="B2106">
        <v>848</v>
      </c>
      <c r="C2106">
        <f t="shared" si="77"/>
        <v>0.77410342001207444</v>
      </c>
    </row>
    <row r="2107" spans="1:3" x14ac:dyDescent="0.25">
      <c r="A2107" t="s">
        <v>8219</v>
      </c>
      <c r="B2107">
        <v>859</v>
      </c>
      <c r="C2107">
        <f t="shared" si="77"/>
        <v>0.78713197810587454</v>
      </c>
    </row>
    <row r="2108" spans="1:3" x14ac:dyDescent="0.25">
      <c r="A2108" t="s">
        <v>8219</v>
      </c>
      <c r="B2108">
        <v>874</v>
      </c>
      <c r="C2108">
        <f t="shared" si="77"/>
        <v>0.80489819368832916</v>
      </c>
    </row>
    <row r="2109" spans="1:3" x14ac:dyDescent="0.25">
      <c r="A2109" t="s">
        <v>8219</v>
      </c>
      <c r="B2109">
        <v>878</v>
      </c>
      <c r="C2109">
        <f t="shared" si="77"/>
        <v>0.80963585117698378</v>
      </c>
    </row>
    <row r="2110" spans="1:3" x14ac:dyDescent="0.25">
      <c r="A2110" t="s">
        <v>8219</v>
      </c>
      <c r="B2110">
        <v>885</v>
      </c>
      <c r="C2110">
        <f t="shared" si="77"/>
        <v>0.81792675178212926</v>
      </c>
    </row>
    <row r="2111" spans="1:3" x14ac:dyDescent="0.25">
      <c r="A2111" t="s">
        <v>8219</v>
      </c>
      <c r="B2111">
        <v>897</v>
      </c>
      <c r="C2111">
        <f t="shared" si="77"/>
        <v>0.8321397242480929</v>
      </c>
    </row>
    <row r="2112" spans="1:3" x14ac:dyDescent="0.25">
      <c r="A2112" t="s">
        <v>8219</v>
      </c>
      <c r="B2112">
        <v>902</v>
      </c>
      <c r="C2112">
        <f t="shared" si="77"/>
        <v>0.83806179610891118</v>
      </c>
    </row>
    <row r="2113" spans="1:3" x14ac:dyDescent="0.25">
      <c r="A2113" t="s">
        <v>8219</v>
      </c>
      <c r="B2113">
        <v>916</v>
      </c>
      <c r="C2113">
        <f t="shared" si="77"/>
        <v>0.85464359731920214</v>
      </c>
    </row>
    <row r="2114" spans="1:3" x14ac:dyDescent="0.25">
      <c r="A2114" t="s">
        <v>8219</v>
      </c>
      <c r="B2114">
        <v>930</v>
      </c>
      <c r="C2114">
        <f t="shared" ref="C2114:C2177" si="78">STANDARDIZE(B2114,$E$2,$E$14)</f>
        <v>0.8712253985294931</v>
      </c>
    </row>
    <row r="2115" spans="1:3" x14ac:dyDescent="0.25">
      <c r="A2115" t="s">
        <v>8219</v>
      </c>
      <c r="B2115">
        <v>942</v>
      </c>
      <c r="C2115">
        <f t="shared" si="78"/>
        <v>0.88543837099545686</v>
      </c>
    </row>
    <row r="2116" spans="1:3" x14ac:dyDescent="0.25">
      <c r="A2116" t="s">
        <v>8219</v>
      </c>
      <c r="B2116">
        <v>943</v>
      </c>
      <c r="C2116">
        <f t="shared" si="78"/>
        <v>0.88662278536762051</v>
      </c>
    </row>
    <row r="2117" spans="1:3" x14ac:dyDescent="0.25">
      <c r="A2117" t="s">
        <v>8219</v>
      </c>
      <c r="B2117">
        <v>944</v>
      </c>
      <c r="C2117">
        <f t="shared" si="78"/>
        <v>0.88780719973978406</v>
      </c>
    </row>
    <row r="2118" spans="1:3" x14ac:dyDescent="0.25">
      <c r="A2118" t="s">
        <v>8219</v>
      </c>
      <c r="B2118">
        <v>951</v>
      </c>
      <c r="C2118">
        <f t="shared" si="78"/>
        <v>0.89609810034492965</v>
      </c>
    </row>
    <row r="2119" spans="1:3" x14ac:dyDescent="0.25">
      <c r="A2119" t="s">
        <v>8219</v>
      </c>
      <c r="B2119">
        <v>963</v>
      </c>
      <c r="C2119">
        <f t="shared" si="78"/>
        <v>0.9103110728108933</v>
      </c>
    </row>
    <row r="2120" spans="1:3" x14ac:dyDescent="0.25">
      <c r="A2120" t="s">
        <v>8219</v>
      </c>
      <c r="B2120">
        <v>964</v>
      </c>
      <c r="C2120">
        <f t="shared" si="78"/>
        <v>0.91149548718305695</v>
      </c>
    </row>
    <row r="2121" spans="1:3" x14ac:dyDescent="0.25">
      <c r="A2121" t="s">
        <v>8219</v>
      </c>
      <c r="B2121">
        <v>971</v>
      </c>
      <c r="C2121">
        <f t="shared" si="78"/>
        <v>0.91978638778820243</v>
      </c>
    </row>
    <row r="2122" spans="1:3" x14ac:dyDescent="0.25">
      <c r="A2122" t="s">
        <v>8219</v>
      </c>
      <c r="B2122">
        <v>983</v>
      </c>
      <c r="C2122">
        <f t="shared" si="78"/>
        <v>0.93399936025416619</v>
      </c>
    </row>
    <row r="2123" spans="1:3" x14ac:dyDescent="0.25">
      <c r="A2123" t="s">
        <v>8219</v>
      </c>
      <c r="B2123">
        <v>988</v>
      </c>
      <c r="C2123">
        <f t="shared" si="78"/>
        <v>0.93992143211498436</v>
      </c>
    </row>
    <row r="2124" spans="1:3" x14ac:dyDescent="0.25">
      <c r="A2124" t="s">
        <v>8219</v>
      </c>
      <c r="B2124">
        <v>1013</v>
      </c>
      <c r="C2124">
        <f t="shared" si="78"/>
        <v>0.96953179141907542</v>
      </c>
    </row>
    <row r="2125" spans="1:3" x14ac:dyDescent="0.25">
      <c r="A2125" t="s">
        <v>8219</v>
      </c>
      <c r="B2125">
        <v>1019</v>
      </c>
      <c r="C2125">
        <f t="shared" si="78"/>
        <v>0.97663827765205724</v>
      </c>
    </row>
    <row r="2126" spans="1:3" x14ac:dyDescent="0.25">
      <c r="A2126" t="s">
        <v>8219</v>
      </c>
      <c r="B2126">
        <v>1021</v>
      </c>
      <c r="C2126">
        <f t="shared" si="78"/>
        <v>0.97900710639638455</v>
      </c>
    </row>
    <row r="2127" spans="1:3" x14ac:dyDescent="0.25">
      <c r="A2127" t="s">
        <v>8219</v>
      </c>
      <c r="B2127">
        <v>1049</v>
      </c>
      <c r="C2127">
        <f t="shared" si="78"/>
        <v>1.0121707088169665</v>
      </c>
    </row>
    <row r="2128" spans="1:3" x14ac:dyDescent="0.25">
      <c r="A2128" t="s">
        <v>8219</v>
      </c>
      <c r="B2128">
        <v>1062</v>
      </c>
      <c r="C2128">
        <f t="shared" si="78"/>
        <v>1.0275680956550939</v>
      </c>
    </row>
    <row r="2129" spans="1:3" x14ac:dyDescent="0.25">
      <c r="A2129" t="s">
        <v>8219</v>
      </c>
      <c r="B2129">
        <v>1071</v>
      </c>
      <c r="C2129">
        <f t="shared" si="78"/>
        <v>1.0382278250045667</v>
      </c>
    </row>
    <row r="2130" spans="1:3" x14ac:dyDescent="0.25">
      <c r="A2130" t="s">
        <v>8219</v>
      </c>
      <c r="B2130">
        <v>1088</v>
      </c>
      <c r="C2130">
        <f t="shared" si="78"/>
        <v>1.0583628693313485</v>
      </c>
    </row>
    <row r="2131" spans="1:3" x14ac:dyDescent="0.25">
      <c r="A2131" t="s">
        <v>8219</v>
      </c>
      <c r="B2131">
        <v>1095</v>
      </c>
      <c r="C2131">
        <f t="shared" si="78"/>
        <v>1.066653769936494</v>
      </c>
    </row>
    <row r="2132" spans="1:3" x14ac:dyDescent="0.25">
      <c r="A2132" t="s">
        <v>8219</v>
      </c>
      <c r="B2132">
        <v>1104</v>
      </c>
      <c r="C2132">
        <f t="shared" si="78"/>
        <v>1.0773134992859668</v>
      </c>
    </row>
    <row r="2133" spans="1:3" x14ac:dyDescent="0.25">
      <c r="A2133" t="s">
        <v>8219</v>
      </c>
      <c r="B2133">
        <v>1107</v>
      </c>
      <c r="C2133">
        <f t="shared" si="78"/>
        <v>1.0808667424024578</v>
      </c>
    </row>
    <row r="2134" spans="1:3" x14ac:dyDescent="0.25">
      <c r="A2134" t="s">
        <v>8219</v>
      </c>
      <c r="B2134">
        <v>1113</v>
      </c>
      <c r="C2134">
        <f t="shared" si="78"/>
        <v>1.0879732286354395</v>
      </c>
    </row>
    <row r="2135" spans="1:3" x14ac:dyDescent="0.25">
      <c r="A2135" t="s">
        <v>8219</v>
      </c>
      <c r="B2135">
        <v>1151</v>
      </c>
      <c r="C2135">
        <f t="shared" si="78"/>
        <v>1.132980974777658</v>
      </c>
    </row>
    <row r="2136" spans="1:3" x14ac:dyDescent="0.25">
      <c r="A2136" t="s">
        <v>8219</v>
      </c>
      <c r="B2136">
        <v>1204</v>
      </c>
      <c r="C2136">
        <f t="shared" si="78"/>
        <v>1.195754936502331</v>
      </c>
    </row>
    <row r="2137" spans="1:3" x14ac:dyDescent="0.25">
      <c r="A2137" t="s">
        <v>8219</v>
      </c>
      <c r="B2137">
        <v>1224</v>
      </c>
      <c r="C2137">
        <f t="shared" si="78"/>
        <v>1.2194432239456037</v>
      </c>
    </row>
    <row r="2138" spans="1:3" x14ac:dyDescent="0.25">
      <c r="A2138" t="s">
        <v>8219</v>
      </c>
      <c r="B2138">
        <v>1251</v>
      </c>
      <c r="C2138">
        <f t="shared" si="78"/>
        <v>1.251422411994022</v>
      </c>
    </row>
    <row r="2139" spans="1:3" x14ac:dyDescent="0.25">
      <c r="A2139" t="s">
        <v>8219</v>
      </c>
      <c r="B2139">
        <v>1260</v>
      </c>
      <c r="C2139">
        <f t="shared" si="78"/>
        <v>1.2620821413434948</v>
      </c>
    </row>
    <row r="2140" spans="1:3" x14ac:dyDescent="0.25">
      <c r="A2140" t="s">
        <v>8219</v>
      </c>
      <c r="B2140">
        <v>1281</v>
      </c>
      <c r="C2140">
        <f t="shared" si="78"/>
        <v>1.2869548431589313</v>
      </c>
    </row>
    <row r="2141" spans="1:3" x14ac:dyDescent="0.25">
      <c r="A2141" t="s">
        <v>8219</v>
      </c>
      <c r="B2141">
        <v>1328</v>
      </c>
      <c r="C2141">
        <f t="shared" si="78"/>
        <v>1.3426223186506225</v>
      </c>
    </row>
    <row r="2142" spans="1:3" x14ac:dyDescent="0.25">
      <c r="A2142" t="s">
        <v>8219</v>
      </c>
      <c r="B2142">
        <v>1356</v>
      </c>
      <c r="C2142">
        <f t="shared" si="78"/>
        <v>1.3757859210712045</v>
      </c>
    </row>
    <row r="2143" spans="1:3" x14ac:dyDescent="0.25">
      <c r="A2143" t="s">
        <v>8219</v>
      </c>
      <c r="B2143">
        <v>1364</v>
      </c>
      <c r="C2143">
        <f t="shared" si="78"/>
        <v>1.3852612360485135</v>
      </c>
    </row>
    <row r="2144" spans="1:3" x14ac:dyDescent="0.25">
      <c r="A2144" t="s">
        <v>8219</v>
      </c>
      <c r="B2144">
        <v>1373</v>
      </c>
      <c r="C2144">
        <f t="shared" si="78"/>
        <v>1.3959209653979863</v>
      </c>
    </row>
    <row r="2145" spans="1:3" x14ac:dyDescent="0.25">
      <c r="A2145" t="s">
        <v>8219</v>
      </c>
      <c r="B2145">
        <v>1375</v>
      </c>
      <c r="C2145">
        <f t="shared" si="78"/>
        <v>1.3982897941423136</v>
      </c>
    </row>
    <row r="2146" spans="1:3" x14ac:dyDescent="0.25">
      <c r="A2146" t="s">
        <v>8219</v>
      </c>
      <c r="B2146">
        <v>1420</v>
      </c>
      <c r="C2146">
        <f t="shared" si="78"/>
        <v>1.4515884408896775</v>
      </c>
    </row>
    <row r="2147" spans="1:3" x14ac:dyDescent="0.25">
      <c r="A2147" t="s">
        <v>8219</v>
      </c>
      <c r="B2147">
        <v>1510</v>
      </c>
      <c r="C2147">
        <f t="shared" si="78"/>
        <v>1.5581857343844052</v>
      </c>
    </row>
    <row r="2148" spans="1:3" x14ac:dyDescent="0.25">
      <c r="A2148" t="s">
        <v>8219</v>
      </c>
      <c r="B2148">
        <v>1513</v>
      </c>
      <c r="C2148">
        <f t="shared" si="78"/>
        <v>1.5617389775008963</v>
      </c>
    </row>
    <row r="2149" spans="1:3" x14ac:dyDescent="0.25">
      <c r="A2149" t="s">
        <v>8219</v>
      </c>
      <c r="B2149">
        <v>1530</v>
      </c>
      <c r="C2149">
        <f t="shared" si="78"/>
        <v>1.5818740218276781</v>
      </c>
    </row>
    <row r="2150" spans="1:3" x14ac:dyDescent="0.25">
      <c r="A2150" t="s">
        <v>8219</v>
      </c>
      <c r="B2150">
        <v>1556</v>
      </c>
      <c r="C2150">
        <f t="shared" si="78"/>
        <v>1.6126687955039327</v>
      </c>
    </row>
    <row r="2151" spans="1:3" x14ac:dyDescent="0.25">
      <c r="A2151" t="s">
        <v>8219</v>
      </c>
      <c r="B2151">
        <v>1596</v>
      </c>
      <c r="C2151">
        <f t="shared" si="78"/>
        <v>1.6600453703904785</v>
      </c>
    </row>
    <row r="2152" spans="1:3" x14ac:dyDescent="0.25">
      <c r="A2152" t="s">
        <v>8219</v>
      </c>
      <c r="B2152">
        <v>1633</v>
      </c>
      <c r="C2152">
        <f t="shared" si="78"/>
        <v>1.7038687021605332</v>
      </c>
    </row>
    <row r="2153" spans="1:3" x14ac:dyDescent="0.25">
      <c r="A2153" t="s">
        <v>8219</v>
      </c>
      <c r="B2153">
        <v>1637</v>
      </c>
      <c r="C2153">
        <f t="shared" si="78"/>
        <v>1.7086063596491878</v>
      </c>
    </row>
    <row r="2154" spans="1:3" x14ac:dyDescent="0.25">
      <c r="A2154" t="s">
        <v>8219</v>
      </c>
      <c r="B2154">
        <v>1670</v>
      </c>
      <c r="C2154">
        <f t="shared" si="78"/>
        <v>1.7476920339305879</v>
      </c>
    </row>
    <row r="2155" spans="1:3" x14ac:dyDescent="0.25">
      <c r="A2155" t="s">
        <v>8219</v>
      </c>
      <c r="B2155">
        <v>1737</v>
      </c>
      <c r="C2155">
        <f t="shared" si="78"/>
        <v>1.8270477968655521</v>
      </c>
    </row>
    <row r="2156" spans="1:3" x14ac:dyDescent="0.25">
      <c r="A2156" t="s">
        <v>8219</v>
      </c>
      <c r="B2156">
        <v>1762</v>
      </c>
      <c r="C2156">
        <f t="shared" si="78"/>
        <v>1.8566581561696431</v>
      </c>
    </row>
    <row r="2157" spans="1:3" x14ac:dyDescent="0.25">
      <c r="A2157" t="s">
        <v>8219</v>
      </c>
      <c r="B2157">
        <v>1780</v>
      </c>
      <c r="C2157">
        <f t="shared" si="78"/>
        <v>1.8779776148685887</v>
      </c>
    </row>
    <row r="2158" spans="1:3" x14ac:dyDescent="0.25">
      <c r="A2158" t="s">
        <v>8219</v>
      </c>
      <c r="B2158">
        <v>1789</v>
      </c>
      <c r="C2158">
        <f t="shared" si="78"/>
        <v>1.8886373442180613</v>
      </c>
    </row>
    <row r="2159" spans="1:3" x14ac:dyDescent="0.25">
      <c r="A2159" t="s">
        <v>8219</v>
      </c>
      <c r="B2159">
        <v>1876</v>
      </c>
      <c r="C2159">
        <f t="shared" si="78"/>
        <v>1.9916813945962983</v>
      </c>
    </row>
    <row r="2160" spans="1:3" x14ac:dyDescent="0.25">
      <c r="A2160" t="s">
        <v>8219</v>
      </c>
      <c r="B2160">
        <v>1887</v>
      </c>
      <c r="C2160">
        <f t="shared" si="78"/>
        <v>2.0047099526900984</v>
      </c>
    </row>
    <row r="2161" spans="1:3" x14ac:dyDescent="0.25">
      <c r="A2161" t="s">
        <v>8219</v>
      </c>
      <c r="B2161">
        <v>1945</v>
      </c>
      <c r="C2161">
        <f t="shared" si="78"/>
        <v>2.0734059862755894</v>
      </c>
    </row>
    <row r="2162" spans="1:3" x14ac:dyDescent="0.25">
      <c r="A2162" t="s">
        <v>8219</v>
      </c>
      <c r="B2162">
        <v>1980</v>
      </c>
      <c r="C2162">
        <f t="shared" si="78"/>
        <v>2.114860489301317</v>
      </c>
    </row>
    <row r="2163" spans="1:3" x14ac:dyDescent="0.25">
      <c r="A2163" t="s">
        <v>8219</v>
      </c>
      <c r="B2163">
        <v>2035</v>
      </c>
      <c r="C2163">
        <f t="shared" si="78"/>
        <v>2.1800032797703173</v>
      </c>
    </row>
    <row r="2164" spans="1:3" x14ac:dyDescent="0.25">
      <c r="A2164" t="s">
        <v>8219</v>
      </c>
      <c r="B2164">
        <v>2051</v>
      </c>
      <c r="C2164">
        <f t="shared" si="78"/>
        <v>2.1989539097249358</v>
      </c>
    </row>
    <row r="2165" spans="1:3" x14ac:dyDescent="0.25">
      <c r="A2165" t="s">
        <v>8219</v>
      </c>
      <c r="B2165">
        <v>2139</v>
      </c>
      <c r="C2165">
        <f t="shared" si="78"/>
        <v>2.3031823744753361</v>
      </c>
    </row>
    <row r="2166" spans="1:3" x14ac:dyDescent="0.25">
      <c r="A2166" t="s">
        <v>8219</v>
      </c>
      <c r="B2166">
        <v>2165</v>
      </c>
      <c r="C2166">
        <f t="shared" si="78"/>
        <v>2.333977148151591</v>
      </c>
    </row>
    <row r="2167" spans="1:3" x14ac:dyDescent="0.25">
      <c r="A2167" t="s">
        <v>8219</v>
      </c>
      <c r="B2167">
        <v>2174</v>
      </c>
      <c r="C2167">
        <f t="shared" si="78"/>
        <v>2.3446368775010633</v>
      </c>
    </row>
    <row r="2168" spans="1:3" x14ac:dyDescent="0.25">
      <c r="A2168" t="s">
        <v>8219</v>
      </c>
      <c r="B2168">
        <v>2436</v>
      </c>
      <c r="C2168">
        <f t="shared" si="78"/>
        <v>2.6549534430079378</v>
      </c>
    </row>
    <row r="2169" spans="1:3" x14ac:dyDescent="0.25">
      <c r="A2169" t="s">
        <v>8219</v>
      </c>
      <c r="B2169">
        <v>2478</v>
      </c>
      <c r="C2169">
        <f t="shared" si="78"/>
        <v>2.7046988466388107</v>
      </c>
    </row>
    <row r="2170" spans="1:3" x14ac:dyDescent="0.25">
      <c r="A2170" t="s">
        <v>8219</v>
      </c>
      <c r="B2170">
        <v>2525</v>
      </c>
      <c r="C2170">
        <f t="shared" si="78"/>
        <v>2.7603663221305017</v>
      </c>
    </row>
    <row r="2171" spans="1:3" x14ac:dyDescent="0.25">
      <c r="A2171" t="s">
        <v>8219</v>
      </c>
      <c r="B2171">
        <v>2602</v>
      </c>
      <c r="C2171">
        <f t="shared" si="78"/>
        <v>2.8515662287871022</v>
      </c>
    </row>
    <row r="2172" spans="1:3" x14ac:dyDescent="0.25">
      <c r="A2172" t="s">
        <v>8219</v>
      </c>
      <c r="B2172">
        <v>3238</v>
      </c>
      <c r="C2172">
        <f t="shared" si="78"/>
        <v>3.6048537694831784</v>
      </c>
    </row>
    <row r="2173" spans="1:3" x14ac:dyDescent="0.25">
      <c r="A2173" t="s">
        <v>8219</v>
      </c>
      <c r="B2173">
        <v>3355</v>
      </c>
      <c r="C2173">
        <f t="shared" si="78"/>
        <v>3.7434302510263247</v>
      </c>
    </row>
    <row r="2174" spans="1:3" x14ac:dyDescent="0.25">
      <c r="A2174" t="s">
        <v>8219</v>
      </c>
      <c r="B2174">
        <v>3468</v>
      </c>
      <c r="C2174">
        <f t="shared" si="78"/>
        <v>3.8772690750808163</v>
      </c>
    </row>
    <row r="2175" spans="1:3" x14ac:dyDescent="0.25">
      <c r="A2175" t="s">
        <v>8219</v>
      </c>
      <c r="B2175">
        <v>3562</v>
      </c>
      <c r="C2175">
        <f t="shared" si="78"/>
        <v>3.9886040260641984</v>
      </c>
    </row>
    <row r="2176" spans="1:3" x14ac:dyDescent="0.25">
      <c r="A2176" t="s">
        <v>8219</v>
      </c>
      <c r="B2176">
        <v>3663</v>
      </c>
      <c r="C2176">
        <f t="shared" si="78"/>
        <v>4.1082298776527262</v>
      </c>
    </row>
    <row r="2177" spans="1:3" x14ac:dyDescent="0.25">
      <c r="A2177" t="s">
        <v>8219</v>
      </c>
      <c r="B2177">
        <v>3863</v>
      </c>
      <c r="C2177">
        <f t="shared" si="78"/>
        <v>4.3451127520854547</v>
      </c>
    </row>
    <row r="2178" spans="1:3" x14ac:dyDescent="0.25">
      <c r="A2178" t="s">
        <v>8219</v>
      </c>
      <c r="B2178">
        <v>4245</v>
      </c>
      <c r="C2178">
        <f t="shared" ref="C2178:C2241" si="79">STANDARDIZE(B2178,$E$2,$E$14)</f>
        <v>4.7975590422519661</v>
      </c>
    </row>
    <row r="2179" spans="1:3" x14ac:dyDescent="0.25">
      <c r="A2179" t="s">
        <v>8219</v>
      </c>
      <c r="B2179">
        <v>4330</v>
      </c>
      <c r="C2179">
        <f t="shared" si="79"/>
        <v>4.8982342638858762</v>
      </c>
    </row>
    <row r="2180" spans="1:3" x14ac:dyDescent="0.25">
      <c r="A2180" t="s">
        <v>8219</v>
      </c>
      <c r="B2180">
        <v>4562</v>
      </c>
      <c r="C2180">
        <f t="shared" si="79"/>
        <v>5.1730183982278408</v>
      </c>
    </row>
    <row r="2181" spans="1:3" x14ac:dyDescent="0.25">
      <c r="A2181" t="s">
        <v>8219</v>
      </c>
      <c r="B2181">
        <v>4883</v>
      </c>
      <c r="C2181">
        <f t="shared" si="79"/>
        <v>5.5532154116923698</v>
      </c>
    </row>
    <row r="2182" spans="1:3" x14ac:dyDescent="0.25">
      <c r="A2182" t="s">
        <v>8219</v>
      </c>
      <c r="B2182">
        <v>5812</v>
      </c>
      <c r="C2182">
        <f t="shared" si="79"/>
        <v>6.6535363634323934</v>
      </c>
    </row>
    <row r="2183" spans="1:3" x14ac:dyDescent="0.25">
      <c r="A2183" t="s">
        <v>8219</v>
      </c>
      <c r="B2183">
        <v>8200</v>
      </c>
      <c r="C2183">
        <f t="shared" si="79"/>
        <v>9.48191788415917</v>
      </c>
    </row>
    <row r="2184" spans="1:3" x14ac:dyDescent="0.25">
      <c r="A2184" t="s">
        <v>8219</v>
      </c>
      <c r="B2184">
        <v>8359</v>
      </c>
      <c r="C2184">
        <f t="shared" si="79"/>
        <v>9.6702397693331896</v>
      </c>
    </row>
    <row r="2185" spans="1:3" x14ac:dyDescent="0.25">
      <c r="A2185" t="s">
        <v>8219</v>
      </c>
      <c r="B2185">
        <v>20242</v>
      </c>
      <c r="C2185">
        <f t="shared" si="79"/>
        <v>23.744635753753748</v>
      </c>
    </row>
    <row r="2186" spans="1:3" x14ac:dyDescent="0.25">
      <c r="A2186" t="s">
        <v>8219</v>
      </c>
      <c r="B2186">
        <v>26457</v>
      </c>
      <c r="C2186">
        <f t="shared" si="79"/>
        <v>31.105771076750781</v>
      </c>
    </row>
  </sheetData>
  <autoFilter ref="A1:B2186" xr:uid="{A71A1CD0-EDEB-48CD-96C7-3091B312B787}"/>
  <mergeCells count="2">
    <mergeCell ref="K1:L1"/>
    <mergeCell ref="D1:E1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E7803-3E18-4D9F-BF36-63F88DF92915}">
  <sheetPr codeName="Sheet11"/>
  <dimension ref="A1:C8"/>
  <sheetViews>
    <sheetView workbookViewId="0">
      <selection activeCell="B3" sqref="B3"/>
    </sheetView>
  </sheetViews>
  <sheetFormatPr defaultRowHeight="15" x14ac:dyDescent="0.25"/>
  <cols>
    <col min="1" max="1" width="16.140625" customWidth="1"/>
    <col min="2" max="2" width="24.140625" customWidth="1"/>
    <col min="3" max="3" width="19.5703125" customWidth="1"/>
  </cols>
  <sheetData>
    <row r="1" spans="1:3" x14ac:dyDescent="0.25">
      <c r="A1" s="21" t="s">
        <v>8421</v>
      </c>
      <c r="B1" s="21"/>
      <c r="C1" s="21"/>
    </row>
    <row r="2" spans="1:3" x14ac:dyDescent="0.25">
      <c r="B2" s="5" t="s">
        <v>8420</v>
      </c>
      <c r="C2" s="5" t="s">
        <v>8419</v>
      </c>
    </row>
    <row r="3" spans="1:3" x14ac:dyDescent="0.25">
      <c r="A3" s="5" t="s">
        <v>8410</v>
      </c>
      <c r="B3">
        <f>'Statistical Analysis'!E2</f>
        <v>194.42517162471395</v>
      </c>
      <c r="C3">
        <f>'Statistical Analysis'!L2</f>
        <v>17.709803921568628</v>
      </c>
    </row>
    <row r="4" spans="1:3" x14ac:dyDescent="0.25">
      <c r="A4" s="5" t="s">
        <v>8411</v>
      </c>
      <c r="B4">
        <f>'Statistical Analysis'!E3</f>
        <v>62</v>
      </c>
      <c r="C4">
        <f>'Statistical Analysis'!L3</f>
        <v>4</v>
      </c>
    </row>
    <row r="5" spans="1:3" x14ac:dyDescent="0.25">
      <c r="A5" s="5" t="s">
        <v>8412</v>
      </c>
      <c r="B5">
        <f>'Statistical Analysis'!E5</f>
        <v>1</v>
      </c>
      <c r="C5">
        <f>'Statistical Analysis'!L5</f>
        <v>0</v>
      </c>
    </row>
    <row r="6" spans="1:3" x14ac:dyDescent="0.25">
      <c r="A6" s="5" t="s">
        <v>8413</v>
      </c>
      <c r="B6">
        <f>'Statistical Analysis'!E6</f>
        <v>26457</v>
      </c>
      <c r="C6">
        <f>'Statistical Analysis'!L6</f>
        <v>1293</v>
      </c>
    </row>
    <row r="7" spans="1:3" x14ac:dyDescent="0.25">
      <c r="A7" s="5" t="s">
        <v>8416</v>
      </c>
      <c r="B7">
        <f>'Statistical Analysis'!E9</f>
        <v>112</v>
      </c>
      <c r="C7">
        <f>'Statistical Analysis'!L9</f>
        <v>11</v>
      </c>
    </row>
    <row r="8" spans="1:3" x14ac:dyDescent="0.25">
      <c r="A8" s="5" t="s">
        <v>8425</v>
      </c>
      <c r="B8">
        <f>'Statistical Analysis'!E14</f>
        <v>844.29910975602149</v>
      </c>
      <c r="C8">
        <f>'Statistical Analysis'!L14</f>
        <v>61.426555076684906</v>
      </c>
    </row>
  </sheetData>
  <mergeCells count="1">
    <mergeCell ref="A1:C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Bonus (USD)</vt:lpstr>
      <vt:lpstr>Year Created Pivot</vt:lpstr>
      <vt:lpstr>Country Pivot (2)</vt:lpstr>
      <vt:lpstr>Pledge v Goal by country</vt:lpstr>
      <vt:lpstr>DATA</vt:lpstr>
      <vt:lpstr>Category Pivot</vt:lpstr>
      <vt:lpstr>Country Pivot</vt:lpstr>
      <vt:lpstr>Date Created Pivot</vt:lpstr>
      <vt:lpstr>Bonus</vt:lpstr>
      <vt:lpstr>Statistical Analysis</vt:lpstr>
      <vt:lpstr>Summary Statistics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Windows User</cp:lastModifiedBy>
  <dcterms:created xsi:type="dcterms:W3CDTF">2017-04-20T15:17:24Z</dcterms:created>
  <dcterms:modified xsi:type="dcterms:W3CDTF">2021-06-28T04:39:13Z</dcterms:modified>
</cp:coreProperties>
</file>