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y/itmo/3-4 Physics/labs/1.01/"/>
    </mc:Choice>
  </mc:AlternateContent>
  <xr:revisionPtr revIDLastSave="0" documentId="13_ncr:1_{3213FF5E-4A73-C746-AC70-570A14971794}" xr6:coauthVersionLast="47" xr6:coauthVersionMax="47" xr10:uidLastSave="{00000000-0000-0000-0000-000000000000}"/>
  <bookViews>
    <workbookView xWindow="0" yWindow="760" windowWidth="30240" windowHeight="17720" xr2:uid="{DFE33E15-E102-A44A-AB9F-F245CE1E410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3" i="1" l="1"/>
  <c r="Q114" i="1"/>
  <c r="Q115" i="1"/>
  <c r="Q113" i="1"/>
  <c r="R114" i="1" l="1"/>
  <c r="R115" i="1"/>
  <c r="J127" i="1" l="1"/>
  <c r="J125" i="1"/>
  <c r="AH135" i="1" s="1"/>
  <c r="J123" i="1"/>
  <c r="AE135" i="1" s="1"/>
  <c r="J121" i="1"/>
  <c r="J119" i="1"/>
  <c r="X135" i="1" s="1"/>
  <c r="J117" i="1"/>
  <c r="U135" i="1" s="1"/>
  <c r="J115" i="1"/>
  <c r="J113" i="1"/>
  <c r="J111" i="1"/>
  <c r="J109" i="1"/>
  <c r="J135" i="1" s="1"/>
  <c r="L109" i="1"/>
  <c r="AK135" i="1"/>
  <c r="AJ135" i="1"/>
  <c r="AG135" i="1"/>
  <c r="AD135" i="1"/>
  <c r="AB135" i="1"/>
  <c r="AA135" i="1"/>
  <c r="V135" i="1"/>
  <c r="S135" i="1"/>
  <c r="R135" i="1"/>
  <c r="P135" i="1"/>
  <c r="O135" i="1"/>
  <c r="M135" i="1"/>
  <c r="L135" i="1"/>
  <c r="R132" i="1"/>
  <c r="Q132" i="1"/>
  <c r="P132" i="1"/>
  <c r="O132" i="1"/>
  <c r="N132" i="1"/>
  <c r="M132" i="1"/>
  <c r="L132" i="1"/>
  <c r="K132" i="1"/>
  <c r="J132" i="1"/>
  <c r="AF135" i="1"/>
  <c r="AC135" i="1"/>
  <c r="Q135" i="1"/>
  <c r="B107" i="1"/>
  <c r="B106" i="1"/>
  <c r="F109" i="1" s="1"/>
  <c r="H109" i="1" s="1"/>
  <c r="I134" i="1" s="1"/>
  <c r="B103" i="1"/>
  <c r="Y135" i="1" l="1"/>
  <c r="I135" i="1"/>
  <c r="C109" i="1"/>
  <c r="F110" i="1" s="1"/>
  <c r="H110" i="1" s="1"/>
  <c r="J134" i="1" s="1"/>
  <c r="H134" i="1"/>
  <c r="C5" i="1"/>
  <c r="D5" i="1" s="1"/>
  <c r="C13" i="1"/>
  <c r="D13" i="1" s="1"/>
  <c r="C21" i="1"/>
  <c r="D21" i="1" s="1"/>
  <c r="C29" i="1"/>
  <c r="D29" i="1" s="1"/>
  <c r="C37" i="1"/>
  <c r="D37" i="1" s="1"/>
  <c r="C45" i="1"/>
  <c r="D45" i="1" s="1"/>
  <c r="C53" i="1"/>
  <c r="D53" i="1" s="1"/>
  <c r="C61" i="1"/>
  <c r="D61" i="1" s="1"/>
  <c r="C69" i="1"/>
  <c r="D69" i="1" s="1"/>
  <c r="C77" i="1"/>
  <c r="D77" i="1" s="1"/>
  <c r="C85" i="1"/>
  <c r="D85" i="1" s="1"/>
  <c r="C93" i="1"/>
  <c r="D93" i="1" s="1"/>
  <c r="C101" i="1"/>
  <c r="D101" i="1" s="1"/>
  <c r="C6" i="1"/>
  <c r="D6" i="1" s="1"/>
  <c r="C14" i="1"/>
  <c r="D14" i="1" s="1"/>
  <c r="C22" i="1"/>
  <c r="D22" i="1" s="1"/>
  <c r="C30" i="1"/>
  <c r="D30" i="1" s="1"/>
  <c r="C38" i="1"/>
  <c r="D38" i="1" s="1"/>
  <c r="C46" i="1"/>
  <c r="D46" i="1" s="1"/>
  <c r="C54" i="1"/>
  <c r="D54" i="1" s="1"/>
  <c r="C62" i="1"/>
  <c r="D62" i="1" s="1"/>
  <c r="C70" i="1"/>
  <c r="D70" i="1" s="1"/>
  <c r="C78" i="1"/>
  <c r="D78" i="1" s="1"/>
  <c r="C86" i="1"/>
  <c r="D86" i="1" s="1"/>
  <c r="C94" i="1"/>
  <c r="D94" i="1" s="1"/>
  <c r="C1" i="1"/>
  <c r="C7" i="1"/>
  <c r="D7" i="1" s="1"/>
  <c r="C23" i="1"/>
  <c r="D23" i="1" s="1"/>
  <c r="C31" i="1"/>
  <c r="D31" i="1" s="1"/>
  <c r="C47" i="1"/>
  <c r="D47" i="1" s="1"/>
  <c r="C15" i="1"/>
  <c r="D15" i="1" s="1"/>
  <c r="C39" i="1"/>
  <c r="D39" i="1" s="1"/>
  <c r="C55" i="1"/>
  <c r="D55" i="1" s="1"/>
  <c r="C71" i="1"/>
  <c r="D71" i="1" s="1"/>
  <c r="C79" i="1"/>
  <c r="D79" i="1" s="1"/>
  <c r="C2" i="1"/>
  <c r="D2" i="1" s="1"/>
  <c r="C10" i="1"/>
  <c r="D10" i="1" s="1"/>
  <c r="C18" i="1"/>
  <c r="D18" i="1" s="1"/>
  <c r="C26" i="1"/>
  <c r="D26" i="1" s="1"/>
  <c r="C34" i="1"/>
  <c r="D34" i="1" s="1"/>
  <c r="C42" i="1"/>
  <c r="D42" i="1" s="1"/>
  <c r="C50" i="1"/>
  <c r="D50" i="1" s="1"/>
  <c r="C58" i="1"/>
  <c r="D58" i="1" s="1"/>
  <c r="C66" i="1"/>
  <c r="D66" i="1" s="1"/>
  <c r="C74" i="1"/>
  <c r="D74" i="1" s="1"/>
  <c r="C82" i="1"/>
  <c r="D82" i="1" s="1"/>
  <c r="C90" i="1"/>
  <c r="D90" i="1" s="1"/>
  <c r="C98" i="1"/>
  <c r="D98" i="1" s="1"/>
  <c r="C44" i="1"/>
  <c r="D44" i="1" s="1"/>
  <c r="C88" i="1"/>
  <c r="D88" i="1" s="1"/>
  <c r="C28" i="1"/>
  <c r="D28" i="1" s="1"/>
  <c r="C73" i="1"/>
  <c r="D73" i="1" s="1"/>
  <c r="C27" i="1"/>
  <c r="D27" i="1" s="1"/>
  <c r="C72" i="1"/>
  <c r="D72" i="1" s="1"/>
  <c r="C60" i="1"/>
  <c r="D60" i="1" s="1"/>
  <c r="C59" i="1"/>
  <c r="D59" i="1" s="1"/>
  <c r="C11" i="1"/>
  <c r="D11" i="1" s="1"/>
  <c r="C97" i="1"/>
  <c r="D97" i="1" s="1"/>
  <c r="C75" i="1"/>
  <c r="D75" i="1" s="1"/>
  <c r="C12" i="1"/>
  <c r="D12" i="1" s="1"/>
  <c r="C43" i="1"/>
  <c r="D43" i="1" s="1"/>
  <c r="C99" i="1"/>
  <c r="D99" i="1" s="1"/>
  <c r="C57" i="1"/>
  <c r="D57" i="1" s="1"/>
  <c r="C41" i="1"/>
  <c r="D41" i="1" s="1"/>
  <c r="C9" i="1"/>
  <c r="D9" i="1" s="1"/>
  <c r="C68" i="1"/>
  <c r="D68" i="1" s="1"/>
  <c r="C40" i="1"/>
  <c r="D40" i="1" s="1"/>
  <c r="C8" i="1"/>
  <c r="D8" i="1" s="1"/>
  <c r="C96" i="1"/>
  <c r="D96" i="1" s="1"/>
  <c r="C67" i="1"/>
  <c r="D67" i="1" s="1"/>
  <c r="C36" i="1"/>
  <c r="D36" i="1" s="1"/>
  <c r="C4" i="1"/>
  <c r="D4" i="1" s="1"/>
  <c r="C95" i="1"/>
  <c r="D95" i="1" s="1"/>
  <c r="C65" i="1"/>
  <c r="D65" i="1" s="1"/>
  <c r="C35" i="1"/>
  <c r="D35" i="1" s="1"/>
  <c r="C19" i="1"/>
  <c r="D19" i="1" s="1"/>
  <c r="C89" i="1"/>
  <c r="D89" i="1" s="1"/>
  <c r="C100" i="1"/>
  <c r="D100" i="1" s="1"/>
  <c r="C87" i="1"/>
  <c r="D87" i="1" s="1"/>
  <c r="C25" i="1"/>
  <c r="D25" i="1" s="1"/>
  <c r="C84" i="1"/>
  <c r="D84" i="1" s="1"/>
  <c r="C56" i="1"/>
  <c r="D56" i="1" s="1"/>
  <c r="C24" i="1"/>
  <c r="D24" i="1" s="1"/>
  <c r="C83" i="1"/>
  <c r="D83" i="1" s="1"/>
  <c r="C52" i="1"/>
  <c r="D52" i="1" s="1"/>
  <c r="C20" i="1"/>
  <c r="D20" i="1" s="1"/>
  <c r="C81" i="1"/>
  <c r="D81" i="1" s="1"/>
  <c r="C51" i="1"/>
  <c r="D51" i="1" s="1"/>
  <c r="C3" i="1"/>
  <c r="D3" i="1" s="1"/>
  <c r="C92" i="1"/>
  <c r="D92" i="1" s="1"/>
  <c r="C80" i="1"/>
  <c r="D80" i="1" s="1"/>
  <c r="C64" i="1"/>
  <c r="D64" i="1" s="1"/>
  <c r="C49" i="1"/>
  <c r="D49" i="1" s="1"/>
  <c r="C33" i="1"/>
  <c r="D33" i="1" s="1"/>
  <c r="C17" i="1"/>
  <c r="D17" i="1" s="1"/>
  <c r="C91" i="1"/>
  <c r="D91" i="1" s="1"/>
  <c r="C76" i="1"/>
  <c r="D76" i="1" s="1"/>
  <c r="C63" i="1"/>
  <c r="D63" i="1" s="1"/>
  <c r="C48" i="1"/>
  <c r="D48" i="1" s="1"/>
  <c r="C32" i="1"/>
  <c r="D32" i="1" s="1"/>
  <c r="C16" i="1"/>
  <c r="D16" i="1" s="1"/>
  <c r="F111" i="1" l="1"/>
  <c r="I109" i="1"/>
  <c r="K109" i="1"/>
  <c r="H111" i="1"/>
  <c r="K134" i="1"/>
  <c r="L134" i="1"/>
  <c r="H112" i="1"/>
  <c r="K111" i="1" s="1"/>
  <c r="H113" i="1"/>
  <c r="O134" i="1" s="1"/>
  <c r="D1" i="1"/>
  <c r="C103" i="1"/>
  <c r="F112" i="1"/>
  <c r="N134" i="1" l="1"/>
  <c r="M134" i="1"/>
  <c r="H114" i="1"/>
  <c r="H115" i="1"/>
  <c r="R134" i="1" s="1"/>
  <c r="F113" i="1"/>
  <c r="K113" i="1"/>
  <c r="I111" i="1"/>
  <c r="D106" i="1"/>
  <c r="D103" i="1"/>
  <c r="P134" i="1" l="1"/>
  <c r="Q134" i="1"/>
  <c r="H117" i="1"/>
  <c r="U134" i="1" s="1"/>
  <c r="H116" i="1"/>
  <c r="K115" i="1" s="1"/>
  <c r="L115" i="1" s="1"/>
  <c r="H132" i="1"/>
  <c r="L113" i="1"/>
  <c r="L111" i="1"/>
  <c r="I132" i="1" s="1"/>
  <c r="D104" i="1"/>
  <c r="P113" i="1"/>
  <c r="O114" i="1"/>
  <c r="P115" i="1"/>
  <c r="O115" i="1"/>
  <c r="P114" i="1"/>
  <c r="O113" i="1"/>
  <c r="I113" i="1"/>
  <c r="F114" i="1"/>
  <c r="T134" i="1" l="1"/>
  <c r="S134" i="1"/>
  <c r="H118" i="1"/>
  <c r="I117" i="1" s="1"/>
  <c r="H119" i="1"/>
  <c r="X134" i="1" s="1"/>
  <c r="F115" i="1"/>
  <c r="H120" i="1" s="1"/>
  <c r="Y134" i="1" s="1"/>
  <c r="I115" i="1"/>
  <c r="W134" i="1" l="1"/>
  <c r="V134" i="1"/>
  <c r="H121" i="1"/>
  <c r="I119" i="1"/>
  <c r="K119" i="1"/>
  <c r="F116" i="1"/>
  <c r="K117" i="1"/>
  <c r="L117" i="1" l="1"/>
  <c r="L119" i="1"/>
  <c r="AA134" i="1"/>
  <c r="Z134" i="1"/>
  <c r="H122" i="1"/>
  <c r="H123" i="1"/>
  <c r="AD134" i="1" s="1"/>
  <c r="F117" i="1"/>
  <c r="AB134" i="1" l="1"/>
  <c r="AC134" i="1"/>
  <c r="K121" i="1"/>
  <c r="H125" i="1"/>
  <c r="H124" i="1"/>
  <c r="AE134" i="1" s="1"/>
  <c r="I121" i="1"/>
  <c r="F118" i="1"/>
  <c r="I123" i="1" l="1"/>
  <c r="L121" i="1"/>
  <c r="AF134" i="1"/>
  <c r="AG134" i="1"/>
  <c r="H126" i="1"/>
  <c r="K125" i="1" s="1"/>
  <c r="L125" i="1" s="1"/>
  <c r="H127" i="1"/>
  <c r="AJ134" i="1" s="1"/>
  <c r="K123" i="1"/>
  <c r="L123" i="1" s="1"/>
  <c r="F119" i="1"/>
  <c r="H128" i="1" s="1"/>
  <c r="AK134" i="1" s="1"/>
  <c r="AL134" i="1" s="1"/>
  <c r="AH134" i="1" l="1"/>
  <c r="AI134" i="1"/>
  <c r="I125" i="1"/>
  <c r="K127" i="1"/>
  <c r="L127" i="1" s="1"/>
  <c r="I127" i="1"/>
  <c r="J130" i="1" l="1"/>
</calcChain>
</file>

<file path=xl/sharedStrings.xml><?xml version="1.0" encoding="utf-8"?>
<sst xmlns="http://schemas.openxmlformats.org/spreadsheetml/2006/main" count="4" uniqueCount="4">
  <si>
    <t>&lt;t&gt;N</t>
  </si>
  <si>
    <t>t+-a</t>
  </si>
  <si>
    <t>t+-2a</t>
  </si>
  <si>
    <t>t+-3a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</si>
</sst>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0"/>
    <numFmt numFmtId="165" formatCode="0.000"/>
    <numFmt numFmtId="166" formatCode="0.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165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166" fontId="0" fillId="0" borderId="0" xfId="0" applyNumberFormat="1"/>
    <xf numFmtId="0" fontId="0" fillId="0" borderId="4" xfId="0" applyBorder="1"/>
    <xf numFmtId="0" fontId="0" fillId="0" borderId="3" xfId="0" applyBorder="1"/>
    <xf numFmtId="2" fontId="0" fillId="0" borderId="6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Гистограмма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Лист1!$H$134:$AL$134</c:f>
              <c:numCache>
                <c:formatCode>0.00</c:formatCode>
                <c:ptCount val="31"/>
                <c:pt idx="0">
                  <c:v>1.5</c:v>
                </c:pt>
                <c:pt idx="1">
                  <c:v>1.5</c:v>
                </c:pt>
                <c:pt idx="2">
                  <c:v>2.85</c:v>
                </c:pt>
                <c:pt idx="3">
                  <c:v>2.85</c:v>
                </c:pt>
                <c:pt idx="4">
                  <c:v>2.85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5.5500000000000007</c:v>
                </c:pt>
                <c:pt idx="9">
                  <c:v>5.5500000000000007</c:v>
                </c:pt>
                <c:pt idx="10">
                  <c:v>5.5500000000000007</c:v>
                </c:pt>
                <c:pt idx="11">
                  <c:v>6.9</c:v>
                </c:pt>
                <c:pt idx="12">
                  <c:v>6.9</c:v>
                </c:pt>
                <c:pt idx="13">
                  <c:v>6.9</c:v>
                </c:pt>
                <c:pt idx="14">
                  <c:v>8.25</c:v>
                </c:pt>
                <c:pt idx="15">
                  <c:v>8.25</c:v>
                </c:pt>
                <c:pt idx="16">
                  <c:v>8.25</c:v>
                </c:pt>
                <c:pt idx="17">
                  <c:v>9.6</c:v>
                </c:pt>
                <c:pt idx="18">
                  <c:v>9.6</c:v>
                </c:pt>
                <c:pt idx="19">
                  <c:v>9.6</c:v>
                </c:pt>
                <c:pt idx="20">
                  <c:v>10.95</c:v>
                </c:pt>
                <c:pt idx="21">
                  <c:v>10.95</c:v>
                </c:pt>
                <c:pt idx="22">
                  <c:v>10.95</c:v>
                </c:pt>
                <c:pt idx="23">
                  <c:v>12.299999999999999</c:v>
                </c:pt>
                <c:pt idx="24">
                  <c:v>12.299999999999999</c:v>
                </c:pt>
                <c:pt idx="25">
                  <c:v>12.299999999999999</c:v>
                </c:pt>
                <c:pt idx="26">
                  <c:v>13.649999999999999</c:v>
                </c:pt>
                <c:pt idx="27">
                  <c:v>13.649999999999999</c:v>
                </c:pt>
                <c:pt idx="28">
                  <c:v>13.649999999999999</c:v>
                </c:pt>
                <c:pt idx="29">
                  <c:v>14.999999999999998</c:v>
                </c:pt>
                <c:pt idx="30">
                  <c:v>14.999999999999998</c:v>
                </c:pt>
              </c:numCache>
            </c:numRef>
          </c:xVal>
          <c:yVal>
            <c:numRef>
              <c:f>Лист1!$H$135:$AL$135</c:f>
              <c:numCache>
                <c:formatCode>0.00</c:formatCode>
                <c:ptCount val="31"/>
                <c:pt idx="0" formatCode="General">
                  <c:v>0</c:v>
                </c:pt>
                <c:pt idx="1">
                  <c:v>6.6006600660066E-2</c:v>
                </c:pt>
                <c:pt idx="2">
                  <c:v>6.6006600660066E-2</c:v>
                </c:pt>
                <c:pt idx="3" formatCode="General">
                  <c:v>0</c:v>
                </c:pt>
                <c:pt idx="4">
                  <c:v>9.534286762009532E-2</c:v>
                </c:pt>
                <c:pt idx="5">
                  <c:v>9.534286762009532E-2</c:v>
                </c:pt>
                <c:pt idx="6" formatCode="General">
                  <c:v>0</c:v>
                </c:pt>
                <c:pt idx="7">
                  <c:v>0.12467913458012465</c:v>
                </c:pt>
                <c:pt idx="8">
                  <c:v>0.12467913458012465</c:v>
                </c:pt>
                <c:pt idx="9" formatCode="General">
                  <c:v>0</c:v>
                </c:pt>
                <c:pt idx="10">
                  <c:v>0.14668133480014667</c:v>
                </c:pt>
                <c:pt idx="11">
                  <c:v>0.14668133480014667</c:v>
                </c:pt>
                <c:pt idx="12" formatCode="General">
                  <c:v>0</c:v>
                </c:pt>
                <c:pt idx="13">
                  <c:v>8.0674734140080667E-2</c:v>
                </c:pt>
                <c:pt idx="14">
                  <c:v>8.0674734140080667E-2</c:v>
                </c:pt>
                <c:pt idx="15" formatCode="General">
                  <c:v>0</c:v>
                </c:pt>
                <c:pt idx="16">
                  <c:v>6.6006600660066E-2</c:v>
                </c:pt>
                <c:pt idx="17">
                  <c:v>6.6006600660066E-2</c:v>
                </c:pt>
                <c:pt idx="18" formatCode="General">
                  <c:v>0</c:v>
                </c:pt>
                <c:pt idx="19">
                  <c:v>7.3340667400073334E-2</c:v>
                </c:pt>
                <c:pt idx="20">
                  <c:v>7.3340667400073334E-2</c:v>
                </c:pt>
                <c:pt idx="21" formatCode="General">
                  <c:v>0</c:v>
                </c:pt>
                <c:pt idx="22">
                  <c:v>5.1338467180051327E-2</c:v>
                </c:pt>
                <c:pt idx="23">
                  <c:v>5.1338467180051327E-2</c:v>
                </c:pt>
                <c:pt idx="24" formatCode="General">
                  <c:v>0</c:v>
                </c:pt>
                <c:pt idx="25">
                  <c:v>2.933626696002933E-2</c:v>
                </c:pt>
                <c:pt idx="26">
                  <c:v>2.933626696002933E-2</c:v>
                </c:pt>
                <c:pt idx="27" formatCode="General">
                  <c:v>0</c:v>
                </c:pt>
                <c:pt idx="28">
                  <c:v>7.3340667400073325E-3</c:v>
                </c:pt>
                <c:pt idx="29">
                  <c:v>7.3340667400073325E-3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4-914F-8681-E316C875C7AC}"/>
            </c:ext>
          </c:extLst>
        </c:ser>
        <c:ser>
          <c:idx val="1"/>
          <c:order val="1"/>
          <c:tx>
            <c:v>Формула Гаусса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Лист1!$H$131:$R$131</c:f>
              <c:numCache>
                <c:formatCode>General</c:formatCode>
                <c:ptCount val="11"/>
                <c:pt idx="0">
                  <c:v>1.5</c:v>
                </c:pt>
                <c:pt idx="1">
                  <c:v>2.85</c:v>
                </c:pt>
                <c:pt idx="2">
                  <c:v>4.2</c:v>
                </c:pt>
                <c:pt idx="3">
                  <c:v>5.5</c:v>
                </c:pt>
                <c:pt idx="4">
                  <c:v>6.9</c:v>
                </c:pt>
                <c:pt idx="5">
                  <c:v>8.25</c:v>
                </c:pt>
                <c:pt idx="6">
                  <c:v>9.6</c:v>
                </c:pt>
                <c:pt idx="7">
                  <c:v>10.95</c:v>
                </c:pt>
                <c:pt idx="8">
                  <c:v>12.3</c:v>
                </c:pt>
                <c:pt idx="9">
                  <c:v>13.65</c:v>
                </c:pt>
                <c:pt idx="10">
                  <c:v>15</c:v>
                </c:pt>
              </c:numCache>
            </c:numRef>
          </c:xVal>
          <c:yVal>
            <c:numRef>
              <c:f>Лист1!$H$132:$R$132</c:f>
              <c:numCache>
                <c:formatCode>General</c:formatCode>
                <c:ptCount val="11"/>
                <c:pt idx="0">
                  <c:v>4.2604391159449868E-2</c:v>
                </c:pt>
                <c:pt idx="1">
                  <c:v>7.4137556457098922E-2</c:v>
                </c:pt>
                <c:pt idx="2">
                  <c:v>0.10665543961545372</c:v>
                </c:pt>
                <c:pt idx="3">
                  <c:v>0.12684945057211322</c:v>
                </c:pt>
                <c:pt idx="4" formatCode="0.00000000">
                  <c:v>0.12890717591133674</c:v>
                </c:pt>
                <c:pt idx="5">
                  <c:v>0.12472542969611365</c:v>
                </c:pt>
                <c:pt idx="6">
                  <c:v>0.10138699824501761</c:v>
                </c:pt>
                <c:pt idx="7">
                  <c:v>6.8135015558413461E-2</c:v>
                </c:pt>
                <c:pt idx="8">
                  <c:v>3.7854654933544653E-2</c:v>
                </c:pt>
                <c:pt idx="9">
                  <c:v>1.7387176468739256E-2</c:v>
                </c:pt>
                <c:pt idx="10">
                  <c:v>6.6023671334922351E-3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F4-914F-8681-E316C875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43984"/>
        <c:axId val="261374736"/>
      </c:scatterChart>
      <c:valAx>
        <c:axId val="2613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см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374736"/>
        <c:crosses val="autoZero"/>
        <c:crossBetween val="midCat"/>
        <c:majorUnit val="1.5"/>
        <c:minorUnit val="0.5"/>
      </c:valAx>
      <c:valAx>
        <c:axId val="2613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𝛥𝑁/𝑁𝛥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l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см</a:t>
                </a:r>
                <a:r>
                  <a:rPr lang="ru-RU" sz="1000" b="0" i="1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-1</a:t>
                </a:r>
                <a:endParaRPr lang="en-US" sz="1000" b="0" i="1" u="none" strike="noStrike" kern="1200" baseline="3000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</a:endParaRPr>
              </a:p>
              <a:p>
                <a:pPr>
                  <a:defRPr/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𝜌, 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cм</a:t>
                </a:r>
                <a:r>
                  <a:rPr lang="ru-RU" sz="1000" b="0" i="1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-1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343984"/>
        <c:crosses val="autoZero"/>
        <c:crossBetween val="midCat"/>
        <c:majorUnit val="0.0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438113</xdr:colOff>
      <xdr:row>137</xdr:row>
      <xdr:rowOff>185011</xdr:rowOff>
    </xdr:from>
    <xdr:to>
      <xdr:col>22</xdr:col>
      <xdr:colOff>793750</xdr:colOff>
      <xdr:row>151</xdr:row>
      <xdr:rowOff>131357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B831910-F352-DA67-009B-E080FA7E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3A70-1924-C040-9F61-F1762FBE94C4}">
  <dimension ref="A1:AL135"/>
  <sheetViews>
    <sheetView tabSelected="1" topLeftCell="A92" zoomScaleNormal="81" workbookViewId="0">
      <selection activeCell="R114" sqref="R114"/>
    </sheetView>
  </sheetViews>
  <sheetFormatPr baseColWidth="10" defaultRowHeight="16" x14ac:dyDescent="0.2"/>
  <cols>
    <col min="2" max="2" width="12.6640625" bestFit="1" customWidth="1"/>
    <col min="3" max="3" width="11.1640625" style="2" bestFit="1" customWidth="1"/>
    <col min="4" max="4" width="13.6640625" style="1" bestFit="1" customWidth="1"/>
    <col min="10" max="10" width="14.6640625" bestFit="1" customWidth="1"/>
    <col min="15" max="15" width="12.33203125" bestFit="1" customWidth="1"/>
    <col min="16" max="17" width="12.6640625" bestFit="1" customWidth="1"/>
    <col min="18" max="18" width="11.6640625" bestFit="1" customWidth="1"/>
  </cols>
  <sheetData>
    <row r="1" spans="1:4" x14ac:dyDescent="0.2">
      <c r="A1">
        <v>1</v>
      </c>
      <c r="B1" s="7">
        <v>8</v>
      </c>
      <c r="C1" s="3">
        <f t="shared" ref="C1:C32" si="0">B1-$B$103</f>
        <v>1.21980198019802</v>
      </c>
      <c r="D1" s="2">
        <f t="shared" ref="D1:D32" si="1">C1*C1</f>
        <v>1.4879168708950108</v>
      </c>
    </row>
    <row r="2" spans="1:4" x14ac:dyDescent="0.2">
      <c r="A2">
        <v>2</v>
      </c>
      <c r="B2" s="7">
        <v>6.5</v>
      </c>
      <c r="C2" s="2">
        <f t="shared" si="0"/>
        <v>-0.28019801980198</v>
      </c>
      <c r="D2" s="2">
        <f t="shared" si="1"/>
        <v>7.8510930300950771E-2</v>
      </c>
    </row>
    <row r="3" spans="1:4" x14ac:dyDescent="0.2">
      <c r="A3">
        <v>3</v>
      </c>
      <c r="B3" s="7">
        <v>8.5</v>
      </c>
      <c r="C3" s="2">
        <f t="shared" si="0"/>
        <v>1.71980198019802</v>
      </c>
      <c r="D3" s="2">
        <f t="shared" si="1"/>
        <v>2.9577188510930306</v>
      </c>
    </row>
    <row r="4" spans="1:4" x14ac:dyDescent="0.2">
      <c r="A4">
        <v>4</v>
      </c>
      <c r="B4" s="7">
        <v>5.5</v>
      </c>
      <c r="C4" s="2">
        <f t="shared" si="0"/>
        <v>-1.28019801980198</v>
      </c>
      <c r="D4" s="2">
        <f t="shared" si="1"/>
        <v>1.6389069699049108</v>
      </c>
    </row>
    <row r="5" spans="1:4" x14ac:dyDescent="0.2">
      <c r="A5">
        <v>5</v>
      </c>
      <c r="B5" s="7">
        <v>6</v>
      </c>
      <c r="C5" s="2">
        <f t="shared" si="0"/>
        <v>-0.78019801980198</v>
      </c>
      <c r="D5" s="2">
        <f t="shared" si="1"/>
        <v>0.6087089501029308</v>
      </c>
    </row>
    <row r="6" spans="1:4" x14ac:dyDescent="0.2">
      <c r="A6">
        <v>6</v>
      </c>
      <c r="B6" s="7">
        <v>3.5</v>
      </c>
      <c r="C6" s="2">
        <f t="shared" si="0"/>
        <v>-3.28019801980198</v>
      </c>
      <c r="D6" s="2">
        <f t="shared" si="1"/>
        <v>10.759699049112831</v>
      </c>
    </row>
    <row r="7" spans="1:4" x14ac:dyDescent="0.2">
      <c r="A7">
        <v>7</v>
      </c>
      <c r="B7" s="7">
        <v>7</v>
      </c>
      <c r="C7" s="2">
        <f t="shared" si="0"/>
        <v>0.21980198019802</v>
      </c>
      <c r="D7" s="2">
        <f t="shared" si="1"/>
        <v>4.8312910498970775E-2</v>
      </c>
    </row>
    <row r="8" spans="1:4" x14ac:dyDescent="0.2">
      <c r="A8">
        <v>8</v>
      </c>
      <c r="B8" s="7">
        <v>9</v>
      </c>
      <c r="C8" s="2">
        <f t="shared" si="0"/>
        <v>2.21980198019802</v>
      </c>
      <c r="D8" s="2">
        <f t="shared" si="1"/>
        <v>4.9275208312910506</v>
      </c>
    </row>
    <row r="9" spans="1:4" x14ac:dyDescent="0.2">
      <c r="A9">
        <v>9</v>
      </c>
      <c r="B9" s="7">
        <v>5</v>
      </c>
      <c r="C9" s="2">
        <f t="shared" si="0"/>
        <v>-1.78019801980198</v>
      </c>
      <c r="D9" s="2">
        <f t="shared" si="1"/>
        <v>3.1691049897068906</v>
      </c>
    </row>
    <row r="10" spans="1:4" x14ac:dyDescent="0.2">
      <c r="A10">
        <v>10</v>
      </c>
      <c r="B10" s="7">
        <v>4</v>
      </c>
      <c r="C10" s="2">
        <f t="shared" si="0"/>
        <v>-2.78019801980198</v>
      </c>
      <c r="D10" s="2">
        <f t="shared" si="1"/>
        <v>7.7295010293108506</v>
      </c>
    </row>
    <row r="11" spans="1:4" x14ac:dyDescent="0.2">
      <c r="A11">
        <v>11</v>
      </c>
      <c r="B11" s="7">
        <v>4.5</v>
      </c>
      <c r="C11" s="2">
        <f t="shared" si="0"/>
        <v>-2.28019801980198</v>
      </c>
      <c r="D11" s="2">
        <f t="shared" si="1"/>
        <v>5.1993030095088706</v>
      </c>
    </row>
    <row r="12" spans="1:4" x14ac:dyDescent="0.2">
      <c r="A12">
        <v>12</v>
      </c>
      <c r="B12" s="7">
        <v>5.2</v>
      </c>
      <c r="C12" s="2">
        <f t="shared" si="0"/>
        <v>-1.5801980198019798</v>
      </c>
      <c r="D12" s="2">
        <f t="shared" si="1"/>
        <v>2.4970257817860984</v>
      </c>
    </row>
    <row r="13" spans="1:4" x14ac:dyDescent="0.2">
      <c r="A13">
        <v>13</v>
      </c>
      <c r="B13" s="7">
        <v>11</v>
      </c>
      <c r="C13" s="2">
        <f t="shared" si="0"/>
        <v>4.21980198019802</v>
      </c>
      <c r="D13" s="2">
        <f t="shared" si="1"/>
        <v>17.806728752083131</v>
      </c>
    </row>
    <row r="14" spans="1:4" x14ac:dyDescent="0.2">
      <c r="A14">
        <v>14</v>
      </c>
      <c r="B14" s="7">
        <v>1.5</v>
      </c>
      <c r="C14" s="2">
        <f t="shared" si="0"/>
        <v>-5.28019801980198</v>
      </c>
      <c r="D14" s="2">
        <f t="shared" si="1"/>
        <v>27.880491128320752</v>
      </c>
    </row>
    <row r="15" spans="1:4" x14ac:dyDescent="0.2">
      <c r="A15">
        <v>15</v>
      </c>
      <c r="B15" s="7">
        <v>2</v>
      </c>
      <c r="C15" s="2">
        <f t="shared" si="0"/>
        <v>-4.78019801980198</v>
      </c>
      <c r="D15" s="2">
        <f t="shared" si="1"/>
        <v>22.85029310851877</v>
      </c>
    </row>
    <row r="16" spans="1:4" x14ac:dyDescent="0.2">
      <c r="A16">
        <v>16</v>
      </c>
      <c r="B16" s="7">
        <v>4.3</v>
      </c>
      <c r="C16" s="2">
        <f t="shared" si="0"/>
        <v>-2.4801980198019802</v>
      </c>
      <c r="D16" s="2">
        <f t="shared" si="1"/>
        <v>6.1513822174296635</v>
      </c>
    </row>
    <row r="17" spans="1:4" x14ac:dyDescent="0.2">
      <c r="A17">
        <v>17</v>
      </c>
      <c r="B17" s="7">
        <v>10</v>
      </c>
      <c r="C17" s="2">
        <f t="shared" si="0"/>
        <v>3.21980198019802</v>
      </c>
      <c r="D17" s="2">
        <f t="shared" si="1"/>
        <v>10.367124791687091</v>
      </c>
    </row>
    <row r="18" spans="1:4" x14ac:dyDescent="0.2">
      <c r="A18">
        <v>18</v>
      </c>
      <c r="B18" s="7">
        <v>12</v>
      </c>
      <c r="C18" s="2">
        <f t="shared" si="0"/>
        <v>5.21980198019802</v>
      </c>
      <c r="D18" s="2">
        <f t="shared" si="1"/>
        <v>27.24633271247917</v>
      </c>
    </row>
    <row r="19" spans="1:4" x14ac:dyDescent="0.2">
      <c r="A19">
        <v>19</v>
      </c>
      <c r="B19" s="7">
        <v>10.5</v>
      </c>
      <c r="C19" s="2">
        <f t="shared" si="0"/>
        <v>3.71980198019802</v>
      </c>
      <c r="D19" s="2">
        <f t="shared" si="1"/>
        <v>13.836926771885111</v>
      </c>
    </row>
    <row r="20" spans="1:4" x14ac:dyDescent="0.2">
      <c r="A20">
        <v>20</v>
      </c>
      <c r="B20" s="7">
        <v>7.5</v>
      </c>
      <c r="C20" s="2">
        <f t="shared" si="0"/>
        <v>0.71980198019802</v>
      </c>
      <c r="D20" s="2">
        <f t="shared" si="1"/>
        <v>0.51811489069699079</v>
      </c>
    </row>
    <row r="21" spans="1:4" x14ac:dyDescent="0.2">
      <c r="A21">
        <v>21</v>
      </c>
      <c r="B21" s="7">
        <v>2.2999999999999998</v>
      </c>
      <c r="C21" s="2">
        <f t="shared" si="0"/>
        <v>-4.4801980198019802</v>
      </c>
      <c r="D21" s="2">
        <f t="shared" si="1"/>
        <v>20.072174296637584</v>
      </c>
    </row>
    <row r="22" spans="1:4" x14ac:dyDescent="0.2">
      <c r="A22">
        <v>22</v>
      </c>
      <c r="B22" s="7">
        <v>5.6</v>
      </c>
      <c r="C22" s="2">
        <f t="shared" si="0"/>
        <v>-1.1801980198019804</v>
      </c>
      <c r="D22" s="2">
        <f t="shared" si="1"/>
        <v>1.3928673659445157</v>
      </c>
    </row>
    <row r="23" spans="1:4" x14ac:dyDescent="0.2">
      <c r="A23">
        <v>23</v>
      </c>
      <c r="B23" s="7">
        <v>12.5</v>
      </c>
      <c r="C23" s="2">
        <f t="shared" si="0"/>
        <v>5.71980198019802</v>
      </c>
      <c r="D23" s="2">
        <f t="shared" si="1"/>
        <v>32.716134692677194</v>
      </c>
    </row>
    <row r="24" spans="1:4" x14ac:dyDescent="0.2">
      <c r="A24">
        <v>24</v>
      </c>
      <c r="B24" s="7">
        <v>3.5</v>
      </c>
      <c r="C24" s="2">
        <f t="shared" si="0"/>
        <v>-3.28019801980198</v>
      </c>
      <c r="D24" s="2">
        <f t="shared" si="1"/>
        <v>10.759699049112831</v>
      </c>
    </row>
    <row r="25" spans="1:4" x14ac:dyDescent="0.2">
      <c r="A25">
        <v>25</v>
      </c>
      <c r="B25" s="7">
        <v>6.7</v>
      </c>
      <c r="C25" s="2">
        <f t="shared" si="0"/>
        <v>-8.0198019801979825E-2</v>
      </c>
      <c r="D25" s="2">
        <f t="shared" si="1"/>
        <v>6.4317223801587482E-3</v>
      </c>
    </row>
    <row r="26" spans="1:4" x14ac:dyDescent="0.2">
      <c r="A26">
        <v>26</v>
      </c>
      <c r="B26" s="7">
        <v>4</v>
      </c>
      <c r="C26" s="2">
        <f t="shared" si="0"/>
        <v>-2.78019801980198</v>
      </c>
      <c r="D26" s="2">
        <f t="shared" si="1"/>
        <v>7.7295010293108506</v>
      </c>
    </row>
    <row r="27" spans="1:4" x14ac:dyDescent="0.2">
      <c r="A27">
        <v>27</v>
      </c>
      <c r="B27" s="7">
        <v>9.8000000000000007</v>
      </c>
      <c r="C27" s="2">
        <f t="shared" si="0"/>
        <v>3.0198019801980207</v>
      </c>
      <c r="D27" s="2">
        <f t="shared" si="1"/>
        <v>9.1192039996078869</v>
      </c>
    </row>
    <row r="28" spans="1:4" x14ac:dyDescent="0.2">
      <c r="A28">
        <v>28</v>
      </c>
      <c r="B28" s="7">
        <v>5.6</v>
      </c>
      <c r="C28" s="2">
        <f t="shared" si="0"/>
        <v>-1.1801980198019804</v>
      </c>
      <c r="D28" s="2">
        <f t="shared" si="1"/>
        <v>1.3928673659445157</v>
      </c>
    </row>
    <row r="29" spans="1:4" x14ac:dyDescent="0.2">
      <c r="A29">
        <v>29</v>
      </c>
      <c r="B29" s="7">
        <v>4.3</v>
      </c>
      <c r="C29" s="2">
        <f t="shared" si="0"/>
        <v>-2.4801980198019802</v>
      </c>
      <c r="D29" s="2">
        <f t="shared" si="1"/>
        <v>6.1513822174296635</v>
      </c>
    </row>
    <row r="30" spans="1:4" x14ac:dyDescent="0.2">
      <c r="A30">
        <v>30</v>
      </c>
      <c r="B30" s="7">
        <v>7.5</v>
      </c>
      <c r="C30" s="2">
        <f t="shared" si="0"/>
        <v>0.71980198019802</v>
      </c>
      <c r="D30" s="2">
        <f t="shared" si="1"/>
        <v>0.51811489069699079</v>
      </c>
    </row>
    <row r="31" spans="1:4" x14ac:dyDescent="0.2">
      <c r="A31">
        <v>31</v>
      </c>
      <c r="B31" s="7">
        <v>8.9</v>
      </c>
      <c r="C31" s="2">
        <f t="shared" si="0"/>
        <v>2.1198019801980204</v>
      </c>
      <c r="D31" s="2">
        <f t="shared" si="1"/>
        <v>4.4935604352514487</v>
      </c>
    </row>
    <row r="32" spans="1:4" x14ac:dyDescent="0.2">
      <c r="A32">
        <v>32</v>
      </c>
      <c r="B32" s="7">
        <v>2.5</v>
      </c>
      <c r="C32" s="2">
        <f t="shared" si="0"/>
        <v>-4.28019801980198</v>
      </c>
      <c r="D32" s="2">
        <f t="shared" si="1"/>
        <v>18.320095088716791</v>
      </c>
    </row>
    <row r="33" spans="1:4" x14ac:dyDescent="0.2">
      <c r="A33">
        <v>33</v>
      </c>
      <c r="B33" s="7">
        <v>11.2</v>
      </c>
      <c r="C33" s="2">
        <f t="shared" ref="C33:C64" si="2">B33-$B$103</f>
        <v>4.4198019801980193</v>
      </c>
      <c r="D33" s="2">
        <f t="shared" ref="D33:D64" si="3">C33*C33</f>
        <v>19.534649544162331</v>
      </c>
    </row>
    <row r="34" spans="1:4" x14ac:dyDescent="0.2">
      <c r="A34">
        <v>34</v>
      </c>
      <c r="B34" s="7">
        <v>13</v>
      </c>
      <c r="C34" s="2">
        <f t="shared" si="2"/>
        <v>6.21980198019802</v>
      </c>
      <c r="D34" s="2">
        <f t="shared" si="3"/>
        <v>38.685936672875208</v>
      </c>
    </row>
    <row r="35" spans="1:4" x14ac:dyDescent="0.2">
      <c r="A35">
        <v>35</v>
      </c>
      <c r="B35" s="7">
        <v>3.5</v>
      </c>
      <c r="C35" s="2">
        <f t="shared" si="2"/>
        <v>-3.28019801980198</v>
      </c>
      <c r="D35" s="2">
        <f t="shared" si="3"/>
        <v>10.759699049112831</v>
      </c>
    </row>
    <row r="36" spans="1:4" x14ac:dyDescent="0.2">
      <c r="A36">
        <v>36</v>
      </c>
      <c r="B36" s="7">
        <v>4.5</v>
      </c>
      <c r="C36" s="2">
        <f t="shared" si="2"/>
        <v>-2.28019801980198</v>
      </c>
      <c r="D36" s="2">
        <f t="shared" si="3"/>
        <v>5.1993030095088706</v>
      </c>
    </row>
    <row r="37" spans="1:4" x14ac:dyDescent="0.2">
      <c r="A37">
        <v>37</v>
      </c>
      <c r="B37" s="7">
        <v>5.6</v>
      </c>
      <c r="C37" s="2">
        <f t="shared" si="2"/>
        <v>-1.1801980198019804</v>
      </c>
      <c r="D37" s="2">
        <f t="shared" si="3"/>
        <v>1.3928673659445157</v>
      </c>
    </row>
    <row r="38" spans="1:4" x14ac:dyDescent="0.2">
      <c r="A38">
        <v>38</v>
      </c>
      <c r="B38" s="7">
        <v>1.9</v>
      </c>
      <c r="C38" s="2">
        <f t="shared" si="2"/>
        <v>-4.8801980198019805</v>
      </c>
      <c r="D38" s="2">
        <f t="shared" si="3"/>
        <v>23.816332712479173</v>
      </c>
    </row>
    <row r="39" spans="1:4" x14ac:dyDescent="0.2">
      <c r="A39">
        <v>39</v>
      </c>
      <c r="B39" s="7">
        <v>2.5</v>
      </c>
      <c r="C39" s="2">
        <f t="shared" si="2"/>
        <v>-4.28019801980198</v>
      </c>
      <c r="D39" s="2">
        <f t="shared" si="3"/>
        <v>18.320095088716791</v>
      </c>
    </row>
    <row r="40" spans="1:4" x14ac:dyDescent="0.2">
      <c r="A40">
        <v>40</v>
      </c>
      <c r="B40" s="7">
        <v>2.7</v>
      </c>
      <c r="C40" s="2">
        <f t="shared" si="2"/>
        <v>-4.0801980198019798</v>
      </c>
      <c r="D40" s="2">
        <f t="shared" si="3"/>
        <v>16.648015880795999</v>
      </c>
    </row>
    <row r="41" spans="1:4" x14ac:dyDescent="0.2">
      <c r="A41">
        <v>41</v>
      </c>
      <c r="B41" s="7">
        <v>5.6</v>
      </c>
      <c r="C41" s="2">
        <f t="shared" si="2"/>
        <v>-1.1801980198019804</v>
      </c>
      <c r="D41" s="2">
        <f t="shared" si="3"/>
        <v>1.3928673659445157</v>
      </c>
    </row>
    <row r="42" spans="1:4" x14ac:dyDescent="0.2">
      <c r="A42">
        <v>42</v>
      </c>
      <c r="B42" s="7">
        <v>7.8</v>
      </c>
      <c r="C42" s="2">
        <f t="shared" si="2"/>
        <v>1.0198019801980198</v>
      </c>
      <c r="D42" s="2">
        <f t="shared" si="3"/>
        <v>1.0399960788158025</v>
      </c>
    </row>
    <row r="43" spans="1:4" x14ac:dyDescent="0.2">
      <c r="A43">
        <v>43</v>
      </c>
      <c r="B43" s="7">
        <v>9.1999999999999993</v>
      </c>
      <c r="C43" s="2">
        <f t="shared" si="2"/>
        <v>2.4198019801980193</v>
      </c>
      <c r="D43" s="2">
        <f t="shared" si="3"/>
        <v>5.8554416233702558</v>
      </c>
    </row>
    <row r="44" spans="1:4" x14ac:dyDescent="0.2">
      <c r="A44">
        <v>44</v>
      </c>
      <c r="B44" s="7">
        <v>10.3</v>
      </c>
      <c r="C44" s="2">
        <f t="shared" si="2"/>
        <v>3.5198019801980207</v>
      </c>
      <c r="D44" s="2">
        <f t="shared" si="3"/>
        <v>12.389005979805908</v>
      </c>
    </row>
    <row r="45" spans="1:4" x14ac:dyDescent="0.2">
      <c r="A45">
        <v>45</v>
      </c>
      <c r="B45" s="7">
        <v>3.4</v>
      </c>
      <c r="C45" s="2">
        <f t="shared" si="2"/>
        <v>-3.3801980198019801</v>
      </c>
      <c r="D45" s="2">
        <f t="shared" si="3"/>
        <v>11.425738653073227</v>
      </c>
    </row>
    <row r="46" spans="1:4" x14ac:dyDescent="0.2">
      <c r="A46">
        <v>46</v>
      </c>
      <c r="B46" s="7">
        <v>5.6</v>
      </c>
      <c r="C46" s="2">
        <f t="shared" si="2"/>
        <v>-1.1801980198019804</v>
      </c>
      <c r="D46" s="2">
        <f t="shared" si="3"/>
        <v>1.3928673659445157</v>
      </c>
    </row>
    <row r="47" spans="1:4" x14ac:dyDescent="0.2">
      <c r="A47">
        <v>47</v>
      </c>
      <c r="B47" s="7">
        <v>7.4</v>
      </c>
      <c r="C47" s="2">
        <f t="shared" si="2"/>
        <v>0.61980198019802035</v>
      </c>
      <c r="D47" s="2">
        <f t="shared" si="3"/>
        <v>0.38415449465738721</v>
      </c>
    </row>
    <row r="48" spans="1:4" x14ac:dyDescent="0.2">
      <c r="A48">
        <v>48</v>
      </c>
      <c r="B48" s="7">
        <v>8.9</v>
      </c>
      <c r="C48" s="2">
        <f t="shared" si="2"/>
        <v>2.1198019801980204</v>
      </c>
      <c r="D48" s="2">
        <f t="shared" si="3"/>
        <v>4.4935604352514487</v>
      </c>
    </row>
    <row r="49" spans="1:4" x14ac:dyDescent="0.2">
      <c r="A49">
        <v>49</v>
      </c>
      <c r="B49" s="7">
        <v>5.8</v>
      </c>
      <c r="C49" s="2">
        <f t="shared" si="2"/>
        <v>-0.98019801980198018</v>
      </c>
      <c r="D49" s="2">
        <f t="shared" si="3"/>
        <v>0.96078815802372308</v>
      </c>
    </row>
    <row r="50" spans="1:4" x14ac:dyDescent="0.2">
      <c r="A50">
        <v>50</v>
      </c>
      <c r="B50" s="7">
        <v>9.3000000000000007</v>
      </c>
      <c r="C50" s="2">
        <f t="shared" si="2"/>
        <v>2.5198019801980207</v>
      </c>
      <c r="D50" s="2">
        <f t="shared" si="3"/>
        <v>6.3494020194098661</v>
      </c>
    </row>
    <row r="51" spans="1:4" x14ac:dyDescent="0.2">
      <c r="A51">
        <v>51</v>
      </c>
      <c r="B51" s="7">
        <v>5.6</v>
      </c>
      <c r="C51" s="2">
        <f t="shared" si="2"/>
        <v>-1.1801980198019804</v>
      </c>
      <c r="D51" s="2">
        <f t="shared" si="3"/>
        <v>1.3928673659445157</v>
      </c>
    </row>
    <row r="52" spans="1:4" x14ac:dyDescent="0.2">
      <c r="A52">
        <v>52</v>
      </c>
      <c r="B52" s="7">
        <v>1.5</v>
      </c>
      <c r="C52" s="2">
        <f t="shared" si="2"/>
        <v>-5.28019801980198</v>
      </c>
      <c r="D52" s="2">
        <f t="shared" si="3"/>
        <v>27.880491128320752</v>
      </c>
    </row>
    <row r="53" spans="1:4" x14ac:dyDescent="0.2">
      <c r="A53">
        <v>53</v>
      </c>
      <c r="B53" s="7">
        <v>2.8</v>
      </c>
      <c r="C53" s="2">
        <f t="shared" si="2"/>
        <v>-3.9801980198019802</v>
      </c>
      <c r="D53" s="2">
        <f t="shared" si="3"/>
        <v>15.841976276835604</v>
      </c>
    </row>
    <row r="54" spans="1:4" x14ac:dyDescent="0.2">
      <c r="A54">
        <v>54</v>
      </c>
      <c r="B54" s="7">
        <v>4.5</v>
      </c>
      <c r="C54" s="2">
        <f t="shared" si="2"/>
        <v>-2.28019801980198</v>
      </c>
      <c r="D54" s="2">
        <f t="shared" si="3"/>
        <v>5.1993030095088706</v>
      </c>
    </row>
    <row r="55" spans="1:4" x14ac:dyDescent="0.2">
      <c r="A55">
        <v>55</v>
      </c>
      <c r="B55" s="7">
        <v>4.8</v>
      </c>
      <c r="C55" s="2">
        <f t="shared" si="2"/>
        <v>-1.9801980198019802</v>
      </c>
      <c r="D55" s="2">
        <f t="shared" si="3"/>
        <v>3.9211841976276833</v>
      </c>
    </row>
    <row r="56" spans="1:4" x14ac:dyDescent="0.2">
      <c r="A56">
        <v>56</v>
      </c>
      <c r="B56" s="7">
        <v>3.4</v>
      </c>
      <c r="C56" s="2">
        <f t="shared" si="2"/>
        <v>-3.3801980198019801</v>
      </c>
      <c r="D56" s="2">
        <f t="shared" si="3"/>
        <v>11.425738653073227</v>
      </c>
    </row>
    <row r="57" spans="1:4" x14ac:dyDescent="0.2">
      <c r="A57">
        <v>57</v>
      </c>
      <c r="B57" s="7">
        <v>5</v>
      </c>
      <c r="C57" s="2">
        <f t="shared" si="2"/>
        <v>-1.78019801980198</v>
      </c>
      <c r="D57" s="2">
        <f t="shared" si="3"/>
        <v>3.1691049897068906</v>
      </c>
    </row>
    <row r="58" spans="1:4" x14ac:dyDescent="0.2">
      <c r="A58">
        <v>58</v>
      </c>
      <c r="B58" s="7">
        <v>9</v>
      </c>
      <c r="C58" s="2">
        <f t="shared" si="2"/>
        <v>2.21980198019802</v>
      </c>
      <c r="D58" s="2">
        <f t="shared" si="3"/>
        <v>4.9275208312910506</v>
      </c>
    </row>
    <row r="59" spans="1:4" x14ac:dyDescent="0.2">
      <c r="A59">
        <v>59</v>
      </c>
      <c r="B59" s="7">
        <v>3</v>
      </c>
      <c r="C59" s="2">
        <f t="shared" si="2"/>
        <v>-3.78019801980198</v>
      </c>
      <c r="D59" s="2">
        <f t="shared" si="3"/>
        <v>14.289897068914811</v>
      </c>
    </row>
    <row r="60" spans="1:4" x14ac:dyDescent="0.2">
      <c r="A60">
        <v>60</v>
      </c>
      <c r="B60" s="7">
        <v>6</v>
      </c>
      <c r="C60" s="2">
        <f t="shared" si="2"/>
        <v>-0.78019801980198</v>
      </c>
      <c r="D60" s="2">
        <f t="shared" si="3"/>
        <v>0.6087089501029308</v>
      </c>
    </row>
    <row r="61" spans="1:4" x14ac:dyDescent="0.2">
      <c r="A61">
        <v>61</v>
      </c>
      <c r="B61" s="7">
        <v>6.7</v>
      </c>
      <c r="C61" s="2">
        <f t="shared" si="2"/>
        <v>-8.0198019801979825E-2</v>
      </c>
      <c r="D61" s="2">
        <f t="shared" si="3"/>
        <v>6.4317223801587482E-3</v>
      </c>
    </row>
    <row r="62" spans="1:4" x14ac:dyDescent="0.2">
      <c r="A62">
        <v>62</v>
      </c>
      <c r="B62" s="7">
        <v>8</v>
      </c>
      <c r="C62" s="2">
        <f t="shared" si="2"/>
        <v>1.21980198019802</v>
      </c>
      <c r="D62" s="2">
        <f t="shared" si="3"/>
        <v>1.4879168708950108</v>
      </c>
    </row>
    <row r="63" spans="1:4" x14ac:dyDescent="0.2">
      <c r="A63">
        <v>63</v>
      </c>
      <c r="B63" s="7">
        <v>4.7</v>
      </c>
      <c r="C63" s="2">
        <f t="shared" si="2"/>
        <v>-2.0801980198019798</v>
      </c>
      <c r="D63" s="2">
        <f t="shared" si="3"/>
        <v>4.3272238015880777</v>
      </c>
    </row>
    <row r="64" spans="1:4" x14ac:dyDescent="0.2">
      <c r="A64">
        <v>64</v>
      </c>
      <c r="B64" s="7">
        <v>6.7</v>
      </c>
      <c r="C64" s="2">
        <f t="shared" si="2"/>
        <v>-8.0198019801979825E-2</v>
      </c>
      <c r="D64" s="2">
        <f t="shared" si="3"/>
        <v>6.4317223801587482E-3</v>
      </c>
    </row>
    <row r="65" spans="1:4" x14ac:dyDescent="0.2">
      <c r="A65">
        <v>65</v>
      </c>
      <c r="B65" s="7">
        <v>5</v>
      </c>
      <c r="C65" s="2">
        <f t="shared" ref="C65" si="4">B65-$B$103</f>
        <v>-1.78019801980198</v>
      </c>
      <c r="D65" s="2">
        <f t="shared" ref="D65" si="5">C65*C65</f>
        <v>3.1691049897068906</v>
      </c>
    </row>
    <row r="66" spans="1:4" x14ac:dyDescent="0.2">
      <c r="A66">
        <v>66</v>
      </c>
      <c r="B66" s="7">
        <v>10</v>
      </c>
      <c r="C66" s="2">
        <f t="shared" ref="C66:C101" si="6">B66-$B$103</f>
        <v>3.21980198019802</v>
      </c>
      <c r="D66" s="2">
        <f t="shared" ref="D66:D101" si="7">C66*C66</f>
        <v>10.367124791687091</v>
      </c>
    </row>
    <row r="67" spans="1:4" x14ac:dyDescent="0.2">
      <c r="A67">
        <v>67</v>
      </c>
      <c r="B67" s="7">
        <v>10.5</v>
      </c>
      <c r="C67" s="2">
        <f t="shared" si="6"/>
        <v>3.71980198019802</v>
      </c>
      <c r="D67" s="2">
        <f t="shared" si="7"/>
        <v>13.836926771885111</v>
      </c>
    </row>
    <row r="68" spans="1:4" x14ac:dyDescent="0.2">
      <c r="A68">
        <v>68</v>
      </c>
      <c r="B68" s="7">
        <v>12</v>
      </c>
      <c r="C68" s="2">
        <f t="shared" si="6"/>
        <v>5.21980198019802</v>
      </c>
      <c r="D68" s="2">
        <f t="shared" si="7"/>
        <v>27.24633271247917</v>
      </c>
    </row>
    <row r="69" spans="1:4" x14ac:dyDescent="0.2">
      <c r="A69">
        <v>69</v>
      </c>
      <c r="B69" s="7">
        <v>12.5</v>
      </c>
      <c r="C69" s="2">
        <f t="shared" si="6"/>
        <v>5.71980198019802</v>
      </c>
      <c r="D69" s="2">
        <f t="shared" si="7"/>
        <v>32.716134692677194</v>
      </c>
    </row>
    <row r="70" spans="1:4" x14ac:dyDescent="0.2">
      <c r="A70">
        <v>70</v>
      </c>
      <c r="B70" s="7">
        <v>10.5</v>
      </c>
      <c r="C70" s="2">
        <f t="shared" si="6"/>
        <v>3.71980198019802</v>
      </c>
      <c r="D70" s="2">
        <f t="shared" si="7"/>
        <v>13.836926771885111</v>
      </c>
    </row>
    <row r="71" spans="1:4" x14ac:dyDescent="0.2">
      <c r="A71">
        <v>71</v>
      </c>
      <c r="B71" s="7">
        <v>4.7</v>
      </c>
      <c r="C71" s="2">
        <f t="shared" si="6"/>
        <v>-2.0801980198019798</v>
      </c>
      <c r="D71" s="2">
        <f t="shared" si="7"/>
        <v>4.3272238015880777</v>
      </c>
    </row>
    <row r="72" spans="1:4" x14ac:dyDescent="0.2">
      <c r="A72">
        <v>72</v>
      </c>
      <c r="B72" s="7">
        <v>5.4</v>
      </c>
      <c r="C72" s="2">
        <f t="shared" si="6"/>
        <v>-1.3801980198019796</v>
      </c>
      <c r="D72" s="2">
        <f t="shared" si="7"/>
        <v>1.9049465738653057</v>
      </c>
    </row>
    <row r="73" spans="1:4" x14ac:dyDescent="0.2">
      <c r="A73">
        <v>73</v>
      </c>
      <c r="B73" s="7">
        <v>6.5</v>
      </c>
      <c r="C73" s="2">
        <f t="shared" si="6"/>
        <v>-0.28019801980198</v>
      </c>
      <c r="D73" s="2">
        <f t="shared" si="7"/>
        <v>7.8510930300950771E-2</v>
      </c>
    </row>
    <row r="74" spans="1:4" x14ac:dyDescent="0.2">
      <c r="A74">
        <v>74</v>
      </c>
      <c r="B74" s="7">
        <v>4</v>
      </c>
      <c r="C74" s="2">
        <f t="shared" si="6"/>
        <v>-2.78019801980198</v>
      </c>
      <c r="D74" s="2">
        <f t="shared" si="7"/>
        <v>7.7295010293108506</v>
      </c>
    </row>
    <row r="75" spans="1:4" x14ac:dyDescent="0.2">
      <c r="A75">
        <v>75</v>
      </c>
      <c r="B75" s="7">
        <v>7.8</v>
      </c>
      <c r="C75" s="2">
        <f t="shared" si="6"/>
        <v>1.0198019801980198</v>
      </c>
      <c r="D75" s="2">
        <f t="shared" si="7"/>
        <v>1.0399960788158025</v>
      </c>
    </row>
    <row r="76" spans="1:4" x14ac:dyDescent="0.2">
      <c r="A76">
        <v>76</v>
      </c>
      <c r="B76" s="7">
        <v>8</v>
      </c>
      <c r="C76" s="2">
        <f t="shared" si="6"/>
        <v>1.21980198019802</v>
      </c>
      <c r="D76" s="2">
        <f t="shared" si="7"/>
        <v>1.4879168708950108</v>
      </c>
    </row>
    <row r="77" spans="1:4" x14ac:dyDescent="0.2">
      <c r="A77">
        <v>77</v>
      </c>
      <c r="B77" s="7">
        <v>9.1</v>
      </c>
      <c r="C77" s="2">
        <f t="shared" si="6"/>
        <v>2.3198019801980196</v>
      </c>
      <c r="D77" s="2">
        <f t="shared" si="7"/>
        <v>5.3814812273306529</v>
      </c>
    </row>
    <row r="78" spans="1:4" x14ac:dyDescent="0.2">
      <c r="A78">
        <v>78</v>
      </c>
      <c r="B78" s="7">
        <v>10</v>
      </c>
      <c r="C78" s="2">
        <f t="shared" si="6"/>
        <v>3.21980198019802</v>
      </c>
      <c r="D78" s="2">
        <f t="shared" si="7"/>
        <v>10.367124791687091</v>
      </c>
    </row>
    <row r="79" spans="1:4" x14ac:dyDescent="0.2">
      <c r="A79">
        <v>79</v>
      </c>
      <c r="B79" s="7">
        <v>3.6</v>
      </c>
      <c r="C79" s="2">
        <f t="shared" si="6"/>
        <v>-3.1801980198019799</v>
      </c>
      <c r="D79" s="2">
        <f t="shared" si="7"/>
        <v>10.113659445152434</v>
      </c>
    </row>
    <row r="80" spans="1:4" x14ac:dyDescent="0.2">
      <c r="A80">
        <v>80</v>
      </c>
      <c r="B80" s="7">
        <v>15</v>
      </c>
      <c r="C80" s="2">
        <f t="shared" si="6"/>
        <v>8.2198019801980209</v>
      </c>
      <c r="D80" s="2">
        <f t="shared" si="7"/>
        <v>67.565144593667299</v>
      </c>
    </row>
    <row r="81" spans="1:4" x14ac:dyDescent="0.2">
      <c r="A81">
        <v>81</v>
      </c>
      <c r="B81" s="7">
        <v>13.5</v>
      </c>
      <c r="C81" s="2">
        <f t="shared" si="6"/>
        <v>6.71980198019802</v>
      </c>
      <c r="D81" s="2">
        <f t="shared" si="7"/>
        <v>45.155738653073229</v>
      </c>
    </row>
    <row r="82" spans="1:4" x14ac:dyDescent="0.2">
      <c r="A82">
        <v>82</v>
      </c>
      <c r="B82" s="7">
        <v>6.7</v>
      </c>
      <c r="C82" s="2">
        <f t="shared" si="6"/>
        <v>-8.0198019801979825E-2</v>
      </c>
      <c r="D82" s="2">
        <f t="shared" si="7"/>
        <v>6.4317223801587482E-3</v>
      </c>
    </row>
    <row r="83" spans="1:4" x14ac:dyDescent="0.2">
      <c r="A83">
        <v>83</v>
      </c>
      <c r="B83" s="7">
        <v>8.9</v>
      </c>
      <c r="C83" s="2">
        <f t="shared" si="6"/>
        <v>2.1198019801980204</v>
      </c>
      <c r="D83" s="2">
        <f t="shared" si="7"/>
        <v>4.4935604352514487</v>
      </c>
    </row>
    <row r="84" spans="1:4" x14ac:dyDescent="0.2">
      <c r="A84">
        <v>84</v>
      </c>
      <c r="B84" s="7">
        <v>6</v>
      </c>
      <c r="C84" s="2">
        <f t="shared" si="6"/>
        <v>-0.78019801980198</v>
      </c>
      <c r="D84" s="2">
        <f t="shared" si="7"/>
        <v>0.6087089501029308</v>
      </c>
    </row>
    <row r="85" spans="1:4" x14ac:dyDescent="0.2">
      <c r="A85">
        <v>85</v>
      </c>
      <c r="B85" s="7">
        <v>3.1</v>
      </c>
      <c r="C85" s="2">
        <f t="shared" si="6"/>
        <v>-3.6801980198019799</v>
      </c>
      <c r="D85" s="2">
        <f t="shared" si="7"/>
        <v>13.543857464954414</v>
      </c>
    </row>
    <row r="86" spans="1:4" x14ac:dyDescent="0.2">
      <c r="A86">
        <v>86</v>
      </c>
      <c r="B86" s="7">
        <v>4</v>
      </c>
      <c r="C86" s="2">
        <f t="shared" si="6"/>
        <v>-2.78019801980198</v>
      </c>
      <c r="D86" s="2">
        <f t="shared" si="7"/>
        <v>7.7295010293108506</v>
      </c>
    </row>
    <row r="87" spans="1:4" x14ac:dyDescent="0.2">
      <c r="A87">
        <v>87</v>
      </c>
      <c r="B87" s="7">
        <v>5.8</v>
      </c>
      <c r="C87" s="2">
        <f t="shared" si="6"/>
        <v>-0.98019801980198018</v>
      </c>
      <c r="D87" s="2">
        <f t="shared" si="7"/>
        <v>0.96078815802372308</v>
      </c>
    </row>
    <row r="88" spans="1:4" x14ac:dyDescent="0.2">
      <c r="A88">
        <v>88</v>
      </c>
      <c r="B88" s="7">
        <v>4.5999999999999996</v>
      </c>
      <c r="C88" s="2">
        <f t="shared" si="6"/>
        <v>-2.1801980198019804</v>
      </c>
      <c r="D88" s="2">
        <f t="shared" si="7"/>
        <v>4.7532634055484762</v>
      </c>
    </row>
    <row r="89" spans="1:4" x14ac:dyDescent="0.2">
      <c r="A89">
        <v>89</v>
      </c>
      <c r="B89" s="7">
        <v>7</v>
      </c>
      <c r="C89" s="2">
        <f t="shared" si="6"/>
        <v>0.21980198019802</v>
      </c>
      <c r="D89" s="2">
        <f t="shared" si="7"/>
        <v>4.8312910498970775E-2</v>
      </c>
    </row>
    <row r="90" spans="1:4" x14ac:dyDescent="0.2">
      <c r="A90">
        <v>90</v>
      </c>
      <c r="B90" s="7">
        <v>3.8</v>
      </c>
      <c r="C90" s="2">
        <f t="shared" si="6"/>
        <v>-2.9801980198019802</v>
      </c>
      <c r="D90" s="2">
        <f t="shared" si="7"/>
        <v>8.8815802372316437</v>
      </c>
    </row>
    <row r="91" spans="1:4" x14ac:dyDescent="0.2">
      <c r="A91">
        <v>91</v>
      </c>
      <c r="B91" s="7">
        <v>8</v>
      </c>
      <c r="C91" s="2">
        <f t="shared" si="6"/>
        <v>1.21980198019802</v>
      </c>
      <c r="D91" s="2">
        <f t="shared" si="7"/>
        <v>1.4879168708950108</v>
      </c>
    </row>
    <row r="92" spans="1:4" x14ac:dyDescent="0.2">
      <c r="A92">
        <v>92</v>
      </c>
      <c r="B92" s="7">
        <v>5.7</v>
      </c>
      <c r="C92" s="2">
        <f t="shared" si="6"/>
        <v>-1.0801980198019798</v>
      </c>
      <c r="D92" s="2">
        <f t="shared" si="7"/>
        <v>1.1668277619841183</v>
      </c>
    </row>
    <row r="93" spans="1:4" x14ac:dyDescent="0.2">
      <c r="A93">
        <v>93</v>
      </c>
      <c r="B93" s="7">
        <v>6.7</v>
      </c>
      <c r="C93" s="2">
        <f t="shared" si="6"/>
        <v>-8.0198019801979825E-2</v>
      </c>
      <c r="D93" s="2">
        <f t="shared" si="7"/>
        <v>6.4317223801587482E-3</v>
      </c>
    </row>
    <row r="94" spans="1:4" x14ac:dyDescent="0.2">
      <c r="A94">
        <v>94</v>
      </c>
      <c r="B94" s="7">
        <v>10.9</v>
      </c>
      <c r="C94" s="2">
        <f t="shared" si="6"/>
        <v>4.1198019801980204</v>
      </c>
      <c r="D94" s="2">
        <f t="shared" si="7"/>
        <v>16.972768356043531</v>
      </c>
    </row>
    <row r="95" spans="1:4" x14ac:dyDescent="0.2">
      <c r="A95">
        <v>95</v>
      </c>
      <c r="B95" s="7">
        <v>11.4</v>
      </c>
      <c r="C95" s="2">
        <f t="shared" si="6"/>
        <v>4.6198019801980204</v>
      </c>
      <c r="D95" s="2">
        <f t="shared" si="7"/>
        <v>21.34257033624155</v>
      </c>
    </row>
    <row r="96" spans="1:4" x14ac:dyDescent="0.2">
      <c r="A96">
        <v>96</v>
      </c>
      <c r="B96" s="7">
        <v>5</v>
      </c>
      <c r="C96" s="2">
        <f t="shared" si="6"/>
        <v>-1.78019801980198</v>
      </c>
      <c r="D96" s="2">
        <f t="shared" si="7"/>
        <v>3.1691049897068906</v>
      </c>
    </row>
    <row r="97" spans="1:12" x14ac:dyDescent="0.2">
      <c r="A97">
        <v>97</v>
      </c>
      <c r="B97" s="7">
        <v>6.7</v>
      </c>
      <c r="C97" s="2">
        <f t="shared" si="6"/>
        <v>-8.0198019801979825E-2</v>
      </c>
      <c r="D97" s="2">
        <f t="shared" si="7"/>
        <v>6.4317223801587482E-3</v>
      </c>
    </row>
    <row r="98" spans="1:12" x14ac:dyDescent="0.2">
      <c r="A98">
        <v>98</v>
      </c>
      <c r="B98" s="7">
        <v>10.9</v>
      </c>
      <c r="C98" s="2">
        <f t="shared" si="6"/>
        <v>4.1198019801980204</v>
      </c>
      <c r="D98" s="2">
        <f t="shared" si="7"/>
        <v>16.972768356043531</v>
      </c>
    </row>
    <row r="99" spans="1:12" x14ac:dyDescent="0.2">
      <c r="A99">
        <v>99</v>
      </c>
      <c r="B99" s="7">
        <v>11.4</v>
      </c>
      <c r="C99" s="2">
        <f t="shared" si="6"/>
        <v>4.6198019801980204</v>
      </c>
      <c r="D99" s="2">
        <f t="shared" si="7"/>
        <v>21.34257033624155</v>
      </c>
    </row>
    <row r="100" spans="1:12" x14ac:dyDescent="0.2">
      <c r="A100">
        <v>100</v>
      </c>
      <c r="B100" s="7">
        <v>4.5</v>
      </c>
      <c r="C100" s="2">
        <f t="shared" si="6"/>
        <v>-2.28019801980198</v>
      </c>
      <c r="D100" s="2">
        <f t="shared" si="7"/>
        <v>5.1993030095088706</v>
      </c>
    </row>
    <row r="101" spans="1:12" x14ac:dyDescent="0.2">
      <c r="A101">
        <v>101</v>
      </c>
      <c r="B101" s="7">
        <v>11</v>
      </c>
      <c r="C101" s="2">
        <f t="shared" si="6"/>
        <v>4.21980198019802</v>
      </c>
      <c r="D101" s="2">
        <f t="shared" si="7"/>
        <v>17.806728752083131</v>
      </c>
    </row>
    <row r="103" spans="1:12" x14ac:dyDescent="0.2">
      <c r="B103">
        <f>SUM(B1:B101) / 101</f>
        <v>6.78019801980198</v>
      </c>
      <c r="C103" s="2">
        <f>SUM(C1:C101)</f>
        <v>2.4868995751603507E-14</v>
      </c>
      <c r="D103" s="1">
        <f>SQRT( SUM(D1:D101) * 1/100)</f>
        <v>3.0948027336804587</v>
      </c>
    </row>
    <row r="104" spans="1:12" x14ac:dyDescent="0.2">
      <c r="B104" t="s">
        <v>0</v>
      </c>
      <c r="D104" s="1">
        <f>1/(D103*SQRT(PI() * 2))</f>
        <v>0.12890717591133674</v>
      </c>
    </row>
    <row r="106" spans="1:12" x14ac:dyDescent="0.2">
      <c r="B106">
        <f>MIN(B1:B101)</f>
        <v>1.5</v>
      </c>
      <c r="D106" s="1">
        <f>SQRT(SUM(D1:D101) * 1/(101*100))</f>
        <v>0.30794438163755972</v>
      </c>
    </row>
    <row r="107" spans="1:12" x14ac:dyDescent="0.2">
      <c r="B107">
        <f>MAX(B1:B101)</f>
        <v>15</v>
      </c>
    </row>
    <row r="108" spans="1:12" ht="17" thickBot="1" x14ac:dyDescent="0.25">
      <c r="L108">
        <v>0</v>
      </c>
    </row>
    <row r="109" spans="1:12" x14ac:dyDescent="0.2">
      <c r="C109" s="2">
        <f>(B107-B106 )/10</f>
        <v>1.35</v>
      </c>
      <c r="F109" s="2">
        <f>B106</f>
        <v>1.5</v>
      </c>
      <c r="H109" s="5">
        <f>F109</f>
        <v>1.5</v>
      </c>
      <c r="I109" s="8">
        <f>COUNTIFS($B$1:$B$101, "&gt;="&amp;H109,$B$1:$B$101, "&lt;="&amp;H110)</f>
        <v>9</v>
      </c>
      <c r="J109" s="10">
        <f>I109/(101*$C$109)</f>
        <v>6.6006600660066E-2</v>
      </c>
      <c r="K109" s="12">
        <f>(H109+H110)/2</f>
        <v>2.1749999999999998</v>
      </c>
      <c r="L109" s="14">
        <f xml:space="preserve"> (1/($D$103*SQRT(2*PI()))) * EXP(-((K109-$B$103)^2/(2*$D$103*$D$103)))</f>
        <v>4.2604391159449868E-2</v>
      </c>
    </row>
    <row r="110" spans="1:12" ht="17" thickBot="1" x14ac:dyDescent="0.25">
      <c r="F110" s="2">
        <f>F109+$C$109</f>
        <v>2.85</v>
      </c>
      <c r="H110" s="6">
        <f>F110</f>
        <v>2.85</v>
      </c>
      <c r="I110" s="9"/>
      <c r="J110" s="11"/>
      <c r="K110" s="13"/>
      <c r="L110" s="15"/>
    </row>
    <row r="111" spans="1:12" x14ac:dyDescent="0.2">
      <c r="F111" s="2">
        <f t="shared" ref="F111:F119" si="8">F110+$C$109</f>
        <v>4.2</v>
      </c>
      <c r="H111" s="5">
        <f>F110</f>
        <v>2.85</v>
      </c>
      <c r="I111" s="8">
        <f>COUNTIFS($B$1:$B$101, "&gt;="&amp;H111,$B$1:$B$101, "&lt;="&amp;H112)</f>
        <v>13</v>
      </c>
      <c r="J111" s="10">
        <f>I111/(101*$C$109)</f>
        <v>9.534286762009532E-2</v>
      </c>
      <c r="K111" s="12">
        <f>(H111+H112)/2</f>
        <v>3.5250000000000004</v>
      </c>
      <c r="L111" s="14">
        <f xml:space="preserve"> (1/($D$103*SQRT(2*PI()))) * EXP(-((K111-$B$103)^2/(2*$D$103*$D$103)))</f>
        <v>7.4137556457098922E-2</v>
      </c>
    </row>
    <row r="112" spans="1:12" ht="17" thickBot="1" x14ac:dyDescent="0.25">
      <c r="F112" s="2">
        <f t="shared" si="8"/>
        <v>5.5500000000000007</v>
      </c>
      <c r="H112" s="6">
        <f>F111</f>
        <v>4.2</v>
      </c>
      <c r="I112" s="9"/>
      <c r="J112" s="11"/>
      <c r="K112" s="13"/>
      <c r="L112" s="15"/>
    </row>
    <row r="113" spans="6:19" x14ac:dyDescent="0.2">
      <c r="F113" s="2">
        <f t="shared" si="8"/>
        <v>6.9</v>
      </c>
      <c r="H113" s="5">
        <f>F111</f>
        <v>4.2</v>
      </c>
      <c r="I113" s="8">
        <f>COUNTIFS($B$1:$B$101, "&gt;="&amp;H113,$B$1:$B$101, "&lt;="&amp;H114)</f>
        <v>17</v>
      </c>
      <c r="J113" s="10">
        <f>I113/(101*$C$109)</f>
        <v>0.12467913458012465</v>
      </c>
      <c r="K113" s="12">
        <f>(H113+H114)/2</f>
        <v>4.875</v>
      </c>
      <c r="L113" s="14">
        <f xml:space="preserve"> (1/($D$103*SQRT(2*PI()))) * EXP(-((K113-$B$103)^2/(2*$D$103*$D$103)))</f>
        <v>0.10665543961545372</v>
      </c>
      <c r="M113">
        <v>1</v>
      </c>
      <c r="N113" t="s">
        <v>1</v>
      </c>
      <c r="O113" s="4">
        <f>$B$103-M113*$D$103</f>
        <v>3.6853952861215213</v>
      </c>
      <c r="P113" s="4">
        <f>$B$103+M113*$D$103</f>
        <v>9.8750007534824391</v>
      </c>
      <c r="Q113" s="4">
        <f>COUNTIFS($B$1:$B$101, "&gt;="&amp;$O113, $B$1:$B$101, "&lt;="&amp;$P113)/101</f>
        <v>0.62376237623762376</v>
      </c>
      <c r="R113" s="4">
        <f>COUNTIFS($B$1:$B$101, "&gt;="&amp;O113,$B$1:$B$101, "&lt;="&amp;P113)/101</f>
        <v>0.62376237623762376</v>
      </c>
    </row>
    <row r="114" spans="6:19" ht="17" thickBot="1" x14ac:dyDescent="0.25">
      <c r="F114" s="2">
        <f t="shared" si="8"/>
        <v>8.25</v>
      </c>
      <c r="H114" s="6">
        <f>F112</f>
        <v>5.5500000000000007</v>
      </c>
      <c r="I114" s="9"/>
      <c r="J114" s="11"/>
      <c r="K114" s="13"/>
      <c r="L114" s="15"/>
      <c r="M114">
        <v>2</v>
      </c>
      <c r="N114" t="s">
        <v>2</v>
      </c>
      <c r="O114" s="4">
        <f t="shared" ref="O114:O115" si="9">$B$103-M114*$D$103</f>
        <v>0.59059255244106268</v>
      </c>
      <c r="P114" s="4">
        <f t="shared" ref="P114:P115" si="10">$B$103+M114*$D$103</f>
        <v>12.969803487162897</v>
      </c>
      <c r="Q114" s="4">
        <f t="shared" ref="Q114:Q115" si="11">COUNTIFS($B$1:$B$101, "&gt;="&amp;$O114, $B$1:$B$101, "&lt;="&amp;$P114)/101</f>
        <v>0.97029702970297027</v>
      </c>
      <c r="R114" s="4">
        <f t="shared" ref="R114:R115" si="12">COUNTIFS($B$1:$B$101, "&gt;="&amp;O114,$B$1:$B$101, "&lt;="&amp;P114)/101</f>
        <v>0.97029702970297027</v>
      </c>
    </row>
    <row r="115" spans="6:19" x14ac:dyDescent="0.2">
      <c r="F115" s="2">
        <f t="shared" si="8"/>
        <v>9.6</v>
      </c>
      <c r="H115" s="5">
        <f>F112</f>
        <v>5.5500000000000007</v>
      </c>
      <c r="I115" s="8">
        <f>COUNTIFS($B$1:$B$101, "&gt;="&amp;H115,$B$1:$B$101, "&lt;="&amp;H116)</f>
        <v>20</v>
      </c>
      <c r="J115" s="10">
        <f>I115/(101*$C$109)</f>
        <v>0.14668133480014667</v>
      </c>
      <c r="K115" s="12">
        <f>(H115+H116)/2</f>
        <v>6.2250000000000005</v>
      </c>
      <c r="L115" s="14">
        <f xml:space="preserve"> (1/($D$103*SQRT(2*PI()))) * EXP(-((K115-$B$103)^2/(2*$D$103*$D$103)))</f>
        <v>0.12684945057211322</v>
      </c>
      <c r="M115">
        <v>3</v>
      </c>
      <c r="N115" t="s">
        <v>3</v>
      </c>
      <c r="O115" s="4">
        <f t="shared" si="9"/>
        <v>-2.5042101812393964</v>
      </c>
      <c r="P115" s="4">
        <f t="shared" si="10"/>
        <v>16.064606220843356</v>
      </c>
      <c r="Q115" s="4">
        <f t="shared" si="11"/>
        <v>1</v>
      </c>
      <c r="R115" s="4">
        <f t="shared" si="12"/>
        <v>1</v>
      </c>
      <c r="S115" s="1"/>
    </row>
    <row r="116" spans="6:19" ht="17" thickBot="1" x14ac:dyDescent="0.25">
      <c r="F116" s="2">
        <f t="shared" si="8"/>
        <v>10.95</v>
      </c>
      <c r="H116" s="6">
        <f>F113</f>
        <v>6.9</v>
      </c>
      <c r="I116" s="9"/>
      <c r="J116" s="11"/>
      <c r="K116" s="13"/>
      <c r="L116" s="15"/>
    </row>
    <row r="117" spans="6:19" x14ac:dyDescent="0.2">
      <c r="F117" s="2">
        <f t="shared" si="8"/>
        <v>12.299999999999999</v>
      </c>
      <c r="H117" s="5">
        <f>F113</f>
        <v>6.9</v>
      </c>
      <c r="I117" s="8">
        <f>COUNTIFS($B$1:$B$101, "&gt;="&amp;H117,$B$1:$B$101, "&lt;="&amp;H118)</f>
        <v>11</v>
      </c>
      <c r="J117" s="10">
        <f>I117/(101*$C$109)</f>
        <v>8.0674734140080667E-2</v>
      </c>
      <c r="K117" s="12">
        <f>(H117+H118)/2</f>
        <v>7.5750000000000002</v>
      </c>
      <c r="L117" s="14">
        <f xml:space="preserve"> (1/($D$103*SQRT(2*PI()))) * EXP(-((K117-$B$103)^2/(2*$D$103*$D$103)))</f>
        <v>0.12472542969611365</v>
      </c>
    </row>
    <row r="118" spans="6:19" ht="17" thickBot="1" x14ac:dyDescent="0.25">
      <c r="F118" s="2">
        <f t="shared" si="8"/>
        <v>13.649999999999999</v>
      </c>
      <c r="H118" s="6">
        <f>F114</f>
        <v>8.25</v>
      </c>
      <c r="I118" s="9"/>
      <c r="J118" s="11"/>
      <c r="K118" s="13"/>
      <c r="L118" s="15"/>
    </row>
    <row r="119" spans="6:19" x14ac:dyDescent="0.2">
      <c r="F119" s="2">
        <f t="shared" si="8"/>
        <v>14.999999999999998</v>
      </c>
      <c r="H119" s="5">
        <f>F114</f>
        <v>8.25</v>
      </c>
      <c r="I119" s="8">
        <f>COUNTIFS($B$1:$B$101, "&gt;="&amp;H119,$B$1:$B$101, "&lt;="&amp;H120)</f>
        <v>9</v>
      </c>
      <c r="J119" s="10">
        <f>I119/(101*$C$109)</f>
        <v>6.6006600660066E-2</v>
      </c>
      <c r="K119" s="12">
        <f>(H119+H120)/2</f>
        <v>8.9250000000000007</v>
      </c>
      <c r="L119" s="14">
        <f xml:space="preserve"> (1/($D$103*SQRT(2*PI()))) * EXP(-((K119-$B$103)^2/(2*$D$103*$D$103)))</f>
        <v>0.10138699824501761</v>
      </c>
    </row>
    <row r="120" spans="6:19" ht="17" thickBot="1" x14ac:dyDescent="0.25">
      <c r="F120" s="2"/>
      <c r="H120" s="6">
        <f>F115</f>
        <v>9.6</v>
      </c>
      <c r="I120" s="9"/>
      <c r="J120" s="11"/>
      <c r="K120" s="13"/>
      <c r="L120" s="15"/>
    </row>
    <row r="121" spans="6:19" x14ac:dyDescent="0.2">
      <c r="F121" s="2"/>
      <c r="H121" s="5">
        <f>F115</f>
        <v>9.6</v>
      </c>
      <c r="I121" s="8">
        <f>COUNTIFS($B$1:$B$101, "&gt;="&amp;H121,$B$1:$B$101, "&lt;="&amp;H122)</f>
        <v>10</v>
      </c>
      <c r="J121" s="10">
        <f>I121/(101*$C$109)</f>
        <v>7.3340667400073334E-2</v>
      </c>
      <c r="K121" s="12">
        <f>(H121+H122)/2</f>
        <v>10.274999999999999</v>
      </c>
      <c r="L121" s="14">
        <f xml:space="preserve"> (1/($D$103*SQRT(2*PI()))) * EXP(-((K121-$B$103)^2/(2*$D$103*$D$103)))</f>
        <v>6.8135015558413461E-2</v>
      </c>
    </row>
    <row r="122" spans="6:19" ht="17" thickBot="1" x14ac:dyDescent="0.25">
      <c r="F122" s="2"/>
      <c r="H122" s="6">
        <f>F116</f>
        <v>10.95</v>
      </c>
      <c r="I122" s="9"/>
      <c r="J122" s="11"/>
      <c r="K122" s="13"/>
      <c r="L122" s="15"/>
    </row>
    <row r="123" spans="6:19" x14ac:dyDescent="0.2">
      <c r="F123" s="2"/>
      <c r="H123" s="5">
        <f>F116</f>
        <v>10.95</v>
      </c>
      <c r="I123" s="8">
        <f>COUNTIFS($B$1:$B$101, "&gt;="&amp;H123,$B$1:$B$101, "&lt;="&amp;H124)</f>
        <v>7</v>
      </c>
      <c r="J123" s="10">
        <f>I123/(101*$C$109)</f>
        <v>5.1338467180051327E-2</v>
      </c>
      <c r="K123" s="12">
        <f>(H123+H124)/2</f>
        <v>11.625</v>
      </c>
      <c r="L123" s="14">
        <f xml:space="preserve"> (1/($D$103*SQRT(2*PI()))) * EXP(-((K123-$B$103)^2/(2*$D$103*$D$103)))</f>
        <v>3.7854654933544653E-2</v>
      </c>
    </row>
    <row r="124" spans="6:19" ht="17" thickBot="1" x14ac:dyDescent="0.25">
      <c r="F124" s="2"/>
      <c r="H124" s="6">
        <f>F117</f>
        <v>12.299999999999999</v>
      </c>
      <c r="I124" s="9"/>
      <c r="J124" s="11"/>
      <c r="K124" s="13"/>
      <c r="L124" s="15"/>
    </row>
    <row r="125" spans="6:19" x14ac:dyDescent="0.2">
      <c r="F125" s="2"/>
      <c r="H125" s="5">
        <f>F117</f>
        <v>12.299999999999999</v>
      </c>
      <c r="I125" s="8">
        <f>COUNTIFS($B$1:$B$101, "&gt;="&amp;H125,$B$1:$B$101, "&lt;="&amp;H126)</f>
        <v>4</v>
      </c>
      <c r="J125" s="10">
        <f>I125/(101*$C$109)</f>
        <v>2.933626696002933E-2</v>
      </c>
      <c r="K125" s="12">
        <f>(H125+H126)/2</f>
        <v>12.974999999999998</v>
      </c>
      <c r="L125" s="14">
        <f xml:space="preserve"> (1/($D$103*SQRT(2*PI()))) * EXP(-((K125-$B$103)^2/(2*$D$103*$D$103)))</f>
        <v>1.7387176468739256E-2</v>
      </c>
    </row>
    <row r="126" spans="6:19" ht="17" thickBot="1" x14ac:dyDescent="0.25">
      <c r="F126" s="2"/>
      <c r="H126" s="6">
        <f>F118</f>
        <v>13.649999999999999</v>
      </c>
      <c r="I126" s="9"/>
      <c r="J126" s="11"/>
      <c r="K126" s="13"/>
      <c r="L126" s="15"/>
    </row>
    <row r="127" spans="6:19" x14ac:dyDescent="0.2">
      <c r="F127" s="2"/>
      <c r="H127" s="5">
        <f>F118</f>
        <v>13.649999999999999</v>
      </c>
      <c r="I127" s="8">
        <f>COUNTIFS($B$1:$B$101, "&gt;="&amp;H127,$B$1:$B$101, "&lt;="&amp;H128)</f>
        <v>1</v>
      </c>
      <c r="J127" s="10">
        <f>I127/(101*$C$109)</f>
        <v>7.3340667400073325E-3</v>
      </c>
      <c r="K127" s="12">
        <f>(H127+H128)/2</f>
        <v>14.324999999999999</v>
      </c>
      <c r="L127" s="14">
        <f xml:space="preserve"> (1/($D$103*SQRT(2*PI()))) * EXP(-((K127-$B$103)^2/(2*$D$103*$D$103)))</f>
        <v>6.6023671334922351E-3</v>
      </c>
    </row>
    <row r="128" spans="6:19" ht="17" thickBot="1" x14ac:dyDescent="0.25">
      <c r="F128" s="2"/>
      <c r="H128" s="6">
        <f>F119</f>
        <v>14.999999999999998</v>
      </c>
      <c r="I128" s="9"/>
      <c r="J128" s="11"/>
      <c r="K128" s="13"/>
      <c r="L128" s="15"/>
    </row>
    <row r="130" spans="8:38" x14ac:dyDescent="0.2">
      <c r="J130">
        <f>SUM(J109:J128)</f>
        <v>0.74074074074074059</v>
      </c>
    </row>
    <row r="131" spans="8:38" x14ac:dyDescent="0.2">
      <c r="H131">
        <v>1.5</v>
      </c>
      <c r="I131">
        <v>2.85</v>
      </c>
      <c r="J131">
        <v>4.2</v>
      </c>
      <c r="K131">
        <v>5.5</v>
      </c>
      <c r="L131">
        <v>6.9</v>
      </c>
      <c r="M131">
        <v>8.25</v>
      </c>
      <c r="N131">
        <v>9.6</v>
      </c>
      <c r="O131">
        <v>10.95</v>
      </c>
      <c r="P131">
        <v>12.3</v>
      </c>
      <c r="Q131">
        <v>13.65</v>
      </c>
      <c r="R131">
        <v>15</v>
      </c>
    </row>
    <row r="132" spans="8:38" x14ac:dyDescent="0.2">
      <c r="H132">
        <f>L109</f>
        <v>4.2604391159449868E-2</v>
      </c>
      <c r="I132">
        <f>L111</f>
        <v>7.4137556457098922E-2</v>
      </c>
      <c r="J132">
        <f>L113</f>
        <v>0.10665543961545372</v>
      </c>
      <c r="K132">
        <f>L115</f>
        <v>0.12684945057211322</v>
      </c>
      <c r="L132" s="1">
        <f>D104</f>
        <v>0.12890717591133674</v>
      </c>
      <c r="M132">
        <f>L117</f>
        <v>0.12472542969611365</v>
      </c>
      <c r="N132">
        <f>L119</f>
        <v>0.10138699824501761</v>
      </c>
      <c r="O132">
        <f>L121</f>
        <v>6.8135015558413461E-2</v>
      </c>
      <c r="P132">
        <f>L123</f>
        <v>3.7854654933544653E-2</v>
      </c>
      <c r="Q132">
        <f>L125</f>
        <v>1.7387176468739256E-2</v>
      </c>
      <c r="R132">
        <f>L127</f>
        <v>6.6023671334922351E-3</v>
      </c>
    </row>
    <row r="134" spans="8:38" x14ac:dyDescent="0.2">
      <c r="H134" s="2">
        <f>H109</f>
        <v>1.5</v>
      </c>
      <c r="I134" s="2">
        <f>H109</f>
        <v>1.5</v>
      </c>
      <c r="J134" s="2">
        <f>H110</f>
        <v>2.85</v>
      </c>
      <c r="K134" s="2">
        <f>H111</f>
        <v>2.85</v>
      </c>
      <c r="L134" s="2">
        <f>H111</f>
        <v>2.85</v>
      </c>
      <c r="M134" s="2">
        <f>H112</f>
        <v>4.2</v>
      </c>
      <c r="N134" s="2">
        <f>H112</f>
        <v>4.2</v>
      </c>
      <c r="O134" s="2">
        <f>H113</f>
        <v>4.2</v>
      </c>
      <c r="P134" s="2">
        <f>H114</f>
        <v>5.5500000000000007</v>
      </c>
      <c r="Q134" s="2">
        <f>H114</f>
        <v>5.5500000000000007</v>
      </c>
      <c r="R134" s="2">
        <f>H115</f>
        <v>5.5500000000000007</v>
      </c>
      <c r="S134" s="2">
        <f>H116</f>
        <v>6.9</v>
      </c>
      <c r="T134" s="2">
        <f>H116</f>
        <v>6.9</v>
      </c>
      <c r="U134" s="2">
        <f>H117</f>
        <v>6.9</v>
      </c>
      <c r="V134" s="2">
        <f>H118</f>
        <v>8.25</v>
      </c>
      <c r="W134" s="2">
        <f>H118</f>
        <v>8.25</v>
      </c>
      <c r="X134" s="2">
        <f>H119</f>
        <v>8.25</v>
      </c>
      <c r="Y134" s="2">
        <f>H120</f>
        <v>9.6</v>
      </c>
      <c r="Z134" s="2">
        <f>H121</f>
        <v>9.6</v>
      </c>
      <c r="AA134" s="2">
        <f>H121</f>
        <v>9.6</v>
      </c>
      <c r="AB134" s="2">
        <f>H122</f>
        <v>10.95</v>
      </c>
      <c r="AC134" s="2">
        <f>H122</f>
        <v>10.95</v>
      </c>
      <c r="AD134" s="2">
        <f>H123</f>
        <v>10.95</v>
      </c>
      <c r="AE134" s="2">
        <f>H124</f>
        <v>12.299999999999999</v>
      </c>
      <c r="AF134" s="2">
        <f>H125</f>
        <v>12.299999999999999</v>
      </c>
      <c r="AG134" s="2">
        <f>H125</f>
        <v>12.299999999999999</v>
      </c>
      <c r="AH134" s="2">
        <f>H126</f>
        <v>13.649999999999999</v>
      </c>
      <c r="AI134" s="2">
        <f>H126</f>
        <v>13.649999999999999</v>
      </c>
      <c r="AJ134" s="2">
        <f>H127</f>
        <v>13.649999999999999</v>
      </c>
      <c r="AK134" s="2">
        <f>H128</f>
        <v>14.999999999999998</v>
      </c>
      <c r="AL134" s="2">
        <f>AK134</f>
        <v>14.999999999999998</v>
      </c>
    </row>
    <row r="135" spans="8:38" x14ac:dyDescent="0.2">
      <c r="H135">
        <v>0</v>
      </c>
      <c r="I135" s="2">
        <f>J109</f>
        <v>6.6006600660066E-2</v>
      </c>
      <c r="J135" s="2">
        <f>J109</f>
        <v>6.6006600660066E-2</v>
      </c>
      <c r="K135">
        <v>0</v>
      </c>
      <c r="L135" s="2">
        <f>J111</f>
        <v>9.534286762009532E-2</v>
      </c>
      <c r="M135" s="2">
        <f>J111</f>
        <v>9.534286762009532E-2</v>
      </c>
      <c r="N135">
        <v>0</v>
      </c>
      <c r="O135" s="2">
        <f>J113</f>
        <v>0.12467913458012465</v>
      </c>
      <c r="P135" s="2">
        <f>J113</f>
        <v>0.12467913458012465</v>
      </c>
      <c r="Q135">
        <f>0</f>
        <v>0</v>
      </c>
      <c r="R135" s="2">
        <f>J115</f>
        <v>0.14668133480014667</v>
      </c>
      <c r="S135" s="2">
        <f>J115</f>
        <v>0.14668133480014667</v>
      </c>
      <c r="T135">
        <v>0</v>
      </c>
      <c r="U135" s="2">
        <f>J117</f>
        <v>8.0674734140080667E-2</v>
      </c>
      <c r="V135" s="2">
        <f>J117</f>
        <v>8.0674734140080667E-2</v>
      </c>
      <c r="W135">
        <v>0</v>
      </c>
      <c r="X135" s="2">
        <f>J119</f>
        <v>6.6006600660066E-2</v>
      </c>
      <c r="Y135" s="2">
        <f>J119</f>
        <v>6.6006600660066E-2</v>
      </c>
      <c r="Z135">
        <v>0</v>
      </c>
      <c r="AA135" s="2">
        <f>J121</f>
        <v>7.3340667400073334E-2</v>
      </c>
      <c r="AB135" s="2">
        <f>J121</f>
        <v>7.3340667400073334E-2</v>
      </c>
      <c r="AC135">
        <f>0</f>
        <v>0</v>
      </c>
      <c r="AD135" s="2">
        <f>J123</f>
        <v>5.1338467180051327E-2</v>
      </c>
      <c r="AE135" s="2">
        <f>J123</f>
        <v>5.1338467180051327E-2</v>
      </c>
      <c r="AF135">
        <f>0</f>
        <v>0</v>
      </c>
      <c r="AG135" s="2">
        <f>J125</f>
        <v>2.933626696002933E-2</v>
      </c>
      <c r="AH135" s="2">
        <f>J125</f>
        <v>2.933626696002933E-2</v>
      </c>
      <c r="AI135">
        <v>0</v>
      </c>
      <c r="AJ135" s="2">
        <f>J127</f>
        <v>7.3340667400073325E-3</v>
      </c>
      <c r="AK135" s="2">
        <f>J127</f>
        <v>7.3340667400073325E-3</v>
      </c>
      <c r="AL135">
        <v>0</v>
      </c>
    </row>
  </sheetData>
  <mergeCells count="40">
    <mergeCell ref="I109:I110"/>
    <mergeCell ref="J109:J110"/>
    <mergeCell ref="K109:K110"/>
    <mergeCell ref="L109:L110"/>
    <mergeCell ref="I111:I112"/>
    <mergeCell ref="J111:J112"/>
    <mergeCell ref="K111:K112"/>
    <mergeCell ref="L111:L112"/>
    <mergeCell ref="I113:I114"/>
    <mergeCell ref="J113:J114"/>
    <mergeCell ref="K113:K114"/>
    <mergeCell ref="L113:L114"/>
    <mergeCell ref="I115:I116"/>
    <mergeCell ref="J115:J116"/>
    <mergeCell ref="K115:K116"/>
    <mergeCell ref="L115:L116"/>
    <mergeCell ref="I117:I118"/>
    <mergeCell ref="J117:J118"/>
    <mergeCell ref="K117:K118"/>
    <mergeCell ref="L117:L118"/>
    <mergeCell ref="I119:I120"/>
    <mergeCell ref="J119:J120"/>
    <mergeCell ref="K119:K120"/>
    <mergeCell ref="L119:L120"/>
    <mergeCell ref="I121:I122"/>
    <mergeCell ref="J121:J122"/>
    <mergeCell ref="K121:K122"/>
    <mergeCell ref="L121:L122"/>
    <mergeCell ref="I123:I124"/>
    <mergeCell ref="J123:J124"/>
    <mergeCell ref="L123:L124"/>
    <mergeCell ref="K123:K124"/>
    <mergeCell ref="I125:I126"/>
    <mergeCell ref="J125:J126"/>
    <mergeCell ref="K125:K126"/>
    <mergeCell ref="L125:L126"/>
    <mergeCell ref="I127:I128"/>
    <mergeCell ref="J127:J128"/>
    <mergeCell ref="K127:K128"/>
    <mergeCell ref="L127:L1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20D6-5F0B-394D-894D-9283DB72307D}">
  <dimension ref="A1"/>
  <sheetViews>
    <sheetView workbookViewId="0">
      <selection activeCell="C9" sqref="C9:C2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2024-09-24T17:32:01Z</dcterms:created>
  <dcterms:modified xsi:type="dcterms:W3CDTF">2024-09-26T14:16:29Z</dcterms:modified>
</cp:coreProperties>
</file>