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tesdupont/Documents/R-projects/DupontDobson2024/data/BCR-area-selection/"/>
    </mc:Choice>
  </mc:AlternateContent>
  <xr:revisionPtr revIDLastSave="0" documentId="13_ncr:1_{434E9C24-9497-1D41-834F-85FF463486FA}" xr6:coauthVersionLast="47" xr6:coauthVersionMax="47" xr10:uidLastSave="{00000000-0000-0000-0000-000000000000}"/>
  <bookViews>
    <workbookView xWindow="0" yWindow="740" windowWidth="2940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40" i="1"/>
  <c r="M2" i="1"/>
  <c r="L2" i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K24" i="1"/>
  <c r="M24" i="1" s="1"/>
  <c r="K25" i="1"/>
  <c r="M25" i="1" s="1"/>
  <c r="K26" i="1"/>
  <c r="M26" i="1" s="1"/>
  <c r="K27" i="1"/>
  <c r="M27" i="1" s="1"/>
  <c r="K28" i="1"/>
  <c r="M28" i="1" s="1"/>
  <c r="K29" i="1"/>
  <c r="M29" i="1" s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M39" i="1" s="1"/>
  <c r="K40" i="1"/>
  <c r="K41" i="1"/>
  <c r="M41" i="1" s="1"/>
  <c r="K42" i="1"/>
  <c r="M42" i="1" s="1"/>
  <c r="K43" i="1"/>
  <c r="M43" i="1" s="1"/>
  <c r="K44" i="1"/>
  <c r="M44" i="1" s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M51" i="1" s="1"/>
  <c r="K52" i="1"/>
  <c r="M52" i="1" s="1"/>
  <c r="K53" i="1"/>
  <c r="M53" i="1" s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M64" i="1" s="1"/>
  <c r="K65" i="1"/>
  <c r="M65" i="1" s="1"/>
  <c r="K66" i="1"/>
  <c r="M66" i="1" s="1"/>
  <c r="K67" i="1"/>
  <c r="M67" i="1" s="1"/>
  <c r="K68" i="1"/>
  <c r="M68" i="1" s="1"/>
  <c r="K69" i="1"/>
  <c r="M69" i="1" s="1"/>
  <c r="K23" i="1"/>
  <c r="M23" i="1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C2" i="1"/>
  <c r="D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O22" i="1" l="1"/>
  <c r="N22" i="1"/>
  <c r="L24" i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H70" i="1"/>
  <c r="J70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P22" i="1" l="1"/>
  <c r="J71" i="1"/>
  <c r="F7" i="1"/>
  <c r="F17" i="1"/>
  <c r="F13" i="1"/>
  <c r="F19" i="1"/>
  <c r="F22" i="1"/>
  <c r="F12" i="1"/>
</calcChain>
</file>

<file path=xl/sharedStrings.xml><?xml version="1.0" encoding="utf-8"?>
<sst xmlns="http://schemas.openxmlformats.org/spreadsheetml/2006/main" count="152" uniqueCount="97">
  <si>
    <t>Arctic Plains and Mountains</t>
  </si>
  <si>
    <t>Taiga Shield and Hudson Plains</t>
  </si>
  <si>
    <t>Boreal Softwood Shield</t>
  </si>
  <si>
    <t>Northwestern Interior Forest</t>
  </si>
  <si>
    <t>Boreal Taiga Plains</t>
  </si>
  <si>
    <t>Northern Rockies</t>
  </si>
  <si>
    <t>Prairie Potholes</t>
  </si>
  <si>
    <t>Great Basin</t>
  </si>
  <si>
    <t>Boreal Hardwood Transition</t>
  </si>
  <si>
    <t>Chihuahuan Desert</t>
  </si>
  <si>
    <t>Northern Pacific Rainforest</t>
  </si>
  <si>
    <t>Eastern Tallgrass Prairie</t>
  </si>
  <si>
    <t>Southern Rockies/Colorado Plateau</t>
  </si>
  <si>
    <t>Southeastern Coastal Plain</t>
  </si>
  <si>
    <t>Sierra Madre Occidental</t>
  </si>
  <si>
    <t>Appalachian Mountains</t>
  </si>
  <si>
    <t>Central Mixed Grass Prairie</t>
  </si>
  <si>
    <t>Shortgrass Prairie</t>
  </si>
  <si>
    <t>Sonoran and Mojave Deserts</t>
  </si>
  <si>
    <t>Badlands and Prairies</t>
  </si>
  <si>
    <t>Atlantic Northern Forest</t>
  </si>
  <si>
    <t>Central Hardwoods</t>
  </si>
  <si>
    <t>Western Alaska</t>
  </si>
  <si>
    <t>Prairie Hardwood Transition</t>
  </si>
  <si>
    <t>Great Lakes</t>
  </si>
  <si>
    <t>West Gulf Coastal Plain/Ouachitas</t>
  </si>
  <si>
    <t>Lower Great Lakes/ St. Lawrence Plain</t>
  </si>
  <si>
    <t>Oaks and Prairies</t>
  </si>
  <si>
    <t>Piedmont</t>
  </si>
  <si>
    <t>Coastal California</t>
  </si>
  <si>
    <t>Tamaulipan Brushlands</t>
  </si>
  <si>
    <t>Planicie Costera y Lomerios Humedos Del Golfo De Mexico</t>
  </si>
  <si>
    <t>Eje Neovolcanico Transversal</t>
  </si>
  <si>
    <t>Planicie De La Peninsula De Yucatan</t>
  </si>
  <si>
    <t>Planicie Costera, Lomerios y Canones De Occidente</t>
  </si>
  <si>
    <t>Mississippi Alluvial Valley</t>
  </si>
  <si>
    <t>Desierto De Baja California</t>
  </si>
  <si>
    <t>Peninsular Florida</t>
  </si>
  <si>
    <t>New England/Mid-Atlantic Coast</t>
  </si>
  <si>
    <t>Gulf Coastal Prairie</t>
  </si>
  <si>
    <t>Sierra Madre Del Sur</t>
  </si>
  <si>
    <t>Planicie Costera y Lomerios Del Pacifico Sur</t>
  </si>
  <si>
    <t>Cuenca Del Rio Balsas</t>
  </si>
  <si>
    <t>Edwards Plateau</t>
  </si>
  <si>
    <t>Sierra Nevada</t>
  </si>
  <si>
    <t>Sur Del Altiplano Mexicano</t>
  </si>
  <si>
    <t>Sierra Madre Oriental</t>
  </si>
  <si>
    <t>Planicie Costera y Lomerios Secos Del Golfo De Mexico</t>
  </si>
  <si>
    <t>Aleutian/Bering Sea Islands</t>
  </si>
  <si>
    <t>Not Rated</t>
  </si>
  <si>
    <t>Altos De Chiapas</t>
  </si>
  <si>
    <t>Planicie Noroccidental De Yucatan</t>
  </si>
  <si>
    <t>Sierra Norte De Puebla-Oaxaca</t>
  </si>
  <si>
    <t>Sierra Madre De Chiapas</t>
  </si>
  <si>
    <t>Depresiones Intermontanas</t>
  </si>
  <si>
    <t>Pantanos De Centla-Laguna De Terminos</t>
  </si>
  <si>
    <t>Planicie Costera Del Soconusco</t>
  </si>
  <si>
    <t>Sierras y Planicies Del Cabo</t>
  </si>
  <si>
    <t>Marismas Nacionales</t>
  </si>
  <si>
    <t>Valle Tehuacan-Cuicatlan</t>
  </si>
  <si>
    <t>Sierras De Baja California</t>
  </si>
  <si>
    <t>Islas Del Golfo De California</t>
  </si>
  <si>
    <t>Los Tuxtlas</t>
  </si>
  <si>
    <t>Isla Cozumel</t>
  </si>
  <si>
    <t>Islas Marias</t>
  </si>
  <si>
    <t>Isla Guadalupe</t>
  </si>
  <si>
    <t>Archipielago De Revillagigedo</t>
  </si>
  <si>
    <t>Arrecife Alacranes</t>
  </si>
  <si>
    <t>No obvious western equivalent</t>
  </si>
  <si>
    <t>No obvious eastern equivalent</t>
  </si>
  <si>
    <t>No obvious eastern equivalent, and more interior than east or west</t>
  </si>
  <si>
    <t>High latitude with sparse coverage</t>
  </si>
  <si>
    <t>Largely in Mexico with no coverage</t>
  </si>
  <si>
    <t>Inclusion decision criteria</t>
  </si>
  <si>
    <t>INCLUDED (1)</t>
  </si>
  <si>
    <t>INCLUDED (2)</t>
  </si>
  <si>
    <t>INCLUDED (3)</t>
  </si>
  <si>
    <t>INCLUDED (4)</t>
  </si>
  <si>
    <t>INCLUDED (5)</t>
  </si>
  <si>
    <t>INCLUDED (6)</t>
  </si>
  <si>
    <t>Proportion of total</t>
  </si>
  <si>
    <t>Area (in million sq. miles)</t>
  </si>
  <si>
    <t>Bird conservation region</t>
  </si>
  <si>
    <t>Similar to Shortgrass Prairie, Shortgrass Prairie is more obviously western</t>
  </si>
  <si>
    <t>Cumulative total for included regions</t>
  </si>
  <si>
    <t>-</t>
  </si>
  <si>
    <t>Cumulative total</t>
  </si>
  <si>
    <t>Column1</t>
  </si>
  <si>
    <t>Column2</t>
  </si>
  <si>
    <t>Options</t>
  </si>
  <si>
    <t>Selections</t>
  </si>
  <si>
    <t>OptionsArea</t>
  </si>
  <si>
    <t>SelectionsArea</t>
  </si>
  <si>
    <t>BBS-useable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</si>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</sst>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13" formatCode="0%"/>
    </dxf>
    <dxf>
      <numFmt numFmtId="164" formatCode="0.0%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13" formatCode="0%"/>
    </dxf>
    <dxf>
      <numFmt numFmtId="164" formatCode="0.0%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2B12E4-6DE9-5D46-BC63-0FEFFA0AE415}" name="Table1" displayName="Table1" ref="A1:P70" totalsRowCount="1" headerRowDxfId="17">
  <autoFilter ref="A1:P69" xr:uid="{5B2B12E4-6DE9-5D46-BC63-0FEFFA0AE415}"/>
  <tableColumns count="16">
    <tableColumn id="1" xr3:uid="{D75B59FC-DF98-C84F-B0BE-57ADE87F626D}" name="Bird conservation region"/>
    <tableColumn id="2" xr3:uid="{737BED45-E7F1-294E-A610-2ABE1FC58EF6}" name="Area (in million sq. miles)" dataDxfId="16" totalsRowDxfId="8"/>
    <tableColumn id="4" xr3:uid="{0D691A5D-4D94-1843-B2A0-7D22901B5573}" name="Proportion of total" dataDxfId="15" totalsRowDxfId="7">
      <calculatedColumnFormula>Table1[[#This Row],[Area (in million sq. miles)]]/SUM(Table1[Area (in million sq. miles)])</calculatedColumnFormula>
    </tableColumn>
    <tableColumn id="7" xr3:uid="{57B87362-4A88-FD47-B356-0B91F2686CBE}" name="Cumulative total" dataDxfId="14" totalsRowDxfId="6"/>
    <tableColumn id="3" xr3:uid="{847DFF07-65B7-8B4D-89F8-6B9035B89B87}" name="Inclusion decision criteria"/>
    <tableColumn id="5" xr3:uid="{2365A172-D6F4-254D-BE97-DB81C9CDE88B}" name="Cumulative total for included regions" dataDxfId="13" totalsRowDxfId="5"/>
    <tableColumn id="6" xr3:uid="{2CC50787-3B44-6B42-B75B-016CC5CF4893}" name="Options"/>
    <tableColumn id="8" xr3:uid="{83CB12A1-1334-FF47-9F28-4F19DAF7A5A1}" name="OptionsArea" totalsRowFunction="custom" dataDxfId="12" totalsRowDxfId="4">
      <calculatedColumnFormula>Table1[[#This Row],[Area (in million sq. miles)]]*Table1[[#This Row],[Options]]</calculatedColumnFormula>
      <totalsRowFormula>SUM(Table1[OptionsArea])</totalsRowFormula>
    </tableColumn>
    <tableColumn id="9" xr3:uid="{AA023BC6-F390-C446-9478-FF1F9091B671}" name="Selections"/>
    <tableColumn id="10" xr3:uid="{09D0F11F-2F61-7F46-B4F2-D51B5AB627BF}" name="SelectionsArea" totalsRowFunction="custom" dataDxfId="11" totalsRowDxfId="3">
      <calculatedColumnFormula>Table1[[#This Row],[Area (in million sq. miles)]]*Table1[[#This Row],[Selections]]</calculatedColumnFormula>
      <totalsRowFormula>SUM(Table1[SelectionsArea])</totalsRowFormula>
    </tableColumn>
    <tableColumn id="11" xr3:uid="{D19CF88E-60AB-DE44-92F6-2000E41CD283}" name="BBS-useable"/>
    <tableColumn id="12" xr3:uid="{0BB73E5C-1E90-824D-AB14-CE862678CE75}" name="Column1" dataDxfId="10">
      <calculatedColumnFormula>K2</calculatedColumnFormula>
    </tableColumn>
    <tableColumn id="13" xr3:uid="{C2814819-8E3C-154B-9745-9CA5841C92FB}" name="Column2" dataDxfId="9">
      <calculatedColumnFormula>Table1[[#This Row],[Area (in million sq. miles)]]*Table1[[#This Row],[BBS-useable]]</calculatedColumnFormula>
    </tableColumn>
    <tableColumn id="14" xr3:uid="{CF841090-EA48-6442-AA69-3BB6879FD8A1}" name="Column3" dataDxfId="2"/>
    <tableColumn id="15" xr3:uid="{3889C3A1-BD4F-0146-885F-233747CD9C1B}" name="Column4" dataDxfId="1"/>
    <tableColumn id="16" xr3:uid="{35AB9E50-CC81-B142-945F-8E61185E875C}" name="Column5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topLeftCell="C1" workbookViewId="0">
      <selection activeCell="L22" sqref="L22"/>
    </sheetView>
  </sheetViews>
  <sheetFormatPr baseColWidth="10" defaultColWidth="8.83203125" defaultRowHeight="15" x14ac:dyDescent="0.2"/>
  <cols>
    <col min="1" max="1" width="45.6640625" bestFit="1" customWidth="1"/>
    <col min="2" max="2" width="25.6640625" style="3" bestFit="1" customWidth="1"/>
    <col min="3" max="3" width="20.5" style="3" bestFit="1" customWidth="1"/>
    <col min="4" max="4" width="20.5" style="5" customWidth="1"/>
    <col min="5" max="5" width="33" customWidth="1"/>
    <col min="6" max="6" width="15.33203125" style="4" customWidth="1"/>
    <col min="7" max="7" width="12.1640625" bestFit="1" customWidth="1"/>
    <col min="8" max="8" width="15.83203125" bestFit="1" customWidth="1"/>
    <col min="9" max="9" width="14.1640625" bestFit="1" customWidth="1"/>
    <col min="10" max="10" width="17.83203125" bestFit="1" customWidth="1"/>
    <col min="11" max="11" width="15.5" bestFit="1" customWidth="1"/>
  </cols>
  <sheetData>
    <row r="1" spans="1:16" s="1" customFormat="1" x14ac:dyDescent="0.2">
      <c r="A1" s="1" t="s">
        <v>82</v>
      </c>
      <c r="B1" s="2" t="s">
        <v>81</v>
      </c>
      <c r="C1" s="2" t="s">
        <v>80</v>
      </c>
      <c r="D1" s="7" t="s">
        <v>86</v>
      </c>
      <c r="E1" s="1" t="s">
        <v>73</v>
      </c>
      <c r="F1" s="6" t="s">
        <v>84</v>
      </c>
      <c r="G1" s="1" t="s">
        <v>89</v>
      </c>
      <c r="H1" s="1" t="s">
        <v>91</v>
      </c>
      <c r="I1" s="1" t="s">
        <v>90</v>
      </c>
      <c r="J1" s="1" t="s">
        <v>92</v>
      </c>
      <c r="K1" s="1" t="s">
        <v>93</v>
      </c>
      <c r="L1" s="1" t="s">
        <v>87</v>
      </c>
      <c r="M1" s="1" t="s">
        <v>88</v>
      </c>
      <c r="N1" s="1" t="s">
        <v>94</v>
      </c>
      <c r="O1" s="1" t="s">
        <v>95</v>
      </c>
      <c r="P1" s="1" t="s">
        <v>96</v>
      </c>
    </row>
    <row r="2" spans="1:16" x14ac:dyDescent="0.2">
      <c r="A2" t="s">
        <v>0</v>
      </c>
      <c r="B2" s="3">
        <v>1.1410084568240739</v>
      </c>
      <c r="C2" s="4">
        <f>Table1[[#This Row],[Area (in million sq. miles)]]/SUM(Table1[Area (in million sq. miles)])</f>
        <v>0.13799283823967334</v>
      </c>
      <c r="D2" s="5">
        <f>Table1[[#This Row],[Proportion of total]]</f>
        <v>0.13799283823967334</v>
      </c>
      <c r="E2" t="s">
        <v>71</v>
      </c>
      <c r="G2">
        <v>0</v>
      </c>
      <c r="H2">
        <f>Table1[[#This Row],[Area (in million sq. miles)]]*Table1[[#This Row],[Options]]</f>
        <v>0</v>
      </c>
      <c r="I2">
        <v>0</v>
      </c>
      <c r="J2">
        <f>Table1[[#This Row],[Area (in million sq. miles)]]*Table1[[#This Row],[Selections]]</f>
        <v>0</v>
      </c>
      <c r="K2">
        <v>0</v>
      </c>
      <c r="L2">
        <f t="shared" ref="L2:L33" si="0">K2</f>
        <v>0</v>
      </c>
      <c r="M2" s="8">
        <f>Table1[[#This Row],[Area (in million sq. miles)]]*Table1[[#This Row],[BBS-useable]]</f>
        <v>0</v>
      </c>
      <c r="N2" s="8"/>
      <c r="O2" s="8"/>
      <c r="P2" s="8"/>
    </row>
    <row r="3" spans="1:16" x14ac:dyDescent="0.2">
      <c r="A3" t="s">
        <v>1</v>
      </c>
      <c r="B3" s="3">
        <v>0.6808458396638003</v>
      </c>
      <c r="C3" s="4">
        <f>Table1[[#This Row],[Area (in million sq. miles)]]/SUM(Table1[Area (in million sq. miles)])</f>
        <v>8.2341063518837104E-2</v>
      </c>
      <c r="D3" s="5">
        <f>D2+Table1[[#This Row],[Proportion of total]]</f>
        <v>0.22033390175851045</v>
      </c>
      <c r="E3" t="s">
        <v>71</v>
      </c>
      <c r="G3">
        <v>0</v>
      </c>
      <c r="H3">
        <f>Table1[[#This Row],[Area (in million sq. miles)]]*Table1[[#This Row],[Options]]</f>
        <v>0</v>
      </c>
      <c r="I3">
        <v>0</v>
      </c>
      <c r="J3">
        <f>Table1[[#This Row],[Area (in million sq. miles)]]*Table1[[#This Row],[Selections]]</f>
        <v>0</v>
      </c>
      <c r="K3">
        <v>0</v>
      </c>
      <c r="L3">
        <f>L2+K3</f>
        <v>0</v>
      </c>
      <c r="M3" s="8">
        <f>Table1[[#This Row],[Area (in million sq. miles)]]*Table1[[#This Row],[BBS-useable]]</f>
        <v>0</v>
      </c>
      <c r="N3" s="8"/>
      <c r="O3" s="8"/>
      <c r="P3" s="8"/>
    </row>
    <row r="4" spans="1:16" x14ac:dyDescent="0.2">
      <c r="A4" t="s">
        <v>2</v>
      </c>
      <c r="B4" s="3">
        <v>0.57706466995310102</v>
      </c>
      <c r="C4" s="4">
        <f>Table1[[#This Row],[Area (in million sq. miles)]]/SUM(Table1[Area (in million sq. miles)])</f>
        <v>6.978983475400008E-2</v>
      </c>
      <c r="D4" s="5">
        <f>D3+Table1[[#This Row],[Proportion of total]]</f>
        <v>0.29012373651251055</v>
      </c>
      <c r="E4" t="s">
        <v>71</v>
      </c>
      <c r="G4">
        <v>0</v>
      </c>
      <c r="H4">
        <f>Table1[[#This Row],[Area (in million sq. miles)]]*Table1[[#This Row],[Options]]</f>
        <v>0</v>
      </c>
      <c r="I4">
        <v>0</v>
      </c>
      <c r="J4">
        <f>Table1[[#This Row],[Area (in million sq. miles)]]*Table1[[#This Row],[Selections]]</f>
        <v>0</v>
      </c>
      <c r="K4">
        <v>0</v>
      </c>
      <c r="L4">
        <f t="shared" ref="L4:L67" si="1">L3+K4</f>
        <v>0</v>
      </c>
      <c r="M4" s="8">
        <f>Table1[[#This Row],[Area (in million sq. miles)]]*Table1[[#This Row],[BBS-useable]]</f>
        <v>0</v>
      </c>
      <c r="N4" s="8"/>
      <c r="O4" s="8"/>
      <c r="P4" s="8"/>
    </row>
    <row r="5" spans="1:16" x14ac:dyDescent="0.2">
      <c r="A5" t="s">
        <v>3</v>
      </c>
      <c r="B5" s="3">
        <v>0.55499534608986822</v>
      </c>
      <c r="C5" s="4">
        <f>Table1[[#This Row],[Area (in million sq. miles)]]/SUM(Table1[Area (in million sq. miles)])</f>
        <v>6.7120784739774286E-2</v>
      </c>
      <c r="D5" s="5">
        <f>D4+Table1[[#This Row],[Proportion of total]]</f>
        <v>0.35724452125228484</v>
      </c>
      <c r="E5" t="s">
        <v>71</v>
      </c>
      <c r="G5">
        <v>0</v>
      </c>
      <c r="H5">
        <f>Table1[[#This Row],[Area (in million sq. miles)]]*Table1[[#This Row],[Options]]</f>
        <v>0</v>
      </c>
      <c r="I5">
        <v>0</v>
      </c>
      <c r="J5">
        <f>Table1[[#This Row],[Area (in million sq. miles)]]*Table1[[#This Row],[Selections]]</f>
        <v>0</v>
      </c>
      <c r="K5">
        <v>0</v>
      </c>
      <c r="L5">
        <f t="shared" si="1"/>
        <v>0</v>
      </c>
      <c r="M5" s="8">
        <f>Table1[[#This Row],[Area (in million sq. miles)]]*Table1[[#This Row],[BBS-useable]]</f>
        <v>0</v>
      </c>
      <c r="N5" s="8"/>
      <c r="O5" s="8"/>
      <c r="P5" s="8"/>
    </row>
    <row r="6" spans="1:16" x14ac:dyDescent="0.2">
      <c r="A6" t="s">
        <v>4</v>
      </c>
      <c r="B6" s="3">
        <v>0.53952521015673582</v>
      </c>
      <c r="C6" s="4">
        <f>Table1[[#This Row],[Area (in million sq. miles)]]/SUM(Table1[Area (in million sq. miles)])</f>
        <v>6.5249836323398397E-2</v>
      </c>
      <c r="D6" s="5">
        <f>D5+Table1[[#This Row],[Proportion of total]]</f>
        <v>0.42249435757568321</v>
      </c>
      <c r="E6" t="s">
        <v>71</v>
      </c>
      <c r="G6">
        <v>0</v>
      </c>
      <c r="H6">
        <f>Table1[[#This Row],[Area (in million sq. miles)]]*Table1[[#This Row],[Options]]</f>
        <v>0</v>
      </c>
      <c r="I6">
        <v>0</v>
      </c>
      <c r="J6">
        <f>Table1[[#This Row],[Area (in million sq. miles)]]*Table1[[#This Row],[Selections]]</f>
        <v>0</v>
      </c>
      <c r="K6">
        <v>0</v>
      </c>
      <c r="L6">
        <f t="shared" si="1"/>
        <v>0</v>
      </c>
      <c r="M6" s="8">
        <f>Table1[[#This Row],[Area (in million sq. miles)]]*Table1[[#This Row],[BBS-useable]]</f>
        <v>0</v>
      </c>
      <c r="N6" s="8"/>
      <c r="O6" s="8"/>
      <c r="P6" s="8"/>
    </row>
    <row r="7" spans="1:16" x14ac:dyDescent="0.2">
      <c r="A7" t="s">
        <v>5</v>
      </c>
      <c r="B7" s="3">
        <v>0.36615918634448119</v>
      </c>
      <c r="C7" s="4">
        <f>Table1[[#This Row],[Area (in million sq. miles)]]/SUM(Table1[Area (in million sq. miles)])</f>
        <v>4.4283059489185664E-2</v>
      </c>
      <c r="D7" s="5">
        <f>D6+Table1[[#This Row],[Proportion of total]]</f>
        <v>0.46677741706486886</v>
      </c>
      <c r="E7" t="s">
        <v>74</v>
      </c>
      <c r="F7" s="4">
        <f ca="1">Table1[[#This Row],[Cumulative total for included regions]]/100</f>
        <v>4.4000000000000004E-2</v>
      </c>
      <c r="G7">
        <v>1</v>
      </c>
      <c r="H7">
        <f>Table1[[#This Row],[Area (in million sq. miles)]]*Table1[[#This Row],[Options]]</f>
        <v>0.36615918634448119</v>
      </c>
      <c r="I7">
        <v>1</v>
      </c>
      <c r="J7">
        <f>Table1[[#This Row],[Area (in million sq. miles)]]*Table1[[#This Row],[Selections]]</f>
        <v>0.36615918634448119</v>
      </c>
      <c r="K7">
        <v>1</v>
      </c>
      <c r="L7">
        <f t="shared" si="1"/>
        <v>1</v>
      </c>
      <c r="M7" s="8">
        <f>Table1[[#This Row],[Area (in million sq. miles)]]*Table1[[#This Row],[BBS-useable]]</f>
        <v>0.36615918634448119</v>
      </c>
      <c r="N7" s="8"/>
      <c r="O7" s="8"/>
      <c r="P7" s="8"/>
    </row>
    <row r="8" spans="1:16" x14ac:dyDescent="0.2">
      <c r="A8" t="s">
        <v>6</v>
      </c>
      <c r="B8" s="3">
        <v>0.34091661266310452</v>
      </c>
      <c r="C8" s="4">
        <f>Table1[[#This Row],[Area (in million sq. miles)]]/SUM(Table1[Area (in million sq. miles)])</f>
        <v>4.1230238656934537E-2</v>
      </c>
      <c r="D8" s="5">
        <f>D7+Table1[[#This Row],[Proportion of total]]</f>
        <v>0.5080076557218034</v>
      </c>
      <c r="E8" t="s">
        <v>69</v>
      </c>
      <c r="G8">
        <v>1</v>
      </c>
      <c r="H8">
        <f>Table1[[#This Row],[Area (in million sq. miles)]]*Table1[[#This Row],[Options]]</f>
        <v>0.34091661266310452</v>
      </c>
      <c r="I8">
        <v>0</v>
      </c>
      <c r="J8">
        <f>Table1[[#This Row],[Area (in million sq. miles)]]*Table1[[#This Row],[Selections]]</f>
        <v>0</v>
      </c>
      <c r="K8">
        <v>1</v>
      </c>
      <c r="L8">
        <f t="shared" si="1"/>
        <v>2</v>
      </c>
      <c r="M8" s="8">
        <f>Table1[[#This Row],[Area (in million sq. miles)]]*Table1[[#This Row],[BBS-useable]]</f>
        <v>0.34091661266310452</v>
      </c>
      <c r="N8" s="8"/>
      <c r="O8" s="8"/>
      <c r="P8" s="8"/>
    </row>
    <row r="9" spans="1:16" x14ac:dyDescent="0.2">
      <c r="A9" t="s">
        <v>7</v>
      </c>
      <c r="B9" s="3">
        <v>0.29260980655235858</v>
      </c>
      <c r="C9" s="4">
        <f>Table1[[#This Row],[Area (in million sq. miles)]]/SUM(Table1[Area (in million sq. miles)])</f>
        <v>3.5388044200225774E-2</v>
      </c>
      <c r="D9" s="5">
        <f>D8+Table1[[#This Row],[Proportion of total]]</f>
        <v>0.54339569992202919</v>
      </c>
      <c r="E9" t="s">
        <v>69</v>
      </c>
      <c r="G9">
        <v>1</v>
      </c>
      <c r="H9">
        <f>Table1[[#This Row],[Area (in million sq. miles)]]*Table1[[#This Row],[Options]]</f>
        <v>0.29260980655235858</v>
      </c>
      <c r="I9">
        <v>0</v>
      </c>
      <c r="J9">
        <f>Table1[[#This Row],[Area (in million sq. miles)]]*Table1[[#This Row],[Selections]]</f>
        <v>0</v>
      </c>
      <c r="K9">
        <v>1</v>
      </c>
      <c r="L9">
        <f t="shared" si="1"/>
        <v>3</v>
      </c>
      <c r="M9" s="8">
        <f>Table1[[#This Row],[Area (in million sq. miles)]]*Table1[[#This Row],[BBS-useable]]</f>
        <v>0.29260980655235858</v>
      </c>
      <c r="N9" s="8"/>
      <c r="O9" s="8"/>
      <c r="P9" s="8"/>
    </row>
    <row r="10" spans="1:16" x14ac:dyDescent="0.2">
      <c r="A10" t="s">
        <v>8</v>
      </c>
      <c r="B10" s="3">
        <v>0.2337736085694033</v>
      </c>
      <c r="C10" s="4">
        <f>Table1[[#This Row],[Area (in million sq. miles)]]/SUM(Table1[Area (in million sq. miles)])</f>
        <v>2.8272431776547507E-2</v>
      </c>
      <c r="D10" s="5">
        <f>D9+Table1[[#This Row],[Proportion of total]]</f>
        <v>0.57166813169857666</v>
      </c>
      <c r="E10" t="s">
        <v>70</v>
      </c>
      <c r="G10">
        <v>1</v>
      </c>
      <c r="H10">
        <f>Table1[[#This Row],[Area (in million sq. miles)]]*Table1[[#This Row],[Options]]</f>
        <v>0.2337736085694033</v>
      </c>
      <c r="I10">
        <v>0</v>
      </c>
      <c r="J10">
        <f>Table1[[#This Row],[Area (in million sq. miles)]]*Table1[[#This Row],[Selections]]</f>
        <v>0</v>
      </c>
      <c r="K10">
        <v>1</v>
      </c>
      <c r="L10">
        <f t="shared" si="1"/>
        <v>4</v>
      </c>
      <c r="M10" s="8">
        <f>Table1[[#This Row],[Area (in million sq. miles)]]*Table1[[#This Row],[BBS-useable]]</f>
        <v>0.2337736085694033</v>
      </c>
      <c r="N10" s="8"/>
      <c r="O10" s="8"/>
      <c r="P10" s="8"/>
    </row>
    <row r="11" spans="1:16" x14ac:dyDescent="0.2">
      <c r="A11" t="s">
        <v>9</v>
      </c>
      <c r="B11" s="3">
        <v>0.22146587337095669</v>
      </c>
      <c r="C11" s="4">
        <f>Table1[[#This Row],[Area (in million sq. miles)]]/SUM(Table1[Area (in million sq. miles)])</f>
        <v>2.6783942096932592E-2</v>
      </c>
      <c r="D11" s="5">
        <f>D10+Table1[[#This Row],[Proportion of total]]</f>
        <v>0.59845207379550924</v>
      </c>
      <c r="E11" t="s">
        <v>72</v>
      </c>
      <c r="G11">
        <v>0</v>
      </c>
      <c r="H11">
        <f>Table1[[#This Row],[Area (in million sq. miles)]]*Table1[[#This Row],[Options]]</f>
        <v>0</v>
      </c>
      <c r="I11">
        <v>0</v>
      </c>
      <c r="J11">
        <f>Table1[[#This Row],[Area (in million sq. miles)]]*Table1[[#This Row],[Selections]]</f>
        <v>0</v>
      </c>
      <c r="K11">
        <v>0</v>
      </c>
      <c r="L11">
        <f t="shared" si="1"/>
        <v>4</v>
      </c>
      <c r="M11" s="8">
        <f>Table1[[#This Row],[Area (in million sq. miles)]]*Table1[[#This Row],[BBS-useable]]</f>
        <v>0</v>
      </c>
      <c r="N11" s="8"/>
      <c r="O11" s="8"/>
      <c r="P11" s="8"/>
    </row>
    <row r="12" spans="1:16" x14ac:dyDescent="0.2">
      <c r="A12" t="s">
        <v>10</v>
      </c>
      <c r="B12" s="3">
        <v>0.21368411383212141</v>
      </c>
      <c r="C12" s="4">
        <f>Table1[[#This Row],[Area (in million sq. miles)]]/SUM(Table1[Area (in million sq. miles)])</f>
        <v>2.5842821039643093E-2</v>
      </c>
      <c r="D12" s="5">
        <f>D11+Table1[[#This Row],[Proportion of total]]</f>
        <v>0.62429489483515233</v>
      </c>
      <c r="E12" t="s">
        <v>75</v>
      </c>
      <c r="F12" s="4">
        <f ca="1">Table1[[#This Row],[Cumulative total for included regions]]/100</f>
        <v>7.0000000000000007E-2</v>
      </c>
      <c r="G12">
        <v>1</v>
      </c>
      <c r="H12">
        <f>Table1[[#This Row],[Area (in million sq. miles)]]*Table1[[#This Row],[Options]]</f>
        <v>0.21368411383212141</v>
      </c>
      <c r="I12">
        <v>1</v>
      </c>
      <c r="J12">
        <f>Table1[[#This Row],[Area (in million sq. miles)]]*Table1[[#This Row],[Selections]]</f>
        <v>0.21368411383212141</v>
      </c>
      <c r="K12">
        <v>1</v>
      </c>
      <c r="L12">
        <f t="shared" si="1"/>
        <v>5</v>
      </c>
      <c r="M12" s="8">
        <f>Table1[[#This Row],[Area (in million sq. miles)]]*Table1[[#This Row],[BBS-useable]]</f>
        <v>0.21368411383212141</v>
      </c>
      <c r="N12" s="8"/>
      <c r="O12" s="8"/>
      <c r="P12" s="8"/>
    </row>
    <row r="13" spans="1:16" x14ac:dyDescent="0.2">
      <c r="A13" t="s">
        <v>11</v>
      </c>
      <c r="B13" s="3">
        <v>0.19993126213570489</v>
      </c>
      <c r="C13" s="4">
        <f>Table1[[#This Row],[Area (in million sq. miles)]]/SUM(Table1[Area (in million sq. miles)])</f>
        <v>2.4179559888397803E-2</v>
      </c>
      <c r="D13" s="5">
        <f>D12+Table1[[#This Row],[Proportion of total]]</f>
        <v>0.64847445472355014</v>
      </c>
      <c r="E13" t="s">
        <v>76</v>
      </c>
      <c r="F13" s="4">
        <f ca="1">Table1[[#This Row],[Cumulative total for included regions]]/100</f>
        <v>9.4E-2</v>
      </c>
      <c r="G13">
        <v>1</v>
      </c>
      <c r="H13">
        <f>Table1[[#This Row],[Area (in million sq. miles)]]*Table1[[#This Row],[Options]]</f>
        <v>0.19993126213570489</v>
      </c>
      <c r="I13">
        <v>1</v>
      </c>
      <c r="J13">
        <f>Table1[[#This Row],[Area (in million sq. miles)]]*Table1[[#This Row],[Selections]]</f>
        <v>0.19993126213570489</v>
      </c>
      <c r="K13">
        <v>1</v>
      </c>
      <c r="L13">
        <f t="shared" si="1"/>
        <v>6</v>
      </c>
      <c r="M13" s="8">
        <f>Table1[[#This Row],[Area (in million sq. miles)]]*Table1[[#This Row],[BBS-useable]]</f>
        <v>0.19993126213570489</v>
      </c>
      <c r="N13" s="8"/>
      <c r="O13" s="8"/>
      <c r="P13" s="8"/>
    </row>
    <row r="14" spans="1:16" x14ac:dyDescent="0.2">
      <c r="A14" t="s">
        <v>12</v>
      </c>
      <c r="B14" s="3">
        <v>0.19951622329584401</v>
      </c>
      <c r="C14" s="4">
        <f>Table1[[#This Row],[Area (in million sq. miles)]]/SUM(Table1[Area (in million sq. miles)])</f>
        <v>2.412936535465042E-2</v>
      </c>
      <c r="D14" s="5">
        <f>D13+Table1[[#This Row],[Proportion of total]]</f>
        <v>0.67260382007820052</v>
      </c>
      <c r="E14" t="s">
        <v>69</v>
      </c>
      <c r="G14">
        <v>1</v>
      </c>
      <c r="H14">
        <f>Table1[[#This Row],[Area (in million sq. miles)]]*Table1[[#This Row],[Options]]</f>
        <v>0.19951622329584401</v>
      </c>
      <c r="I14">
        <v>0</v>
      </c>
      <c r="J14">
        <f>Table1[[#This Row],[Area (in million sq. miles)]]*Table1[[#This Row],[Selections]]</f>
        <v>0</v>
      </c>
      <c r="K14">
        <v>1</v>
      </c>
      <c r="L14">
        <f t="shared" si="1"/>
        <v>7</v>
      </c>
      <c r="M14" s="8">
        <f>Table1[[#This Row],[Area (in million sq. miles)]]*Table1[[#This Row],[BBS-useable]]</f>
        <v>0.19951622329584401</v>
      </c>
      <c r="N14" s="8"/>
      <c r="O14" s="8"/>
      <c r="P14" s="8"/>
    </row>
    <row r="15" spans="1:16" x14ac:dyDescent="0.2">
      <c r="A15" t="s">
        <v>13</v>
      </c>
      <c r="B15" s="3">
        <v>0.1883225634716395</v>
      </c>
      <c r="C15" s="4">
        <f>Table1[[#This Row],[Area (in million sq. miles)]]/SUM(Table1[Area (in million sq. miles)])</f>
        <v>2.2775611243369943E-2</v>
      </c>
      <c r="D15" s="5">
        <f>D14+Table1[[#This Row],[Proportion of total]]</f>
        <v>0.69537943132157043</v>
      </c>
      <c r="E15" t="s">
        <v>68</v>
      </c>
      <c r="G15">
        <v>1</v>
      </c>
      <c r="H15">
        <f>Table1[[#This Row],[Area (in million sq. miles)]]*Table1[[#This Row],[Options]]</f>
        <v>0.1883225634716395</v>
      </c>
      <c r="I15">
        <v>0</v>
      </c>
      <c r="J15">
        <f>Table1[[#This Row],[Area (in million sq. miles)]]*Table1[[#This Row],[Selections]]</f>
        <v>0</v>
      </c>
      <c r="K15">
        <v>1</v>
      </c>
      <c r="L15">
        <f t="shared" si="1"/>
        <v>8</v>
      </c>
      <c r="M15" s="8">
        <f>Table1[[#This Row],[Area (in million sq. miles)]]*Table1[[#This Row],[BBS-useable]]</f>
        <v>0.1883225634716395</v>
      </c>
      <c r="N15" s="8"/>
      <c r="O15" s="8"/>
      <c r="P15" s="8"/>
    </row>
    <row r="16" spans="1:16" x14ac:dyDescent="0.2">
      <c r="A16" t="s">
        <v>14</v>
      </c>
      <c r="B16" s="3">
        <v>0.16687635939058271</v>
      </c>
      <c r="C16" s="4">
        <f>Table1[[#This Row],[Area (in million sq. miles)]]/SUM(Table1[Area (in million sq. miles)])</f>
        <v>2.0181920939925862E-2</v>
      </c>
      <c r="D16" s="5">
        <f>D15+Table1[[#This Row],[Proportion of total]]</f>
        <v>0.71556135226149631</v>
      </c>
      <c r="E16" t="s">
        <v>72</v>
      </c>
      <c r="G16">
        <v>0</v>
      </c>
      <c r="H16">
        <f>Table1[[#This Row],[Area (in million sq. miles)]]*Table1[[#This Row],[Options]]</f>
        <v>0</v>
      </c>
      <c r="I16">
        <v>0</v>
      </c>
      <c r="J16">
        <f>Table1[[#This Row],[Area (in million sq. miles)]]*Table1[[#This Row],[Selections]]</f>
        <v>0</v>
      </c>
      <c r="K16">
        <v>0</v>
      </c>
      <c r="L16">
        <f t="shared" si="1"/>
        <v>8</v>
      </c>
      <c r="M16" s="8">
        <f>Table1[[#This Row],[Area (in million sq. miles)]]*Table1[[#This Row],[BBS-useable]]</f>
        <v>0</v>
      </c>
      <c r="N16" s="8"/>
      <c r="O16" s="8"/>
      <c r="P16" s="8"/>
    </row>
    <row r="17" spans="1:16" x14ac:dyDescent="0.2">
      <c r="A17" t="s">
        <v>15</v>
      </c>
      <c r="B17" s="3">
        <v>0.16209522316737851</v>
      </c>
      <c r="C17" s="4">
        <f>Table1[[#This Row],[Area (in million sq. miles)]]/SUM(Table1[Area (in million sq. miles)])</f>
        <v>1.9603693361063858E-2</v>
      </c>
      <c r="D17" s="5">
        <f>D16+Table1[[#This Row],[Proportion of total]]</f>
        <v>0.73516504562256013</v>
      </c>
      <c r="E17" t="s">
        <v>77</v>
      </c>
      <c r="F17" s="4">
        <f ca="1">Table1[[#This Row],[Cumulative total for included regions]]/100</f>
        <v>0.114</v>
      </c>
      <c r="G17">
        <v>1</v>
      </c>
      <c r="H17">
        <f>Table1[[#This Row],[Area (in million sq. miles)]]*Table1[[#This Row],[Options]]</f>
        <v>0.16209522316737851</v>
      </c>
      <c r="I17">
        <v>1</v>
      </c>
      <c r="J17">
        <f>Table1[[#This Row],[Area (in million sq. miles)]]*Table1[[#This Row],[Selections]]</f>
        <v>0.16209522316737851</v>
      </c>
      <c r="K17">
        <v>1</v>
      </c>
      <c r="L17">
        <f t="shared" si="1"/>
        <v>9</v>
      </c>
      <c r="M17" s="8">
        <f>Table1[[#This Row],[Area (in million sq. miles)]]*Table1[[#This Row],[BBS-useable]]</f>
        <v>0.16209522316737851</v>
      </c>
      <c r="N17" s="8"/>
      <c r="O17" s="8"/>
      <c r="P17" s="8"/>
    </row>
    <row r="18" spans="1:16" x14ac:dyDescent="0.2">
      <c r="A18" t="s">
        <v>16</v>
      </c>
      <c r="B18" s="3">
        <v>0.15339078128854011</v>
      </c>
      <c r="C18" s="4">
        <f>Table1[[#This Row],[Area (in million sq. miles)]]/SUM(Table1[Area (in million sq. miles)])</f>
        <v>1.8550983687468173E-2</v>
      </c>
      <c r="D18" s="5">
        <f>D17+Table1[[#This Row],[Proportion of total]]</f>
        <v>0.75371602931002835</v>
      </c>
      <c r="E18" t="s">
        <v>83</v>
      </c>
      <c r="G18">
        <v>1</v>
      </c>
      <c r="H18">
        <f>Table1[[#This Row],[Area (in million sq. miles)]]*Table1[[#This Row],[Options]]</f>
        <v>0.15339078128854011</v>
      </c>
      <c r="I18">
        <v>0</v>
      </c>
      <c r="J18">
        <f>Table1[[#This Row],[Area (in million sq. miles)]]*Table1[[#This Row],[Selections]]</f>
        <v>0</v>
      </c>
      <c r="K18">
        <v>1</v>
      </c>
      <c r="L18">
        <f t="shared" si="1"/>
        <v>10</v>
      </c>
      <c r="M18" s="8">
        <f>Table1[[#This Row],[Area (in million sq. miles)]]*Table1[[#This Row],[BBS-useable]]</f>
        <v>0.15339078128854011</v>
      </c>
      <c r="N18" s="8"/>
      <c r="O18" s="8"/>
      <c r="P18" s="8"/>
    </row>
    <row r="19" spans="1:16" x14ac:dyDescent="0.2">
      <c r="A19" t="s">
        <v>17</v>
      </c>
      <c r="B19" s="3">
        <v>0.14853599331032141</v>
      </c>
      <c r="C19" s="4">
        <f>Table1[[#This Row],[Area (in million sq. miles)]]/SUM(Table1[Area (in million sq. miles)])</f>
        <v>1.7963848712122817E-2</v>
      </c>
      <c r="D19" s="5">
        <f>D18+Table1[[#This Row],[Proportion of total]]</f>
        <v>0.77167987802215121</v>
      </c>
      <c r="E19" t="s">
        <v>78</v>
      </c>
      <c r="F19" s="4">
        <f ca="1">Table1[[#This Row],[Cumulative total for included regions]]/100</f>
        <v>0.13200000000000001</v>
      </c>
      <c r="G19">
        <v>1</v>
      </c>
      <c r="H19">
        <f>Table1[[#This Row],[Area (in million sq. miles)]]*Table1[[#This Row],[Options]]</f>
        <v>0.14853599331032141</v>
      </c>
      <c r="I19">
        <v>1</v>
      </c>
      <c r="J19">
        <f>Table1[[#This Row],[Area (in million sq. miles)]]*Table1[[#This Row],[Selections]]</f>
        <v>0.14853599331032141</v>
      </c>
      <c r="K19">
        <v>1</v>
      </c>
      <c r="L19">
        <f t="shared" si="1"/>
        <v>11</v>
      </c>
      <c r="M19" s="8">
        <f>Table1[[#This Row],[Area (in million sq. miles)]]*Table1[[#This Row],[BBS-useable]]</f>
        <v>0.14853599331032141</v>
      </c>
      <c r="N19" s="8"/>
      <c r="O19" s="8"/>
      <c r="P19" s="8"/>
    </row>
    <row r="20" spans="1:16" x14ac:dyDescent="0.2">
      <c r="A20" t="s">
        <v>18</v>
      </c>
      <c r="B20" s="3">
        <v>0.14834533950922341</v>
      </c>
      <c r="C20" s="4">
        <f>Table1[[#This Row],[Area (in million sq. miles)]]/SUM(Table1[Area (in million sq. miles)])</f>
        <v>1.7940791162481227E-2</v>
      </c>
      <c r="D20" s="5">
        <f>D19+Table1[[#This Row],[Proportion of total]]</f>
        <v>0.78962066918463247</v>
      </c>
      <c r="E20" t="s">
        <v>72</v>
      </c>
      <c r="G20">
        <v>0</v>
      </c>
      <c r="H20">
        <f>Table1[[#This Row],[Area (in million sq. miles)]]*Table1[[#This Row],[Options]]</f>
        <v>0</v>
      </c>
      <c r="I20">
        <v>0</v>
      </c>
      <c r="J20">
        <f>Table1[[#This Row],[Area (in million sq. miles)]]*Table1[[#This Row],[Selections]]</f>
        <v>0</v>
      </c>
      <c r="K20">
        <v>0</v>
      </c>
      <c r="L20">
        <f t="shared" si="1"/>
        <v>11</v>
      </c>
      <c r="M20" s="8">
        <f>Table1[[#This Row],[Area (in million sq. miles)]]*Table1[[#This Row],[BBS-useable]]</f>
        <v>0</v>
      </c>
      <c r="N20" s="8"/>
      <c r="O20" s="8"/>
      <c r="P20" s="8"/>
    </row>
    <row r="21" spans="1:16" x14ac:dyDescent="0.2">
      <c r="A21" t="s">
        <v>19</v>
      </c>
      <c r="B21" s="3">
        <v>0.14194849801999621</v>
      </c>
      <c r="C21" s="4">
        <f>Table1[[#This Row],[Area (in million sq. miles)]]/SUM(Table1[Area (in million sq. miles)])</f>
        <v>1.7167161214702617E-2</v>
      </c>
      <c r="D21" s="5">
        <f>D20+Table1[[#This Row],[Proportion of total]]</f>
        <v>0.8067878303993351</v>
      </c>
      <c r="E21" t="s">
        <v>69</v>
      </c>
      <c r="G21">
        <v>1</v>
      </c>
      <c r="H21">
        <f>Table1[[#This Row],[Area (in million sq. miles)]]*Table1[[#This Row],[Options]]</f>
        <v>0.14194849801999621</v>
      </c>
      <c r="I21">
        <v>0</v>
      </c>
      <c r="J21">
        <f>Table1[[#This Row],[Area (in million sq. miles)]]*Table1[[#This Row],[Selections]]</f>
        <v>0</v>
      </c>
      <c r="K21">
        <v>1</v>
      </c>
      <c r="L21">
        <f t="shared" si="1"/>
        <v>12</v>
      </c>
      <c r="M21" s="8">
        <f>Table1[[#This Row],[Area (in million sq. miles)]]*Table1[[#This Row],[BBS-useable]]</f>
        <v>0.14194849801999621</v>
      </c>
      <c r="N21" s="8"/>
      <c r="O21" s="8"/>
      <c r="P21" s="8"/>
    </row>
    <row r="22" spans="1:16" x14ac:dyDescent="0.2">
      <c r="A22" t="s">
        <v>20</v>
      </c>
      <c r="B22" s="3">
        <v>0.13882359601915609</v>
      </c>
      <c r="C22" s="4">
        <f>Table1[[#This Row],[Area (in million sq. miles)]]/SUM(Table1[Area (in million sq. miles)])</f>
        <v>1.6789237551001632E-2</v>
      </c>
      <c r="D22" s="5">
        <f>D21+Table1[[#This Row],[Proportion of total]]</f>
        <v>0.82357706795033669</v>
      </c>
      <c r="E22" t="s">
        <v>79</v>
      </c>
      <c r="F22" s="4">
        <f ca="1">Table1[[#This Row],[Cumulative total for included regions]]/100</f>
        <v>0.14899999999999999</v>
      </c>
      <c r="G22">
        <v>1</v>
      </c>
      <c r="H22">
        <f>Table1[[#This Row],[Area (in million sq. miles)]]*Table1[[#This Row],[Options]]</f>
        <v>0.13882359601915609</v>
      </c>
      <c r="I22">
        <v>1</v>
      </c>
      <c r="J22">
        <f>Table1[[#This Row],[Area (in million sq. miles)]]*Table1[[#This Row],[Selections]]</f>
        <v>0.13882359601915609</v>
      </c>
      <c r="K22">
        <v>1</v>
      </c>
      <c r="L22">
        <f t="shared" si="1"/>
        <v>13</v>
      </c>
      <c r="M22" s="8">
        <f>Table1[[#This Row],[Area (in million sq. miles)]]*Table1[[#This Row],[BBS-useable]]</f>
        <v>0.13882359601915609</v>
      </c>
      <c r="N22" s="8">
        <f>SUM(M2:M22)</f>
        <v>2.77970746867005</v>
      </c>
      <c r="O22" s="8">
        <f>SUM(J2:J22)</f>
        <v>1.2292293748091636</v>
      </c>
      <c r="P22" s="8">
        <f>Table1[[#This Row],[Column4]]/Table1[[#This Row],[Column3]]</f>
        <v>0.4422153728993965</v>
      </c>
    </row>
    <row r="23" spans="1:16" x14ac:dyDescent="0.2">
      <c r="A23" t="s">
        <v>21</v>
      </c>
      <c r="B23" s="3">
        <v>0.1168889075139337</v>
      </c>
      <c r="C23" s="4">
        <f>Table1[[#This Row],[Area (in million sq. miles)]]/SUM(Table1[Area (in million sq. miles)])</f>
        <v>1.4136470251481549E-2</v>
      </c>
      <c r="D23" s="5">
        <f>D22+Table1[[#This Row],[Proportion of total]]</f>
        <v>0.83771353820181826</v>
      </c>
      <c r="E23" t="s">
        <v>85</v>
      </c>
      <c r="G23">
        <v>1</v>
      </c>
      <c r="H23">
        <f>Table1[[#This Row],[Area (in million sq. miles)]]*Table1[[#This Row],[Options]]</f>
        <v>0.1168889075139337</v>
      </c>
      <c r="I23">
        <v>0</v>
      </c>
      <c r="J23">
        <f>Table1[[#This Row],[Area (in million sq. miles)]]*Table1[[#This Row],[Selections]]</f>
        <v>0</v>
      </c>
      <c r="K23">
        <f>Table1[[#This Row],[Options]]</f>
        <v>1</v>
      </c>
      <c r="L23">
        <f t="shared" si="1"/>
        <v>14</v>
      </c>
      <c r="M23" s="8">
        <f>Table1[[#This Row],[Area (in million sq. miles)]]*Table1[[#This Row],[BBS-useable]]</f>
        <v>0.1168889075139337</v>
      </c>
      <c r="N23" s="8"/>
      <c r="O23" s="8"/>
      <c r="P23" s="8"/>
    </row>
    <row r="24" spans="1:16" x14ac:dyDescent="0.2">
      <c r="A24" t="s">
        <v>22</v>
      </c>
      <c r="B24" s="3">
        <v>0.1149021530099667</v>
      </c>
      <c r="C24" s="4">
        <f>Table1[[#This Row],[Area (in million sq. miles)]]/SUM(Table1[Area (in million sq. miles)])</f>
        <v>1.3896193423340449E-2</v>
      </c>
      <c r="D24" s="5">
        <f>D23+Table1[[#This Row],[Proportion of total]]</f>
        <v>0.85160973162515874</v>
      </c>
      <c r="E24" t="s">
        <v>85</v>
      </c>
      <c r="G24">
        <v>0</v>
      </c>
      <c r="H24">
        <f>Table1[[#This Row],[Area (in million sq. miles)]]*Table1[[#This Row],[Options]]</f>
        <v>0</v>
      </c>
      <c r="I24">
        <v>0</v>
      </c>
      <c r="J24">
        <f>Table1[[#This Row],[Area (in million sq. miles)]]*Table1[[#This Row],[Selections]]</f>
        <v>0</v>
      </c>
      <c r="K24">
        <f>Table1[[#This Row],[Options]]</f>
        <v>0</v>
      </c>
      <c r="L24">
        <f t="shared" si="1"/>
        <v>14</v>
      </c>
      <c r="M24" s="8">
        <f>Table1[[#This Row],[Area (in million sq. miles)]]*Table1[[#This Row],[BBS-useable]]</f>
        <v>0</v>
      </c>
      <c r="N24" s="8"/>
      <c r="O24" s="8"/>
      <c r="P24" s="8"/>
    </row>
    <row r="25" spans="1:16" x14ac:dyDescent="0.2">
      <c r="A25" t="s">
        <v>23</v>
      </c>
      <c r="B25" s="3">
        <v>9.9563767831655645E-2</v>
      </c>
      <c r="C25" s="4">
        <f>Table1[[#This Row],[Area (in million sq. miles)]]/SUM(Table1[Area (in million sq. miles)])</f>
        <v>1.2041178859592281E-2</v>
      </c>
      <c r="D25" s="5">
        <f>D24+Table1[[#This Row],[Proportion of total]]</f>
        <v>0.86365091048475107</v>
      </c>
      <c r="E25" t="s">
        <v>85</v>
      </c>
      <c r="G25">
        <v>1</v>
      </c>
      <c r="H25">
        <f>Table1[[#This Row],[Area (in million sq. miles)]]*Table1[[#This Row],[Options]]</f>
        <v>9.9563767831655645E-2</v>
      </c>
      <c r="I25">
        <v>0</v>
      </c>
      <c r="J25">
        <f>Table1[[#This Row],[Area (in million sq. miles)]]*Table1[[#This Row],[Selections]]</f>
        <v>0</v>
      </c>
      <c r="K25">
        <f>Table1[[#This Row],[Options]]</f>
        <v>1</v>
      </c>
      <c r="L25">
        <f t="shared" si="1"/>
        <v>15</v>
      </c>
      <c r="M25" s="8">
        <f>Table1[[#This Row],[Area (in million sq. miles)]]*Table1[[#This Row],[BBS-useable]]</f>
        <v>9.9563767831655645E-2</v>
      </c>
      <c r="N25" s="8"/>
      <c r="O25" s="8"/>
      <c r="P25" s="8"/>
    </row>
    <row r="26" spans="1:16" x14ac:dyDescent="0.2">
      <c r="A26" t="s">
        <v>24</v>
      </c>
      <c r="B26" s="3">
        <v>9.4638521620647342E-2</v>
      </c>
      <c r="C26" s="4">
        <f>Table1[[#This Row],[Area (in million sq. miles)]]/SUM(Table1[Area (in million sq. miles)])</f>
        <v>1.1445522710313604E-2</v>
      </c>
      <c r="D26" s="5">
        <f>D25+Table1[[#This Row],[Proportion of total]]</f>
        <v>0.87509643319506469</v>
      </c>
      <c r="E26" t="s">
        <v>85</v>
      </c>
      <c r="G26">
        <v>1</v>
      </c>
      <c r="H26">
        <f>Table1[[#This Row],[Area (in million sq. miles)]]*Table1[[#This Row],[Options]]</f>
        <v>9.4638521620647342E-2</v>
      </c>
      <c r="I26">
        <v>0</v>
      </c>
      <c r="J26">
        <f>Table1[[#This Row],[Area (in million sq. miles)]]*Table1[[#This Row],[Selections]]</f>
        <v>0</v>
      </c>
      <c r="K26">
        <f>Table1[[#This Row],[Options]]</f>
        <v>1</v>
      </c>
      <c r="L26">
        <f t="shared" si="1"/>
        <v>16</v>
      </c>
      <c r="M26" s="8">
        <f>Table1[[#This Row],[Area (in million sq. miles)]]*Table1[[#This Row],[BBS-useable]]</f>
        <v>9.4638521620647342E-2</v>
      </c>
      <c r="N26" s="8"/>
      <c r="O26" s="8"/>
      <c r="P26" s="8"/>
    </row>
    <row r="27" spans="1:16" x14ac:dyDescent="0.2">
      <c r="A27" t="s">
        <v>25</v>
      </c>
      <c r="B27" s="3">
        <v>7.9682994491666631E-2</v>
      </c>
      <c r="C27" s="4">
        <f>Table1[[#This Row],[Area (in million sq. miles)]]/SUM(Table1[Area (in million sq. miles)])</f>
        <v>9.6368107559405246E-3</v>
      </c>
      <c r="D27" s="5">
        <f>D26+Table1[[#This Row],[Proportion of total]]</f>
        <v>0.88473324395100517</v>
      </c>
      <c r="E27" t="s">
        <v>85</v>
      </c>
      <c r="G27">
        <v>1</v>
      </c>
      <c r="H27">
        <f>Table1[[#This Row],[Area (in million sq. miles)]]*Table1[[#This Row],[Options]]</f>
        <v>7.9682994491666631E-2</v>
      </c>
      <c r="I27">
        <v>0</v>
      </c>
      <c r="J27">
        <f>Table1[[#This Row],[Area (in million sq. miles)]]*Table1[[#This Row],[Selections]]</f>
        <v>0</v>
      </c>
      <c r="K27">
        <f>Table1[[#This Row],[Options]]</f>
        <v>1</v>
      </c>
      <c r="L27">
        <f t="shared" si="1"/>
        <v>17</v>
      </c>
      <c r="M27" s="8">
        <f>Table1[[#This Row],[Area (in million sq. miles)]]*Table1[[#This Row],[BBS-useable]]</f>
        <v>7.9682994491666631E-2</v>
      </c>
      <c r="N27" s="8"/>
      <c r="O27" s="8"/>
      <c r="P27" s="8"/>
    </row>
    <row r="28" spans="1:16" x14ac:dyDescent="0.2">
      <c r="A28" t="s">
        <v>26</v>
      </c>
      <c r="B28" s="3">
        <v>7.8113291609724314E-2</v>
      </c>
      <c r="C28" s="4">
        <f>Table1[[#This Row],[Area (in million sq. miles)]]/SUM(Table1[Area (in million sq. miles)])</f>
        <v>9.4469718861435997E-3</v>
      </c>
      <c r="D28" s="5">
        <f>D27+Table1[[#This Row],[Proportion of total]]</f>
        <v>0.8941802158371488</v>
      </c>
      <c r="E28" t="s">
        <v>85</v>
      </c>
      <c r="G28">
        <v>1</v>
      </c>
      <c r="H28">
        <f>Table1[[#This Row],[Area (in million sq. miles)]]*Table1[[#This Row],[Options]]</f>
        <v>7.8113291609724314E-2</v>
      </c>
      <c r="I28">
        <v>0</v>
      </c>
      <c r="J28">
        <f>Table1[[#This Row],[Area (in million sq. miles)]]*Table1[[#This Row],[Selections]]</f>
        <v>0</v>
      </c>
      <c r="K28">
        <f>Table1[[#This Row],[Options]]</f>
        <v>1</v>
      </c>
      <c r="L28">
        <f t="shared" si="1"/>
        <v>18</v>
      </c>
      <c r="M28" s="8">
        <f>Table1[[#This Row],[Area (in million sq. miles)]]*Table1[[#This Row],[BBS-useable]]</f>
        <v>7.8113291609724314E-2</v>
      </c>
      <c r="N28" s="8"/>
      <c r="O28" s="8"/>
      <c r="P28" s="8"/>
    </row>
    <row r="29" spans="1:16" x14ac:dyDescent="0.2">
      <c r="A29" t="s">
        <v>27</v>
      </c>
      <c r="B29" s="3">
        <v>7.7624811253349121E-2</v>
      </c>
      <c r="C29" s="4">
        <f>Table1[[#This Row],[Area (in million sq. miles)]]/SUM(Table1[Area (in million sq. miles)])</f>
        <v>9.3878953820235849E-3</v>
      </c>
      <c r="D29" s="5">
        <f>D28+Table1[[#This Row],[Proportion of total]]</f>
        <v>0.90356811121917235</v>
      </c>
      <c r="E29" t="s">
        <v>85</v>
      </c>
      <c r="G29">
        <v>1</v>
      </c>
      <c r="H29">
        <f>Table1[[#This Row],[Area (in million sq. miles)]]*Table1[[#This Row],[Options]]</f>
        <v>7.7624811253349121E-2</v>
      </c>
      <c r="I29">
        <v>0</v>
      </c>
      <c r="J29">
        <f>Table1[[#This Row],[Area (in million sq. miles)]]*Table1[[#This Row],[Selections]]</f>
        <v>0</v>
      </c>
      <c r="K29">
        <f>Table1[[#This Row],[Options]]</f>
        <v>1</v>
      </c>
      <c r="L29">
        <f t="shared" si="1"/>
        <v>19</v>
      </c>
      <c r="M29" s="8">
        <f>Table1[[#This Row],[Area (in million sq. miles)]]*Table1[[#This Row],[BBS-useable]]</f>
        <v>7.7624811253349121E-2</v>
      </c>
      <c r="N29" s="8"/>
      <c r="O29" s="8"/>
      <c r="P29" s="8"/>
    </row>
    <row r="30" spans="1:16" x14ac:dyDescent="0.2">
      <c r="A30" t="s">
        <v>28</v>
      </c>
      <c r="B30" s="3">
        <v>7.4029079891770308E-2</v>
      </c>
      <c r="C30" s="4">
        <f>Table1[[#This Row],[Area (in million sq. miles)]]/SUM(Table1[Area (in million sq. miles)])</f>
        <v>8.953029914406661E-3</v>
      </c>
      <c r="D30" s="5">
        <f>D29+Table1[[#This Row],[Proportion of total]]</f>
        <v>0.91252114113357896</v>
      </c>
      <c r="E30" t="s">
        <v>85</v>
      </c>
      <c r="G30">
        <v>1</v>
      </c>
      <c r="H30">
        <f>Table1[[#This Row],[Area (in million sq. miles)]]*Table1[[#This Row],[Options]]</f>
        <v>7.4029079891770308E-2</v>
      </c>
      <c r="I30">
        <v>0</v>
      </c>
      <c r="J30">
        <f>Table1[[#This Row],[Area (in million sq. miles)]]*Table1[[#This Row],[Selections]]</f>
        <v>0</v>
      </c>
      <c r="K30">
        <f>Table1[[#This Row],[Options]]</f>
        <v>1</v>
      </c>
      <c r="L30">
        <f t="shared" si="1"/>
        <v>20</v>
      </c>
      <c r="M30" s="8">
        <f>Table1[[#This Row],[Area (in million sq. miles)]]*Table1[[#This Row],[BBS-useable]]</f>
        <v>7.4029079891770308E-2</v>
      </c>
      <c r="N30" s="8"/>
      <c r="O30" s="8"/>
      <c r="P30" s="8"/>
    </row>
    <row r="31" spans="1:16" x14ac:dyDescent="0.2">
      <c r="A31" t="s">
        <v>29</v>
      </c>
      <c r="B31" s="3">
        <v>7.1032841775780009E-2</v>
      </c>
      <c r="C31" s="4">
        <f>Table1[[#This Row],[Area (in million sq. miles)]]/SUM(Table1[Area (in million sq. miles)])</f>
        <v>8.59066677923917E-3</v>
      </c>
      <c r="D31" s="5">
        <f>D30+Table1[[#This Row],[Proportion of total]]</f>
        <v>0.9211118079128181</v>
      </c>
      <c r="E31" t="s">
        <v>85</v>
      </c>
      <c r="G31">
        <v>1</v>
      </c>
      <c r="H31">
        <f>Table1[[#This Row],[Area (in million sq. miles)]]*Table1[[#This Row],[Options]]</f>
        <v>7.1032841775780009E-2</v>
      </c>
      <c r="I31">
        <v>0</v>
      </c>
      <c r="J31">
        <f>Table1[[#This Row],[Area (in million sq. miles)]]*Table1[[#This Row],[Selections]]</f>
        <v>0</v>
      </c>
      <c r="K31">
        <f>Table1[[#This Row],[Options]]</f>
        <v>1</v>
      </c>
      <c r="L31">
        <f t="shared" si="1"/>
        <v>21</v>
      </c>
      <c r="M31" s="8">
        <f>Table1[[#This Row],[Area (in million sq. miles)]]*Table1[[#This Row],[BBS-useable]]</f>
        <v>7.1032841775780009E-2</v>
      </c>
      <c r="N31" s="8"/>
      <c r="O31" s="8"/>
      <c r="P31" s="8"/>
    </row>
    <row r="32" spans="1:16" x14ac:dyDescent="0.2">
      <c r="A32" t="s">
        <v>30</v>
      </c>
      <c r="B32" s="3">
        <v>6.4655662985341963E-2</v>
      </c>
      <c r="C32" s="4">
        <f>Table1[[#This Row],[Area (in million sq. miles)]]/SUM(Table1[Area (in million sq. miles)])</f>
        <v>7.8194148257665092E-3</v>
      </c>
      <c r="D32" s="5">
        <f>D31+Table1[[#This Row],[Proportion of total]]</f>
        <v>0.92893122273858464</v>
      </c>
      <c r="E32" t="s">
        <v>85</v>
      </c>
      <c r="G32">
        <v>0</v>
      </c>
      <c r="H32">
        <f>Table1[[#This Row],[Area (in million sq. miles)]]*Table1[[#This Row],[Options]]</f>
        <v>0</v>
      </c>
      <c r="I32">
        <v>0</v>
      </c>
      <c r="J32">
        <f>Table1[[#This Row],[Area (in million sq. miles)]]*Table1[[#This Row],[Selections]]</f>
        <v>0</v>
      </c>
      <c r="K32">
        <f>Table1[[#This Row],[Options]]</f>
        <v>0</v>
      </c>
      <c r="L32">
        <f t="shared" si="1"/>
        <v>21</v>
      </c>
      <c r="M32" s="8">
        <f>Table1[[#This Row],[Area (in million sq. miles)]]*Table1[[#This Row],[BBS-useable]]</f>
        <v>0</v>
      </c>
      <c r="N32" s="8"/>
      <c r="O32" s="8"/>
      <c r="P32" s="8"/>
    </row>
    <row r="33" spans="1:16" x14ac:dyDescent="0.2">
      <c r="A33" t="s">
        <v>31</v>
      </c>
      <c r="B33" s="3">
        <v>5.3777042469177597E-2</v>
      </c>
      <c r="C33" s="4">
        <f>Table1[[#This Row],[Area (in million sq. miles)]]/SUM(Table1[Area (in million sq. miles)])</f>
        <v>6.5037613683536872E-3</v>
      </c>
      <c r="D33" s="5">
        <f>D32+Table1[[#This Row],[Proportion of total]]</f>
        <v>0.93543498410693837</v>
      </c>
      <c r="E33" t="s">
        <v>85</v>
      </c>
      <c r="G33">
        <v>0</v>
      </c>
      <c r="H33">
        <f>Table1[[#This Row],[Area (in million sq. miles)]]*Table1[[#This Row],[Options]]</f>
        <v>0</v>
      </c>
      <c r="I33">
        <v>0</v>
      </c>
      <c r="J33">
        <f>Table1[[#This Row],[Area (in million sq. miles)]]*Table1[[#This Row],[Selections]]</f>
        <v>0</v>
      </c>
      <c r="K33">
        <f>Table1[[#This Row],[Options]]</f>
        <v>0</v>
      </c>
      <c r="L33">
        <f t="shared" si="1"/>
        <v>21</v>
      </c>
      <c r="M33" s="8">
        <f>Table1[[#This Row],[Area (in million sq. miles)]]*Table1[[#This Row],[BBS-useable]]</f>
        <v>0</v>
      </c>
      <c r="N33" s="8"/>
      <c r="O33" s="8"/>
      <c r="P33" s="8"/>
    </row>
    <row r="34" spans="1:16" x14ac:dyDescent="0.2">
      <c r="A34" t="s">
        <v>32</v>
      </c>
      <c r="B34" s="3">
        <v>4.8886396770117059E-2</v>
      </c>
      <c r="C34" s="4">
        <f>Table1[[#This Row],[Area (in million sq. miles)]]/SUM(Table1[Area (in million sq. miles)])</f>
        <v>5.9122897830190041E-3</v>
      </c>
      <c r="D34" s="5">
        <f>D33+Table1[[#This Row],[Proportion of total]]</f>
        <v>0.94134727388995743</v>
      </c>
      <c r="E34" t="s">
        <v>85</v>
      </c>
      <c r="G34">
        <v>0</v>
      </c>
      <c r="H34">
        <f>Table1[[#This Row],[Area (in million sq. miles)]]*Table1[[#This Row],[Options]]</f>
        <v>0</v>
      </c>
      <c r="I34">
        <v>0</v>
      </c>
      <c r="J34">
        <f>Table1[[#This Row],[Area (in million sq. miles)]]*Table1[[#This Row],[Selections]]</f>
        <v>0</v>
      </c>
      <c r="K34">
        <f>Table1[[#This Row],[Options]]</f>
        <v>0</v>
      </c>
      <c r="L34">
        <f t="shared" si="1"/>
        <v>21</v>
      </c>
      <c r="M34" s="8">
        <f>Table1[[#This Row],[Area (in million sq. miles)]]*Table1[[#This Row],[BBS-useable]]</f>
        <v>0</v>
      </c>
      <c r="N34" s="8"/>
      <c r="O34" s="8"/>
      <c r="P34" s="8"/>
    </row>
    <row r="35" spans="1:16" x14ac:dyDescent="0.2">
      <c r="A35" t="s">
        <v>33</v>
      </c>
      <c r="B35" s="3">
        <v>4.2766903005344907E-2</v>
      </c>
      <c r="C35" s="4">
        <f>Table1[[#This Row],[Area (in million sq. miles)]]/SUM(Table1[Area (in million sq. miles)])</f>
        <v>5.1722020929230363E-3</v>
      </c>
      <c r="D35" s="5">
        <f>D34+Table1[[#This Row],[Proportion of total]]</f>
        <v>0.94651947598288044</v>
      </c>
      <c r="E35" t="s">
        <v>85</v>
      </c>
      <c r="G35">
        <v>0</v>
      </c>
      <c r="H35">
        <f>Table1[[#This Row],[Area (in million sq. miles)]]*Table1[[#This Row],[Options]]</f>
        <v>0</v>
      </c>
      <c r="I35">
        <v>0</v>
      </c>
      <c r="J35">
        <f>Table1[[#This Row],[Area (in million sq. miles)]]*Table1[[#This Row],[Selections]]</f>
        <v>0</v>
      </c>
      <c r="K35">
        <f>Table1[[#This Row],[Options]]</f>
        <v>0</v>
      </c>
      <c r="L35">
        <f t="shared" si="1"/>
        <v>21</v>
      </c>
      <c r="M35" s="8">
        <f>Table1[[#This Row],[Area (in million sq. miles)]]*Table1[[#This Row],[BBS-useable]]</f>
        <v>0</v>
      </c>
      <c r="N35" s="8"/>
      <c r="O35" s="8"/>
      <c r="P35" s="8"/>
    </row>
    <row r="36" spans="1:16" x14ac:dyDescent="0.2">
      <c r="A36" t="s">
        <v>34</v>
      </c>
      <c r="B36" s="3">
        <v>4.2623895988248131E-2</v>
      </c>
      <c r="C36" s="4">
        <f>Table1[[#This Row],[Area (in million sq. miles)]]/SUM(Table1[Area (in million sq. miles)])</f>
        <v>5.1549069150833371E-3</v>
      </c>
      <c r="D36" s="5">
        <f>D35+Table1[[#This Row],[Proportion of total]]</f>
        <v>0.9516743828979638</v>
      </c>
      <c r="E36" t="s">
        <v>85</v>
      </c>
      <c r="G36">
        <v>0</v>
      </c>
      <c r="H36">
        <f>Table1[[#This Row],[Area (in million sq. miles)]]*Table1[[#This Row],[Options]]</f>
        <v>0</v>
      </c>
      <c r="I36">
        <v>0</v>
      </c>
      <c r="J36">
        <f>Table1[[#This Row],[Area (in million sq. miles)]]*Table1[[#This Row],[Selections]]</f>
        <v>0</v>
      </c>
      <c r="K36">
        <f>Table1[[#This Row],[Options]]</f>
        <v>0</v>
      </c>
      <c r="L36">
        <f t="shared" si="1"/>
        <v>21</v>
      </c>
      <c r="M36" s="8">
        <f>Table1[[#This Row],[Area (in million sq. miles)]]*Table1[[#This Row],[BBS-useable]]</f>
        <v>0</v>
      </c>
      <c r="N36" s="8"/>
      <c r="O36" s="8"/>
      <c r="P36" s="8"/>
    </row>
    <row r="37" spans="1:16" x14ac:dyDescent="0.2">
      <c r="A37" t="s">
        <v>35</v>
      </c>
      <c r="B37" s="3">
        <v>4.2453422910494087E-2</v>
      </c>
      <c r="C37" s="4">
        <f>Table1[[#This Row],[Area (in million sq. miles)]]/SUM(Table1[Area (in million sq. miles)])</f>
        <v>5.1342900093084131E-3</v>
      </c>
      <c r="D37" s="5">
        <f>D36+Table1[[#This Row],[Proportion of total]]</f>
        <v>0.95680867290727223</v>
      </c>
      <c r="E37" t="s">
        <v>85</v>
      </c>
      <c r="G37">
        <v>1</v>
      </c>
      <c r="H37">
        <f>Table1[[#This Row],[Area (in million sq. miles)]]*Table1[[#This Row],[Options]]</f>
        <v>4.2453422910494087E-2</v>
      </c>
      <c r="I37">
        <v>0</v>
      </c>
      <c r="J37">
        <f>Table1[[#This Row],[Area (in million sq. miles)]]*Table1[[#This Row],[Selections]]</f>
        <v>0</v>
      </c>
      <c r="K37">
        <f>Table1[[#This Row],[Options]]</f>
        <v>1</v>
      </c>
      <c r="L37">
        <f t="shared" si="1"/>
        <v>22</v>
      </c>
      <c r="M37" s="8">
        <f>Table1[[#This Row],[Area (in million sq. miles)]]*Table1[[#This Row],[BBS-useable]]</f>
        <v>4.2453422910494087E-2</v>
      </c>
      <c r="N37" s="8"/>
      <c r="O37" s="8"/>
      <c r="P37" s="8"/>
    </row>
    <row r="38" spans="1:16" x14ac:dyDescent="0.2">
      <c r="A38" t="s">
        <v>36</v>
      </c>
      <c r="B38" s="3">
        <v>3.7484939178597868E-2</v>
      </c>
      <c r="C38" s="4">
        <f>Table1[[#This Row],[Area (in million sq. miles)]]/SUM(Table1[Area (in million sq. miles)])</f>
        <v>4.5334047417089334E-3</v>
      </c>
      <c r="D38" s="5">
        <f>D37+Table1[[#This Row],[Proportion of total]]</f>
        <v>0.96134207764898116</v>
      </c>
      <c r="E38" t="s">
        <v>85</v>
      </c>
      <c r="G38">
        <v>0</v>
      </c>
      <c r="H38">
        <f>Table1[[#This Row],[Area (in million sq. miles)]]*Table1[[#This Row],[Options]]</f>
        <v>0</v>
      </c>
      <c r="I38">
        <v>0</v>
      </c>
      <c r="J38">
        <f>Table1[[#This Row],[Area (in million sq. miles)]]*Table1[[#This Row],[Selections]]</f>
        <v>0</v>
      </c>
      <c r="K38">
        <f>Table1[[#This Row],[Options]]</f>
        <v>0</v>
      </c>
      <c r="L38">
        <f t="shared" si="1"/>
        <v>22</v>
      </c>
      <c r="M38" s="8">
        <f>Table1[[#This Row],[Area (in million sq. miles)]]*Table1[[#This Row],[BBS-useable]]</f>
        <v>0</v>
      </c>
      <c r="N38" s="8"/>
      <c r="O38" s="8"/>
      <c r="P38" s="8"/>
    </row>
    <row r="39" spans="1:16" x14ac:dyDescent="0.2">
      <c r="A39" t="s">
        <v>37</v>
      </c>
      <c r="B39" s="3">
        <v>3.6932424454067553E-2</v>
      </c>
      <c r="C39" s="4">
        <f>Table1[[#This Row],[Area (in million sq. miles)]]/SUM(Table1[Area (in million sq. miles)])</f>
        <v>4.4665839617654022E-3</v>
      </c>
      <c r="D39" s="5">
        <f>D38+Table1[[#This Row],[Proportion of total]]</f>
        <v>0.96580866161074652</v>
      </c>
      <c r="E39" t="s">
        <v>85</v>
      </c>
      <c r="G39">
        <v>1</v>
      </c>
      <c r="H39">
        <f>Table1[[#This Row],[Area (in million sq. miles)]]*Table1[[#This Row],[Options]]</f>
        <v>3.6932424454067553E-2</v>
      </c>
      <c r="I39">
        <v>0</v>
      </c>
      <c r="J39">
        <f>Table1[[#This Row],[Area (in million sq. miles)]]*Table1[[#This Row],[Selections]]</f>
        <v>0</v>
      </c>
      <c r="K39">
        <f>Table1[[#This Row],[Options]]</f>
        <v>1</v>
      </c>
      <c r="L39">
        <f t="shared" si="1"/>
        <v>23</v>
      </c>
      <c r="M39" s="8">
        <f>Table1[[#This Row],[Area (in million sq. miles)]]*Table1[[#This Row],[BBS-useable]]</f>
        <v>3.6932424454067553E-2</v>
      </c>
      <c r="N39" s="8"/>
      <c r="O39" s="8"/>
      <c r="P39" s="8"/>
    </row>
    <row r="40" spans="1:16" x14ac:dyDescent="0.2">
      <c r="A40" t="s">
        <v>38</v>
      </c>
      <c r="B40" s="3">
        <v>3.4159191965890498E-2</v>
      </c>
      <c r="C40" s="4">
        <f>Table1[[#This Row],[Area (in million sq. miles)]]/SUM(Table1[Area (in million sq. miles)])</f>
        <v>4.1311909856193655E-3</v>
      </c>
      <c r="D40" s="5">
        <f>D39+Table1[[#This Row],[Proportion of total]]</f>
        <v>0.96993985259636584</v>
      </c>
      <c r="E40" t="s">
        <v>85</v>
      </c>
      <c r="G40">
        <v>1</v>
      </c>
      <c r="H40">
        <f>Table1[[#This Row],[Area (in million sq. miles)]]*Table1[[#This Row],[Options]]</f>
        <v>3.4159191965890498E-2</v>
      </c>
      <c r="I40">
        <v>0</v>
      </c>
      <c r="J40">
        <f>Table1[[#This Row],[Area (in million sq. miles)]]*Table1[[#This Row],[Selections]]</f>
        <v>0</v>
      </c>
      <c r="K40">
        <f>Table1[[#This Row],[Options]]</f>
        <v>1</v>
      </c>
      <c r="L40">
        <f t="shared" si="1"/>
        <v>24</v>
      </c>
      <c r="M40" s="8">
        <f>Table1[[#This Row],[Area (in million sq. miles)]]*Table1[[#This Row],[BBS-useable]]</f>
        <v>3.4159191965890498E-2</v>
      </c>
      <c r="N40" s="8"/>
      <c r="O40" s="8"/>
      <c r="P40" s="8"/>
    </row>
    <row r="41" spans="1:16" x14ac:dyDescent="0.2">
      <c r="A41" t="s">
        <v>39</v>
      </c>
      <c r="B41" s="3">
        <v>2.8196475879302789E-2</v>
      </c>
      <c r="C41" s="4">
        <f>Table1[[#This Row],[Area (in million sq. miles)]]/SUM(Table1[Area (in million sq. miles)])</f>
        <v>3.4100638883708119E-3</v>
      </c>
      <c r="D41" s="5">
        <f>D40+Table1[[#This Row],[Proportion of total]]</f>
        <v>0.97334991648473668</v>
      </c>
      <c r="E41" t="s">
        <v>85</v>
      </c>
      <c r="G41">
        <v>1</v>
      </c>
      <c r="H41">
        <f>Table1[[#This Row],[Area (in million sq. miles)]]*Table1[[#This Row],[Options]]</f>
        <v>2.8196475879302789E-2</v>
      </c>
      <c r="I41">
        <v>0</v>
      </c>
      <c r="J41">
        <f>Table1[[#This Row],[Area (in million sq. miles)]]*Table1[[#This Row],[Selections]]</f>
        <v>0</v>
      </c>
      <c r="K41">
        <f>Table1[[#This Row],[Options]]</f>
        <v>1</v>
      </c>
      <c r="L41">
        <f t="shared" si="1"/>
        <v>25</v>
      </c>
      <c r="M41" s="8">
        <f>Table1[[#This Row],[Area (in million sq. miles)]]*Table1[[#This Row],[BBS-useable]]</f>
        <v>2.8196475879302789E-2</v>
      </c>
      <c r="N41" s="8"/>
      <c r="O41" s="8"/>
      <c r="P41" s="8"/>
    </row>
    <row r="42" spans="1:16" x14ac:dyDescent="0.2">
      <c r="A42" t="s">
        <v>40</v>
      </c>
      <c r="B42" s="3">
        <v>2.4349457494958392E-2</v>
      </c>
      <c r="C42" s="4">
        <f>Table1[[#This Row],[Area (in million sq. miles)]]/SUM(Table1[Area (in million sq. miles)])</f>
        <v>2.944807927785292E-3</v>
      </c>
      <c r="D42" s="5">
        <f>D41+Table1[[#This Row],[Proportion of total]]</f>
        <v>0.97629472441252196</v>
      </c>
      <c r="E42" t="s">
        <v>85</v>
      </c>
      <c r="G42">
        <v>0</v>
      </c>
      <c r="H42">
        <f>Table1[[#This Row],[Area (in million sq. miles)]]*Table1[[#This Row],[Options]]</f>
        <v>0</v>
      </c>
      <c r="I42">
        <v>0</v>
      </c>
      <c r="J42">
        <f>Table1[[#This Row],[Area (in million sq. miles)]]*Table1[[#This Row],[Selections]]</f>
        <v>0</v>
      </c>
      <c r="K42">
        <f>Table1[[#This Row],[Options]]</f>
        <v>0</v>
      </c>
      <c r="L42">
        <f t="shared" si="1"/>
        <v>25</v>
      </c>
      <c r="M42" s="8">
        <f>Table1[[#This Row],[Area (in million sq. miles)]]*Table1[[#This Row],[BBS-useable]]</f>
        <v>0</v>
      </c>
      <c r="N42" s="8"/>
      <c r="O42" s="8"/>
      <c r="P42" s="8"/>
    </row>
    <row r="43" spans="1:16" x14ac:dyDescent="0.2">
      <c r="A43" t="s">
        <v>41</v>
      </c>
      <c r="B43" s="3">
        <v>2.3622511554701971E-2</v>
      </c>
      <c r="C43" s="4">
        <f>Table1[[#This Row],[Area (in million sq. miles)]]/SUM(Table1[Area (in million sq. miles)])</f>
        <v>2.8568915473738731E-3</v>
      </c>
      <c r="D43" s="5">
        <f>D42+Table1[[#This Row],[Proportion of total]]</f>
        <v>0.97915161595989586</v>
      </c>
      <c r="E43" t="s">
        <v>85</v>
      </c>
      <c r="G43">
        <v>0</v>
      </c>
      <c r="H43">
        <f>Table1[[#This Row],[Area (in million sq. miles)]]*Table1[[#This Row],[Options]]</f>
        <v>0</v>
      </c>
      <c r="I43">
        <v>0</v>
      </c>
      <c r="J43">
        <f>Table1[[#This Row],[Area (in million sq. miles)]]*Table1[[#This Row],[Selections]]</f>
        <v>0</v>
      </c>
      <c r="K43">
        <f>Table1[[#This Row],[Options]]</f>
        <v>0</v>
      </c>
      <c r="L43">
        <f t="shared" si="1"/>
        <v>25</v>
      </c>
      <c r="M43" s="8">
        <f>Table1[[#This Row],[Area (in million sq. miles)]]*Table1[[#This Row],[BBS-useable]]</f>
        <v>0</v>
      </c>
      <c r="N43" s="8"/>
      <c r="O43" s="8"/>
      <c r="P43" s="8"/>
    </row>
    <row r="44" spans="1:16" x14ac:dyDescent="0.2">
      <c r="A44" t="s">
        <v>42</v>
      </c>
      <c r="B44" s="3">
        <v>2.2755424540347631E-2</v>
      </c>
      <c r="C44" s="4">
        <f>Table1[[#This Row],[Area (in million sq. miles)]]/SUM(Table1[Area (in million sq. miles)])</f>
        <v>2.7520265944491916E-3</v>
      </c>
      <c r="D44" s="5">
        <f>D43+Table1[[#This Row],[Proportion of total]]</f>
        <v>0.98190364255434504</v>
      </c>
      <c r="E44" t="s">
        <v>85</v>
      </c>
      <c r="G44">
        <v>0</v>
      </c>
      <c r="H44">
        <f>Table1[[#This Row],[Area (in million sq. miles)]]*Table1[[#This Row],[Options]]</f>
        <v>0</v>
      </c>
      <c r="I44">
        <v>0</v>
      </c>
      <c r="J44">
        <f>Table1[[#This Row],[Area (in million sq. miles)]]*Table1[[#This Row],[Selections]]</f>
        <v>0</v>
      </c>
      <c r="K44">
        <f>Table1[[#This Row],[Options]]</f>
        <v>0</v>
      </c>
      <c r="L44">
        <f t="shared" si="1"/>
        <v>25</v>
      </c>
      <c r="M44" s="8">
        <f>Table1[[#This Row],[Area (in million sq. miles)]]*Table1[[#This Row],[BBS-useable]]</f>
        <v>0</v>
      </c>
      <c r="N44" s="8"/>
      <c r="O44" s="8"/>
      <c r="P44" s="8"/>
    </row>
    <row r="45" spans="1:16" x14ac:dyDescent="0.2">
      <c r="A45" t="s">
        <v>43</v>
      </c>
      <c r="B45" s="3">
        <v>2.2685548577633531E-2</v>
      </c>
      <c r="C45" s="4">
        <f>Table1[[#This Row],[Area (in million sq. miles)]]/SUM(Table1[Area (in million sq. miles)])</f>
        <v>2.7435758398890657E-3</v>
      </c>
      <c r="D45" s="5">
        <f>D44+Table1[[#This Row],[Proportion of total]]</f>
        <v>0.98464721839423408</v>
      </c>
      <c r="E45" t="s">
        <v>85</v>
      </c>
      <c r="G45">
        <v>1</v>
      </c>
      <c r="H45">
        <f>Table1[[#This Row],[Area (in million sq. miles)]]*Table1[[#This Row],[Options]]</f>
        <v>2.2685548577633531E-2</v>
      </c>
      <c r="I45">
        <v>0</v>
      </c>
      <c r="J45">
        <f>Table1[[#This Row],[Area (in million sq. miles)]]*Table1[[#This Row],[Selections]]</f>
        <v>0</v>
      </c>
      <c r="K45">
        <f>Table1[[#This Row],[Options]]</f>
        <v>1</v>
      </c>
      <c r="L45">
        <f t="shared" si="1"/>
        <v>26</v>
      </c>
      <c r="M45" s="8">
        <f>Table1[[#This Row],[Area (in million sq. miles)]]*Table1[[#This Row],[BBS-useable]]</f>
        <v>2.2685548577633531E-2</v>
      </c>
      <c r="N45" s="8"/>
      <c r="O45" s="8"/>
      <c r="P45" s="8"/>
    </row>
    <row r="46" spans="1:16" x14ac:dyDescent="0.2">
      <c r="A46" t="s">
        <v>44</v>
      </c>
      <c r="B46" s="3">
        <v>2.0413520590078019E-2</v>
      </c>
      <c r="C46" s="4">
        <f>Table1[[#This Row],[Area (in million sq. miles)]]/SUM(Table1[Area (in million sq. miles)])</f>
        <v>2.4687982177884972E-3</v>
      </c>
      <c r="D46" s="5">
        <f>D45+Table1[[#This Row],[Proportion of total]]</f>
        <v>0.98711601661202253</v>
      </c>
      <c r="E46" t="s">
        <v>85</v>
      </c>
      <c r="G46">
        <v>1</v>
      </c>
      <c r="H46">
        <f>Table1[[#This Row],[Area (in million sq. miles)]]*Table1[[#This Row],[Options]]</f>
        <v>2.0413520590078019E-2</v>
      </c>
      <c r="I46">
        <v>0</v>
      </c>
      <c r="J46">
        <f>Table1[[#This Row],[Area (in million sq. miles)]]*Table1[[#This Row],[Selections]]</f>
        <v>0</v>
      </c>
      <c r="K46">
        <f>Table1[[#This Row],[Options]]</f>
        <v>1</v>
      </c>
      <c r="L46">
        <f t="shared" si="1"/>
        <v>27</v>
      </c>
      <c r="M46" s="8">
        <f>Table1[[#This Row],[Area (in million sq. miles)]]*Table1[[#This Row],[BBS-useable]]</f>
        <v>2.0413520590078019E-2</v>
      </c>
      <c r="N46" s="8"/>
      <c r="O46" s="8"/>
      <c r="P46" s="8"/>
    </row>
    <row r="47" spans="1:16" x14ac:dyDescent="0.2">
      <c r="A47" t="s">
        <v>45</v>
      </c>
      <c r="B47" s="3">
        <v>1.8715845108968631E-2</v>
      </c>
      <c r="C47" s="4">
        <f>Table1[[#This Row],[Area (in million sq. miles)]]/SUM(Table1[Area (in million sq. miles)])</f>
        <v>2.263482423109591E-3</v>
      </c>
      <c r="D47" s="5">
        <f>D46+Table1[[#This Row],[Proportion of total]]</f>
        <v>0.98937949903513212</v>
      </c>
      <c r="E47" t="s">
        <v>85</v>
      </c>
      <c r="G47">
        <v>0</v>
      </c>
      <c r="H47">
        <f>Table1[[#This Row],[Area (in million sq. miles)]]*Table1[[#This Row],[Options]]</f>
        <v>0</v>
      </c>
      <c r="I47">
        <v>0</v>
      </c>
      <c r="J47">
        <f>Table1[[#This Row],[Area (in million sq. miles)]]*Table1[[#This Row],[Selections]]</f>
        <v>0</v>
      </c>
      <c r="K47">
        <f>Table1[[#This Row],[Options]]</f>
        <v>0</v>
      </c>
      <c r="L47">
        <f t="shared" si="1"/>
        <v>27</v>
      </c>
      <c r="M47" s="8">
        <f>Table1[[#This Row],[Area (in million sq. miles)]]*Table1[[#This Row],[BBS-useable]]</f>
        <v>0</v>
      </c>
      <c r="N47" s="8"/>
      <c r="O47" s="8"/>
      <c r="P47" s="8"/>
    </row>
    <row r="48" spans="1:16" x14ac:dyDescent="0.2">
      <c r="A48" t="s">
        <v>46</v>
      </c>
      <c r="B48" s="3">
        <v>1.8229090965022381E-2</v>
      </c>
      <c r="C48" s="4">
        <f>Table1[[#This Row],[Area (in million sq. miles)]]/SUM(Table1[Area (in million sq. miles)])</f>
        <v>2.2046146860246045E-3</v>
      </c>
      <c r="D48" s="5">
        <f>D47+Table1[[#This Row],[Proportion of total]]</f>
        <v>0.99158411372115673</v>
      </c>
      <c r="E48" t="s">
        <v>85</v>
      </c>
      <c r="G48">
        <v>0</v>
      </c>
      <c r="H48">
        <f>Table1[[#This Row],[Area (in million sq. miles)]]*Table1[[#This Row],[Options]]</f>
        <v>0</v>
      </c>
      <c r="I48">
        <v>0</v>
      </c>
      <c r="J48">
        <f>Table1[[#This Row],[Area (in million sq. miles)]]*Table1[[#This Row],[Selections]]</f>
        <v>0</v>
      </c>
      <c r="K48">
        <f>Table1[[#This Row],[Options]]</f>
        <v>0</v>
      </c>
      <c r="L48">
        <f t="shared" si="1"/>
        <v>27</v>
      </c>
      <c r="M48" s="8">
        <f>Table1[[#This Row],[Area (in million sq. miles)]]*Table1[[#This Row],[BBS-useable]]</f>
        <v>0</v>
      </c>
      <c r="N48" s="8"/>
      <c r="O48" s="8"/>
      <c r="P48" s="8"/>
    </row>
    <row r="49" spans="1:16" x14ac:dyDescent="0.2">
      <c r="A49" t="s">
        <v>47</v>
      </c>
      <c r="B49" s="3">
        <v>1.113495542518057E-2</v>
      </c>
      <c r="C49" s="4">
        <f>Table1[[#This Row],[Area (in million sq. miles)]]/SUM(Table1[Area (in million sq. miles)])</f>
        <v>1.3466544385392115E-3</v>
      </c>
      <c r="D49" s="5">
        <f>D48+Table1[[#This Row],[Proportion of total]]</f>
        <v>0.99293076815969594</v>
      </c>
      <c r="E49" t="s">
        <v>85</v>
      </c>
      <c r="G49">
        <v>0</v>
      </c>
      <c r="H49">
        <f>Table1[[#This Row],[Area (in million sq. miles)]]*Table1[[#This Row],[Options]]</f>
        <v>0</v>
      </c>
      <c r="I49">
        <v>0</v>
      </c>
      <c r="J49">
        <f>Table1[[#This Row],[Area (in million sq. miles)]]*Table1[[#This Row],[Selections]]</f>
        <v>0</v>
      </c>
      <c r="K49">
        <f>Table1[[#This Row],[Options]]</f>
        <v>0</v>
      </c>
      <c r="L49">
        <f t="shared" si="1"/>
        <v>27</v>
      </c>
      <c r="M49" s="8">
        <f>Table1[[#This Row],[Area (in million sq. miles)]]*Table1[[#This Row],[BBS-useable]]</f>
        <v>0</v>
      </c>
      <c r="N49" s="8"/>
      <c r="O49" s="8"/>
      <c r="P49" s="8"/>
    </row>
    <row r="50" spans="1:16" x14ac:dyDescent="0.2">
      <c r="A50" t="s">
        <v>48</v>
      </c>
      <c r="B50" s="3">
        <v>6.7525443519831198E-3</v>
      </c>
      <c r="C50" s="4">
        <f>Table1[[#This Row],[Area (in million sq. miles)]]/SUM(Table1[Area (in million sq. miles)])</f>
        <v>8.166484261326525E-4</v>
      </c>
      <c r="D50" s="5">
        <f>D49+Table1[[#This Row],[Proportion of total]]</f>
        <v>0.99374741658582855</v>
      </c>
      <c r="E50" t="s">
        <v>85</v>
      </c>
      <c r="G50">
        <v>0</v>
      </c>
      <c r="H50">
        <f>Table1[[#This Row],[Area (in million sq. miles)]]*Table1[[#This Row],[Options]]</f>
        <v>0</v>
      </c>
      <c r="I50">
        <v>0</v>
      </c>
      <c r="J50">
        <f>Table1[[#This Row],[Area (in million sq. miles)]]*Table1[[#This Row],[Selections]]</f>
        <v>0</v>
      </c>
      <c r="K50">
        <f>Table1[[#This Row],[Options]]</f>
        <v>0</v>
      </c>
      <c r="L50">
        <f t="shared" si="1"/>
        <v>27</v>
      </c>
      <c r="M50" s="8">
        <f>Table1[[#This Row],[Area (in million sq. miles)]]*Table1[[#This Row],[BBS-useable]]</f>
        <v>0</v>
      </c>
      <c r="N50" s="8"/>
      <c r="O50" s="8"/>
      <c r="P50" s="8"/>
    </row>
    <row r="51" spans="1:16" x14ac:dyDescent="0.2">
      <c r="A51" t="s">
        <v>49</v>
      </c>
      <c r="B51" s="3">
        <v>6.4529636194253391E-3</v>
      </c>
      <c r="C51" s="4">
        <f>Table1[[#This Row],[Area (in million sq. miles)]]/SUM(Table1[Area (in million sq. miles)])</f>
        <v>7.8041732256779717E-4</v>
      </c>
      <c r="D51" s="5">
        <f>D50+Table1[[#This Row],[Proportion of total]]</f>
        <v>0.99452783390839639</v>
      </c>
      <c r="E51" t="s">
        <v>85</v>
      </c>
      <c r="G51">
        <v>0</v>
      </c>
      <c r="H51">
        <f>Table1[[#This Row],[Area (in million sq. miles)]]*Table1[[#This Row],[Options]]</f>
        <v>0</v>
      </c>
      <c r="I51">
        <v>0</v>
      </c>
      <c r="J51">
        <f>Table1[[#This Row],[Area (in million sq. miles)]]*Table1[[#This Row],[Selections]]</f>
        <v>0</v>
      </c>
      <c r="K51">
        <f>Table1[[#This Row],[Options]]</f>
        <v>0</v>
      </c>
      <c r="L51">
        <f t="shared" si="1"/>
        <v>27</v>
      </c>
      <c r="M51" s="8">
        <f>Table1[[#This Row],[Area (in million sq. miles)]]*Table1[[#This Row],[BBS-useable]]</f>
        <v>0</v>
      </c>
      <c r="N51" s="8"/>
      <c r="O51" s="8"/>
      <c r="P51" s="8"/>
    </row>
    <row r="52" spans="1:16" x14ac:dyDescent="0.2">
      <c r="A52" t="s">
        <v>50</v>
      </c>
      <c r="B52" s="3">
        <v>5.899579796074814E-3</v>
      </c>
      <c r="C52" s="4">
        <f>Table1[[#This Row],[Area (in million sq. miles)]]/SUM(Table1[Area (in million sq. miles)])</f>
        <v>7.1349143436481876E-4</v>
      </c>
      <c r="D52" s="5">
        <f>D51+Table1[[#This Row],[Proportion of total]]</f>
        <v>0.99524132534276122</v>
      </c>
      <c r="E52" t="s">
        <v>85</v>
      </c>
      <c r="G52">
        <v>0</v>
      </c>
      <c r="H52">
        <f>Table1[[#This Row],[Area (in million sq. miles)]]*Table1[[#This Row],[Options]]</f>
        <v>0</v>
      </c>
      <c r="I52">
        <v>0</v>
      </c>
      <c r="J52">
        <f>Table1[[#This Row],[Area (in million sq. miles)]]*Table1[[#This Row],[Selections]]</f>
        <v>0</v>
      </c>
      <c r="K52">
        <f>Table1[[#This Row],[Options]]</f>
        <v>0</v>
      </c>
      <c r="L52">
        <f t="shared" si="1"/>
        <v>27</v>
      </c>
      <c r="M52" s="8">
        <f>Table1[[#This Row],[Area (in million sq. miles)]]*Table1[[#This Row],[BBS-useable]]</f>
        <v>0</v>
      </c>
      <c r="N52" s="8"/>
      <c r="O52" s="8"/>
      <c r="P52" s="8"/>
    </row>
    <row r="53" spans="1:16" x14ac:dyDescent="0.2">
      <c r="A53" t="s">
        <v>51</v>
      </c>
      <c r="B53" s="3">
        <v>5.7251767883042077E-3</v>
      </c>
      <c r="C53" s="4">
        <f>Table1[[#This Row],[Area (in million sq. miles)]]/SUM(Table1[Area (in million sq. miles)])</f>
        <v>6.9239924534915712E-4</v>
      </c>
      <c r="D53" s="5">
        <f>D52+Table1[[#This Row],[Proportion of total]]</f>
        <v>0.99593372458811036</v>
      </c>
      <c r="E53" t="s">
        <v>85</v>
      </c>
      <c r="G53">
        <v>0</v>
      </c>
      <c r="H53">
        <f>Table1[[#This Row],[Area (in million sq. miles)]]*Table1[[#This Row],[Options]]</f>
        <v>0</v>
      </c>
      <c r="I53">
        <v>0</v>
      </c>
      <c r="J53">
        <f>Table1[[#This Row],[Area (in million sq. miles)]]*Table1[[#This Row],[Selections]]</f>
        <v>0</v>
      </c>
      <c r="K53">
        <f>Table1[[#This Row],[Options]]</f>
        <v>0</v>
      </c>
      <c r="L53">
        <f t="shared" si="1"/>
        <v>27</v>
      </c>
      <c r="M53" s="8">
        <f>Table1[[#This Row],[Area (in million sq. miles)]]*Table1[[#This Row],[BBS-useable]]</f>
        <v>0</v>
      </c>
      <c r="N53" s="8"/>
      <c r="O53" s="8"/>
      <c r="P53" s="8"/>
    </row>
    <row r="54" spans="1:16" x14ac:dyDescent="0.2">
      <c r="A54" t="s">
        <v>52</v>
      </c>
      <c r="B54" s="3">
        <v>5.6913032397901634E-3</v>
      </c>
      <c r="C54" s="4">
        <f>Table1[[#This Row],[Area (in million sq. miles)]]/SUM(Table1[Area (in million sq. miles)])</f>
        <v>6.8830259990122333E-4</v>
      </c>
      <c r="D54" s="5">
        <f>D53+Table1[[#This Row],[Proportion of total]]</f>
        <v>0.99662202718801163</v>
      </c>
      <c r="E54" t="s">
        <v>85</v>
      </c>
      <c r="G54">
        <v>0</v>
      </c>
      <c r="H54">
        <f>Table1[[#This Row],[Area (in million sq. miles)]]*Table1[[#This Row],[Options]]</f>
        <v>0</v>
      </c>
      <c r="I54">
        <v>0</v>
      </c>
      <c r="J54">
        <f>Table1[[#This Row],[Area (in million sq. miles)]]*Table1[[#This Row],[Selections]]</f>
        <v>0</v>
      </c>
      <c r="K54">
        <f>Table1[[#This Row],[Options]]</f>
        <v>0</v>
      </c>
      <c r="L54">
        <f t="shared" si="1"/>
        <v>27</v>
      </c>
      <c r="M54" s="8">
        <f>Table1[[#This Row],[Area (in million sq. miles)]]*Table1[[#This Row],[BBS-useable]]</f>
        <v>0</v>
      </c>
      <c r="N54" s="8"/>
      <c r="O54" s="8"/>
      <c r="P54" s="8"/>
    </row>
    <row r="55" spans="1:16" x14ac:dyDescent="0.2">
      <c r="A55" t="s">
        <v>53</v>
      </c>
      <c r="B55" s="3">
        <v>5.1405400164011468E-3</v>
      </c>
      <c r="C55" s="4">
        <f>Table1[[#This Row],[Area (in million sq. miles)]]/SUM(Table1[Area (in million sq. miles)])</f>
        <v>6.2169364539353569E-4</v>
      </c>
      <c r="D55" s="5">
        <f>D54+Table1[[#This Row],[Proportion of total]]</f>
        <v>0.99724372083340518</v>
      </c>
      <c r="E55" t="s">
        <v>85</v>
      </c>
      <c r="G55">
        <v>0</v>
      </c>
      <c r="H55">
        <f>Table1[[#This Row],[Area (in million sq. miles)]]*Table1[[#This Row],[Options]]</f>
        <v>0</v>
      </c>
      <c r="I55">
        <v>0</v>
      </c>
      <c r="J55">
        <f>Table1[[#This Row],[Area (in million sq. miles)]]*Table1[[#This Row],[Selections]]</f>
        <v>0</v>
      </c>
      <c r="K55">
        <f>Table1[[#This Row],[Options]]</f>
        <v>0</v>
      </c>
      <c r="L55">
        <f t="shared" si="1"/>
        <v>27</v>
      </c>
      <c r="M55" s="8">
        <f>Table1[[#This Row],[Area (in million sq. miles)]]*Table1[[#This Row],[BBS-useable]]</f>
        <v>0</v>
      </c>
      <c r="N55" s="8"/>
      <c r="O55" s="8"/>
      <c r="P55" s="8"/>
    </row>
    <row r="56" spans="1:16" x14ac:dyDescent="0.2">
      <c r="A56" t="s">
        <v>54</v>
      </c>
      <c r="B56" s="3">
        <v>4.3984514467878639E-3</v>
      </c>
      <c r="C56" s="4">
        <f>Table1[[#This Row],[Area (in million sq. miles)]]/SUM(Table1[Area (in million sq. miles)])</f>
        <v>5.3194592500311157E-4</v>
      </c>
      <c r="D56" s="5">
        <f>D55+Table1[[#This Row],[Proportion of total]]</f>
        <v>0.99777566675840834</v>
      </c>
      <c r="E56" t="s">
        <v>85</v>
      </c>
      <c r="G56">
        <v>0</v>
      </c>
      <c r="H56">
        <f>Table1[[#This Row],[Area (in million sq. miles)]]*Table1[[#This Row],[Options]]</f>
        <v>0</v>
      </c>
      <c r="I56">
        <v>0</v>
      </c>
      <c r="J56">
        <f>Table1[[#This Row],[Area (in million sq. miles)]]*Table1[[#This Row],[Selections]]</f>
        <v>0</v>
      </c>
      <c r="K56">
        <f>Table1[[#This Row],[Options]]</f>
        <v>0</v>
      </c>
      <c r="L56">
        <f t="shared" si="1"/>
        <v>27</v>
      </c>
      <c r="M56" s="8">
        <f>Table1[[#This Row],[Area (in million sq. miles)]]*Table1[[#This Row],[BBS-useable]]</f>
        <v>0</v>
      </c>
      <c r="N56" s="8"/>
      <c r="O56" s="8"/>
      <c r="P56" s="8"/>
    </row>
    <row r="57" spans="1:16" x14ac:dyDescent="0.2">
      <c r="A57" t="s">
        <v>55</v>
      </c>
      <c r="B57" s="3">
        <v>4.3140265724496141E-3</v>
      </c>
      <c r="C57" s="4">
        <f>Table1[[#This Row],[Area (in million sq. miles)]]/SUM(Table1[Area (in million sq. miles)])</f>
        <v>5.2173563430957021E-4</v>
      </c>
      <c r="D57" s="5">
        <f>D56+Table1[[#This Row],[Proportion of total]]</f>
        <v>0.99829740239271791</v>
      </c>
      <c r="E57" t="s">
        <v>85</v>
      </c>
      <c r="G57">
        <v>0</v>
      </c>
      <c r="H57">
        <f>Table1[[#This Row],[Area (in million sq. miles)]]*Table1[[#This Row],[Options]]</f>
        <v>0</v>
      </c>
      <c r="I57">
        <v>0</v>
      </c>
      <c r="J57">
        <f>Table1[[#This Row],[Area (in million sq. miles)]]*Table1[[#This Row],[Selections]]</f>
        <v>0</v>
      </c>
      <c r="K57">
        <f>Table1[[#This Row],[Options]]</f>
        <v>0</v>
      </c>
      <c r="L57">
        <f t="shared" si="1"/>
        <v>27</v>
      </c>
      <c r="M57" s="8">
        <f>Table1[[#This Row],[Area (in million sq. miles)]]*Table1[[#This Row],[BBS-useable]]</f>
        <v>0</v>
      </c>
      <c r="N57" s="8"/>
      <c r="O57" s="8"/>
      <c r="P57" s="8"/>
    </row>
    <row r="58" spans="1:16" x14ac:dyDescent="0.2">
      <c r="A58" t="s">
        <v>56</v>
      </c>
      <c r="B58" s="3">
        <v>3.1972192960152551E-3</v>
      </c>
      <c r="C58" s="4">
        <f>Table1[[#This Row],[Area (in million sq. miles)]]/SUM(Table1[Area (in million sq. miles)])</f>
        <v>3.8666967145872843E-4</v>
      </c>
      <c r="D58" s="5">
        <f>D57+Table1[[#This Row],[Proportion of total]]</f>
        <v>0.99868407206417664</v>
      </c>
      <c r="E58" t="s">
        <v>85</v>
      </c>
      <c r="G58">
        <v>0</v>
      </c>
      <c r="H58">
        <f>Table1[[#This Row],[Area (in million sq. miles)]]*Table1[[#This Row],[Options]]</f>
        <v>0</v>
      </c>
      <c r="I58">
        <v>0</v>
      </c>
      <c r="J58">
        <f>Table1[[#This Row],[Area (in million sq. miles)]]*Table1[[#This Row],[Selections]]</f>
        <v>0</v>
      </c>
      <c r="K58">
        <f>Table1[[#This Row],[Options]]</f>
        <v>0</v>
      </c>
      <c r="L58">
        <f t="shared" si="1"/>
        <v>27</v>
      </c>
      <c r="M58" s="8">
        <f>Table1[[#This Row],[Area (in million sq. miles)]]*Table1[[#This Row],[BBS-useable]]</f>
        <v>0</v>
      </c>
      <c r="N58" s="8"/>
      <c r="O58" s="8"/>
      <c r="P58" s="8"/>
    </row>
    <row r="59" spans="1:16" x14ac:dyDescent="0.2">
      <c r="A59" t="s">
        <v>57</v>
      </c>
      <c r="B59" s="3">
        <v>3.1156299135005859E-3</v>
      </c>
      <c r="C59" s="4">
        <f>Table1[[#This Row],[Area (in million sq. miles)]]/SUM(Table1[Area (in million sq. miles)])</f>
        <v>3.7680230334582277E-4</v>
      </c>
      <c r="D59" s="5">
        <f>D58+Table1[[#This Row],[Proportion of total]]</f>
        <v>0.99906087436752244</v>
      </c>
      <c r="E59" t="s">
        <v>85</v>
      </c>
      <c r="G59">
        <v>0</v>
      </c>
      <c r="H59">
        <f>Table1[[#This Row],[Area (in million sq. miles)]]*Table1[[#This Row],[Options]]</f>
        <v>0</v>
      </c>
      <c r="I59">
        <v>0</v>
      </c>
      <c r="J59">
        <f>Table1[[#This Row],[Area (in million sq. miles)]]*Table1[[#This Row],[Selections]]</f>
        <v>0</v>
      </c>
      <c r="K59">
        <f>Table1[[#This Row],[Options]]</f>
        <v>0</v>
      </c>
      <c r="L59">
        <f t="shared" si="1"/>
        <v>27</v>
      </c>
      <c r="M59" s="8">
        <f>Table1[[#This Row],[Area (in million sq. miles)]]*Table1[[#This Row],[BBS-useable]]</f>
        <v>0</v>
      </c>
      <c r="N59" s="8"/>
      <c r="O59" s="8"/>
      <c r="P59" s="8"/>
    </row>
    <row r="60" spans="1:16" x14ac:dyDescent="0.2">
      <c r="A60" t="s">
        <v>58</v>
      </c>
      <c r="B60" s="3">
        <v>1.977133144780182E-3</v>
      </c>
      <c r="C60" s="4">
        <f>Table1[[#This Row],[Area (in million sq. miles)]]/SUM(Table1[Area (in million sq. miles)])</f>
        <v>2.3911322707051116E-4</v>
      </c>
      <c r="D60" s="5">
        <f>D59+Table1[[#This Row],[Proportion of total]]</f>
        <v>0.99929998759459293</v>
      </c>
      <c r="E60" t="s">
        <v>85</v>
      </c>
      <c r="G60">
        <v>0</v>
      </c>
      <c r="H60">
        <f>Table1[[#This Row],[Area (in million sq. miles)]]*Table1[[#This Row],[Options]]</f>
        <v>0</v>
      </c>
      <c r="I60">
        <v>0</v>
      </c>
      <c r="J60">
        <f>Table1[[#This Row],[Area (in million sq. miles)]]*Table1[[#This Row],[Selections]]</f>
        <v>0</v>
      </c>
      <c r="K60">
        <f>Table1[[#This Row],[Options]]</f>
        <v>0</v>
      </c>
      <c r="L60">
        <f t="shared" si="1"/>
        <v>27</v>
      </c>
      <c r="M60" s="8">
        <f>Table1[[#This Row],[Area (in million sq. miles)]]*Table1[[#This Row],[BBS-useable]]</f>
        <v>0</v>
      </c>
      <c r="N60" s="8"/>
      <c r="O60" s="8"/>
      <c r="P60" s="8"/>
    </row>
    <row r="61" spans="1:16" x14ac:dyDescent="0.2">
      <c r="A61" t="s">
        <v>59</v>
      </c>
      <c r="B61" s="3">
        <v>1.886109416788336E-3</v>
      </c>
      <c r="C61" s="4">
        <f>Table1[[#This Row],[Area (in million sq. miles)]]/SUM(Table1[Area (in million sq. miles)])</f>
        <v>2.2810487520630803E-4</v>
      </c>
      <c r="D61" s="5">
        <f>D60+Table1[[#This Row],[Proportion of total]]</f>
        <v>0.99952809246979923</v>
      </c>
      <c r="E61" t="s">
        <v>85</v>
      </c>
      <c r="G61">
        <v>0</v>
      </c>
      <c r="H61">
        <f>Table1[[#This Row],[Area (in million sq. miles)]]*Table1[[#This Row],[Options]]</f>
        <v>0</v>
      </c>
      <c r="I61">
        <v>0</v>
      </c>
      <c r="J61">
        <f>Table1[[#This Row],[Area (in million sq. miles)]]*Table1[[#This Row],[Selections]]</f>
        <v>0</v>
      </c>
      <c r="K61">
        <f>Table1[[#This Row],[Options]]</f>
        <v>0</v>
      </c>
      <c r="L61">
        <f t="shared" si="1"/>
        <v>27</v>
      </c>
      <c r="M61" s="8">
        <f>Table1[[#This Row],[Area (in million sq. miles)]]*Table1[[#This Row],[BBS-useable]]</f>
        <v>0</v>
      </c>
      <c r="N61" s="8"/>
      <c r="O61" s="8"/>
      <c r="P61" s="8"/>
    </row>
    <row r="62" spans="1:16" x14ac:dyDescent="0.2">
      <c r="A62" t="s">
        <v>60</v>
      </c>
      <c r="B62" s="3">
        <v>1.4909149383735519E-3</v>
      </c>
      <c r="C62" s="4">
        <f>Table1[[#This Row],[Area (in million sq. miles)]]/SUM(Table1[Area (in million sq. miles)])</f>
        <v>1.8031030593125165E-4</v>
      </c>
      <c r="D62" s="5">
        <f>D61+Table1[[#This Row],[Proportion of total]]</f>
        <v>0.99970840277573048</v>
      </c>
      <c r="E62" t="s">
        <v>85</v>
      </c>
      <c r="G62">
        <v>0</v>
      </c>
      <c r="H62">
        <f>Table1[[#This Row],[Area (in million sq. miles)]]*Table1[[#This Row],[Options]]</f>
        <v>0</v>
      </c>
      <c r="I62">
        <v>0</v>
      </c>
      <c r="J62">
        <f>Table1[[#This Row],[Area (in million sq. miles)]]*Table1[[#This Row],[Selections]]</f>
        <v>0</v>
      </c>
      <c r="K62">
        <f>Table1[[#This Row],[Options]]</f>
        <v>0</v>
      </c>
      <c r="L62">
        <f t="shared" si="1"/>
        <v>27</v>
      </c>
      <c r="M62" s="8">
        <f>Table1[[#This Row],[Area (in million sq. miles)]]*Table1[[#This Row],[BBS-useable]]</f>
        <v>0</v>
      </c>
      <c r="N62" s="8"/>
      <c r="O62" s="8"/>
      <c r="P62" s="8"/>
    </row>
    <row r="63" spans="1:16" x14ac:dyDescent="0.2">
      <c r="A63" t="s">
        <v>61</v>
      </c>
      <c r="B63" s="3">
        <v>1.2808536161903381E-3</v>
      </c>
      <c r="C63" s="4">
        <f>Table1[[#This Row],[Area (in million sq. miles)]]/SUM(Table1[Area (in million sq. miles)])</f>
        <v>1.54905623013192E-4</v>
      </c>
      <c r="D63" s="5">
        <f>D62+Table1[[#This Row],[Proportion of total]]</f>
        <v>0.99986330839874371</v>
      </c>
      <c r="E63" t="s">
        <v>85</v>
      </c>
      <c r="G63">
        <v>0</v>
      </c>
      <c r="H63">
        <f>Table1[[#This Row],[Area (in million sq. miles)]]*Table1[[#This Row],[Options]]</f>
        <v>0</v>
      </c>
      <c r="I63">
        <v>0</v>
      </c>
      <c r="J63">
        <f>Table1[[#This Row],[Area (in million sq. miles)]]*Table1[[#This Row],[Selections]]</f>
        <v>0</v>
      </c>
      <c r="K63">
        <f>Table1[[#This Row],[Options]]</f>
        <v>0</v>
      </c>
      <c r="L63">
        <f t="shared" si="1"/>
        <v>27</v>
      </c>
      <c r="M63" s="8">
        <f>Table1[[#This Row],[Area (in million sq. miles)]]*Table1[[#This Row],[BBS-useable]]</f>
        <v>0</v>
      </c>
      <c r="N63" s="8"/>
      <c r="O63" s="8"/>
      <c r="P63" s="8"/>
    </row>
    <row r="64" spans="1:16" x14ac:dyDescent="0.2">
      <c r="A64" t="s">
        <v>62</v>
      </c>
      <c r="B64" s="3">
        <v>6.085909757361298E-4</v>
      </c>
      <c r="C64" s="4">
        <f>Table1[[#This Row],[Area (in million sq. miles)]]/SUM(Table1[Area (in million sq. miles)])</f>
        <v>7.3602606156519785E-5</v>
      </c>
      <c r="D64" s="5">
        <f>D63+Table1[[#This Row],[Proportion of total]]</f>
        <v>0.99993691100490023</v>
      </c>
      <c r="E64" t="s">
        <v>85</v>
      </c>
      <c r="G64">
        <v>0</v>
      </c>
      <c r="H64">
        <f>Table1[[#This Row],[Area (in million sq. miles)]]*Table1[[#This Row],[Options]]</f>
        <v>0</v>
      </c>
      <c r="I64">
        <v>0</v>
      </c>
      <c r="J64">
        <f>Table1[[#This Row],[Area (in million sq. miles)]]*Table1[[#This Row],[Selections]]</f>
        <v>0</v>
      </c>
      <c r="K64">
        <f>Table1[[#This Row],[Options]]</f>
        <v>0</v>
      </c>
      <c r="L64">
        <f t="shared" si="1"/>
        <v>27</v>
      </c>
      <c r="M64" s="8">
        <f>Table1[[#This Row],[Area (in million sq. miles)]]*Table1[[#This Row],[BBS-useable]]</f>
        <v>0</v>
      </c>
      <c r="N64" s="8"/>
      <c r="O64" s="8"/>
      <c r="P64" s="8"/>
    </row>
    <row r="65" spans="1:16" x14ac:dyDescent="0.2">
      <c r="A65" t="s">
        <v>63</v>
      </c>
      <c r="B65" s="3">
        <v>1.8852274522724571E-4</v>
      </c>
      <c r="C65" s="4">
        <f>Table1[[#This Row],[Area (in million sq. miles)]]/SUM(Table1[Area (in million sq. miles)])</f>
        <v>2.2799821097779602E-5</v>
      </c>
      <c r="D65" s="5">
        <f>D64+Table1[[#This Row],[Proportion of total]]</f>
        <v>0.99995971082599799</v>
      </c>
      <c r="E65" t="s">
        <v>85</v>
      </c>
      <c r="G65">
        <v>0</v>
      </c>
      <c r="H65">
        <f>Table1[[#This Row],[Area (in million sq. miles)]]*Table1[[#This Row],[Options]]</f>
        <v>0</v>
      </c>
      <c r="I65">
        <v>0</v>
      </c>
      <c r="J65">
        <f>Table1[[#This Row],[Area (in million sq. miles)]]*Table1[[#This Row],[Selections]]</f>
        <v>0</v>
      </c>
      <c r="K65">
        <f>Table1[[#This Row],[Options]]</f>
        <v>0</v>
      </c>
      <c r="L65">
        <f t="shared" si="1"/>
        <v>27</v>
      </c>
      <c r="M65" s="8">
        <f>Table1[[#This Row],[Area (in million sq. miles)]]*Table1[[#This Row],[BBS-useable]]</f>
        <v>0</v>
      </c>
      <c r="N65" s="8"/>
      <c r="O65" s="8"/>
      <c r="P65" s="8"/>
    </row>
    <row r="66" spans="1:16" x14ac:dyDescent="0.2">
      <c r="A66" t="s">
        <v>64</v>
      </c>
      <c r="B66" s="3">
        <v>1.6227756499850651E-4</v>
      </c>
      <c r="C66" s="4">
        <f>Table1[[#This Row],[Area (in million sq. miles)]]/SUM(Table1[Area (in million sq. miles)])</f>
        <v>1.9625745666335291E-5</v>
      </c>
      <c r="D66" s="5">
        <f>D65+Table1[[#This Row],[Proportion of total]]</f>
        <v>0.99997933657166438</v>
      </c>
      <c r="E66" t="s">
        <v>85</v>
      </c>
      <c r="G66">
        <v>0</v>
      </c>
      <c r="H66">
        <f>Table1[[#This Row],[Area (in million sq. miles)]]*Table1[[#This Row],[Options]]</f>
        <v>0</v>
      </c>
      <c r="I66">
        <v>0</v>
      </c>
      <c r="J66">
        <f>Table1[[#This Row],[Area (in million sq. miles)]]*Table1[[#This Row],[Selections]]</f>
        <v>0</v>
      </c>
      <c r="K66">
        <f>Table1[[#This Row],[Options]]</f>
        <v>0</v>
      </c>
      <c r="L66">
        <f t="shared" si="1"/>
        <v>27</v>
      </c>
      <c r="M66" s="8">
        <f>Table1[[#This Row],[Area (in million sq. miles)]]*Table1[[#This Row],[BBS-useable]]</f>
        <v>0</v>
      </c>
      <c r="N66" s="8"/>
      <c r="O66" s="8"/>
      <c r="P66" s="8"/>
    </row>
    <row r="67" spans="1:16" x14ac:dyDescent="0.2">
      <c r="A67" t="s">
        <v>65</v>
      </c>
      <c r="B67" s="3">
        <v>1.007028162887669E-4</v>
      </c>
      <c r="C67" s="4">
        <f>Table1[[#This Row],[Area (in million sq. miles)]]/SUM(Table1[Area (in million sq. miles)])</f>
        <v>1.2178934656711265E-5</v>
      </c>
      <c r="D67" s="5">
        <f>D66+Table1[[#This Row],[Proportion of total]]</f>
        <v>0.99999151550632104</v>
      </c>
      <c r="E67" t="s">
        <v>85</v>
      </c>
      <c r="G67">
        <v>0</v>
      </c>
      <c r="H67">
        <f>Table1[[#This Row],[Area (in million sq. miles)]]*Table1[[#This Row],[Options]]</f>
        <v>0</v>
      </c>
      <c r="I67">
        <v>0</v>
      </c>
      <c r="J67">
        <f>Table1[[#This Row],[Area (in million sq. miles)]]*Table1[[#This Row],[Selections]]</f>
        <v>0</v>
      </c>
      <c r="K67">
        <f>Table1[[#This Row],[Options]]</f>
        <v>0</v>
      </c>
      <c r="L67">
        <f t="shared" si="1"/>
        <v>27</v>
      </c>
      <c r="M67" s="8">
        <f>Table1[[#This Row],[Area (in million sq. miles)]]*Table1[[#This Row],[BBS-useable]]</f>
        <v>0</v>
      </c>
      <c r="N67" s="8"/>
      <c r="O67" s="8"/>
      <c r="P67" s="8"/>
    </row>
    <row r="68" spans="1:16" x14ac:dyDescent="0.2">
      <c r="A68" t="s">
        <v>66</v>
      </c>
      <c r="B68" s="3">
        <v>6.851324244540483E-5</v>
      </c>
      <c r="C68" s="4">
        <f>Table1[[#This Row],[Area (in million sq. miles)]]/SUM(Table1[Area (in million sq. miles)])</f>
        <v>8.2859480361432459E-6</v>
      </c>
      <c r="D68" s="5">
        <f>D67+Table1[[#This Row],[Proportion of total]]</f>
        <v>0.99999980145435718</v>
      </c>
      <c r="E68" t="s">
        <v>85</v>
      </c>
      <c r="G68">
        <v>0</v>
      </c>
      <c r="H68">
        <f>Table1[[#This Row],[Area (in million sq. miles)]]*Table1[[#This Row],[Options]]</f>
        <v>0</v>
      </c>
      <c r="I68">
        <v>0</v>
      </c>
      <c r="J68">
        <f>Table1[[#This Row],[Area (in million sq. miles)]]*Table1[[#This Row],[Selections]]</f>
        <v>0</v>
      </c>
      <c r="K68">
        <f>Table1[[#This Row],[Options]]</f>
        <v>0</v>
      </c>
      <c r="L68">
        <f t="shared" ref="L68:L69" si="2">L67+K68</f>
        <v>27</v>
      </c>
      <c r="M68" s="8">
        <f>Table1[[#This Row],[Area (in million sq. miles)]]*Table1[[#This Row],[BBS-useable]]</f>
        <v>0</v>
      </c>
      <c r="N68" s="8"/>
      <c r="O68" s="8"/>
      <c r="P68" s="8"/>
    </row>
    <row r="69" spans="1:16" x14ac:dyDescent="0.2">
      <c r="A69" t="s">
        <v>67</v>
      </c>
      <c r="B69" s="3">
        <v>1.641695760574574E-6</v>
      </c>
      <c r="C69" s="4">
        <f>Table1[[#This Row],[Area (in million sq. miles)]]/SUM(Table1[Area (in million sq. miles)])</f>
        <v>1.9854564282397254E-7</v>
      </c>
      <c r="D69" s="5">
        <f>D68+Table1[[#This Row],[Proportion of total]]</f>
        <v>1</v>
      </c>
      <c r="E69" t="s">
        <v>85</v>
      </c>
      <c r="G69">
        <v>0</v>
      </c>
      <c r="H69">
        <f>Table1[[#This Row],[Area (in million sq. miles)]]*Table1[[#This Row],[Options]]</f>
        <v>0</v>
      </c>
      <c r="I69">
        <v>0</v>
      </c>
      <c r="J69">
        <f>Table1[[#This Row],[Area (in million sq. miles)]]*Table1[[#This Row],[Selections]]</f>
        <v>0</v>
      </c>
      <c r="K69">
        <f>Table1[[#This Row],[Options]]</f>
        <v>0</v>
      </c>
      <c r="L69">
        <f t="shared" si="2"/>
        <v>27</v>
      </c>
      <c r="M69" s="8">
        <f>Table1[[#This Row],[Area (in million sq. miles)]]*Table1[[#This Row],[BBS-useable]]</f>
        <v>0</v>
      </c>
      <c r="N69" s="8"/>
      <c r="O69" s="8"/>
      <c r="P69" s="8"/>
    </row>
    <row r="70" spans="1:16" x14ac:dyDescent="0.2">
      <c r="C70" s="4"/>
      <c r="H70" s="8">
        <f>SUM(Table1[OptionsArea])</f>
        <v>3.6561222690360444</v>
      </c>
      <c r="J70" s="8">
        <f>SUM(Table1[SelectionsArea])</f>
        <v>1.2292293748091636</v>
      </c>
    </row>
    <row r="71" spans="1:16" x14ac:dyDescent="0.2">
      <c r="J71">
        <f>Table1[[#Totals],[SelectionsArea]]/Table1[[#Totals],[OptionsArea]]</f>
        <v>0.33621123265477015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Gates Dupont</cp:lastModifiedBy>
  <dcterms:created xsi:type="dcterms:W3CDTF">2024-11-14T16:38:26Z</dcterms:created>
  <dcterms:modified xsi:type="dcterms:W3CDTF">2024-11-16T20:16:22Z</dcterms:modified>
</cp:coreProperties>
</file>