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kab\Desktop\work folders\Science\ms\submitted\CompHeat\"/>
    </mc:Choice>
  </mc:AlternateContent>
  <bookViews>
    <workbookView xWindow="0" yWindow="0" windowWidth="20970" windowHeight="15060" activeTab="2"/>
  </bookViews>
  <sheets>
    <sheet name="Tab1 Raw data" sheetId="4" r:id="rId1"/>
    <sheet name="Tab2 Fig 2 C,D,E" sheetId="1" r:id="rId2"/>
    <sheet name="Tab 3 Fig 3A &amp; B" sheetId="2" r:id="rId3"/>
    <sheet name="Tab4 Fig 3C-F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3" i="4" l="1"/>
  <c r="T93" i="4"/>
  <c r="U93" i="4"/>
  <c r="V93" i="4"/>
  <c r="S92" i="4"/>
  <c r="T92" i="4"/>
  <c r="U92" i="4"/>
  <c r="V92" i="4"/>
  <c r="AC65" i="4"/>
  <c r="AG65" i="4"/>
  <c r="AE65" i="4"/>
  <c r="AP5" i="4"/>
  <c r="G5" i="1" s="1"/>
  <c r="AC5" i="4"/>
  <c r="AD4" i="4"/>
  <c r="AD3" i="4"/>
  <c r="H29" i="5"/>
  <c r="N5" i="5"/>
  <c r="O5" i="5"/>
  <c r="E5" i="5"/>
  <c r="F5" i="5"/>
  <c r="D5" i="5"/>
  <c r="D93" i="4"/>
  <c r="D17" i="5" s="1"/>
  <c r="E93" i="4"/>
  <c r="E17" i="5" s="1"/>
  <c r="F93" i="4"/>
  <c r="F17" i="5" s="1"/>
  <c r="G93" i="4"/>
  <c r="G17" i="5" s="1"/>
  <c r="H93" i="4"/>
  <c r="H17" i="5" s="1"/>
  <c r="I93" i="4"/>
  <c r="I17" i="5" s="1"/>
  <c r="J93" i="4"/>
  <c r="J17" i="5" s="1"/>
  <c r="K93" i="4"/>
  <c r="K17" i="5" s="1"/>
  <c r="L93" i="4"/>
  <c r="L17" i="5" s="1"/>
  <c r="M93" i="4"/>
  <c r="M17" i="5" s="1"/>
  <c r="N93" i="4"/>
  <c r="N17" i="5" s="1"/>
  <c r="O93" i="4"/>
  <c r="O17" i="5" s="1"/>
  <c r="P93" i="4"/>
  <c r="P17" i="5" s="1"/>
  <c r="Q93" i="4"/>
  <c r="Q17" i="5" s="1"/>
  <c r="R93" i="4"/>
  <c r="R17" i="5" s="1"/>
  <c r="C93" i="4"/>
  <c r="C17" i="5" s="1"/>
  <c r="C92" i="4"/>
  <c r="C5" i="5" s="1"/>
  <c r="D92" i="4"/>
  <c r="E92" i="4"/>
  <c r="F92" i="4"/>
  <c r="H92" i="4"/>
  <c r="H5" i="5" s="1"/>
  <c r="I92" i="4"/>
  <c r="I5" i="5" s="1"/>
  <c r="J92" i="4"/>
  <c r="J5" i="5" s="1"/>
  <c r="K92" i="4"/>
  <c r="K5" i="5" s="1"/>
  <c r="L92" i="4"/>
  <c r="L5" i="5" s="1"/>
  <c r="M92" i="4"/>
  <c r="M5" i="5" s="1"/>
  <c r="N92" i="4"/>
  <c r="O92" i="4"/>
  <c r="P92" i="4"/>
  <c r="P5" i="5" s="1"/>
  <c r="Q92" i="4"/>
  <c r="Q5" i="5" s="1"/>
  <c r="R92" i="4"/>
  <c r="R5" i="5" s="1"/>
  <c r="G92" i="4"/>
  <c r="G5" i="5" s="1"/>
  <c r="AQ5" i="4"/>
  <c r="G17" i="1" s="1"/>
  <c r="AQ25" i="4"/>
  <c r="L17" i="1" s="1"/>
  <c r="AQ21" i="4"/>
  <c r="P17" i="1" s="1"/>
  <c r="AQ9" i="4"/>
  <c r="K17" i="1" s="1"/>
  <c r="AP13" i="4"/>
  <c r="O5" i="1" s="1"/>
  <c r="AQ65" i="4"/>
  <c r="J17" i="1" s="1"/>
  <c r="AP65" i="4"/>
  <c r="J5" i="1" s="1"/>
  <c r="AO65" i="4"/>
  <c r="AN65" i="4"/>
  <c r="AM65" i="4"/>
  <c r="AL65" i="4"/>
  <c r="AK65" i="4"/>
  <c r="AJ65" i="4"/>
  <c r="AI65" i="4"/>
  <c r="AH65" i="4"/>
  <c r="AE64" i="4"/>
  <c r="AD64" i="4"/>
  <c r="AD63" i="4"/>
  <c r="AQ61" i="4"/>
  <c r="I17" i="1" s="1"/>
  <c r="AP61" i="4"/>
  <c r="I5" i="1" s="1"/>
  <c r="AO61" i="4"/>
  <c r="AN61" i="4"/>
  <c r="AM61" i="4"/>
  <c r="AL61" i="4"/>
  <c r="AK61" i="4"/>
  <c r="AJ61" i="4"/>
  <c r="AI61" i="4"/>
  <c r="AH61" i="4"/>
  <c r="AG61" i="4"/>
  <c r="AE61" i="4"/>
  <c r="AC61" i="4"/>
  <c r="AE60" i="4"/>
  <c r="AD60" i="4"/>
  <c r="AD59" i="4"/>
  <c r="AQ57" i="4"/>
  <c r="F17" i="1" s="1"/>
  <c r="AP57" i="4"/>
  <c r="F5" i="1" s="1"/>
  <c r="AO57" i="4"/>
  <c r="AN57" i="4"/>
  <c r="AM57" i="4"/>
  <c r="AL57" i="4"/>
  <c r="AK57" i="4"/>
  <c r="AJ57" i="4"/>
  <c r="AI57" i="4"/>
  <c r="AH57" i="4"/>
  <c r="AG57" i="4"/>
  <c r="AE57" i="4"/>
  <c r="AC57" i="4"/>
  <c r="AE56" i="4"/>
  <c r="AD56" i="4"/>
  <c r="AD55" i="4"/>
  <c r="AQ53" i="4"/>
  <c r="E17" i="1" s="1"/>
  <c r="AP53" i="4"/>
  <c r="E5" i="1" s="1"/>
  <c r="AO53" i="4"/>
  <c r="AN53" i="4"/>
  <c r="AM53" i="4"/>
  <c r="AL53" i="4"/>
  <c r="AK53" i="4"/>
  <c r="AJ53" i="4"/>
  <c r="AI53" i="4"/>
  <c r="AH53" i="4"/>
  <c r="AG53" i="4"/>
  <c r="AE53" i="4"/>
  <c r="AC53" i="4"/>
  <c r="AE52" i="4"/>
  <c r="AD52" i="4"/>
  <c r="AD51" i="4"/>
  <c r="AQ49" i="4"/>
  <c r="D17" i="1" s="1"/>
  <c r="AP49" i="4"/>
  <c r="D5" i="1" s="1"/>
  <c r="AO49" i="4"/>
  <c r="AN49" i="4"/>
  <c r="AM49" i="4"/>
  <c r="AL49" i="4"/>
  <c r="AK49" i="4"/>
  <c r="AJ49" i="4"/>
  <c r="AI49" i="4"/>
  <c r="AH49" i="4"/>
  <c r="AG49" i="4"/>
  <c r="AE49" i="4"/>
  <c r="AC49" i="4"/>
  <c r="AE48" i="4"/>
  <c r="AD48" i="4"/>
  <c r="AD47" i="4"/>
  <c r="AQ45" i="4"/>
  <c r="R17" i="1" s="1"/>
  <c r="AP45" i="4"/>
  <c r="R5" i="1" s="1"/>
  <c r="AO45" i="4"/>
  <c r="AN45" i="4"/>
  <c r="AM45" i="4"/>
  <c r="AL45" i="4"/>
  <c r="AK45" i="4"/>
  <c r="AJ45" i="4"/>
  <c r="AI45" i="4"/>
  <c r="AH45" i="4"/>
  <c r="AG45" i="4"/>
  <c r="AE45" i="4"/>
  <c r="AC45" i="4"/>
  <c r="AE44" i="4"/>
  <c r="AD44" i="4"/>
  <c r="AD43" i="4"/>
  <c r="AQ41" i="4"/>
  <c r="N17" i="1" s="1"/>
  <c r="AP41" i="4"/>
  <c r="N5" i="1" s="1"/>
  <c r="AO41" i="4"/>
  <c r="AN41" i="4"/>
  <c r="AM41" i="4"/>
  <c r="AL41" i="4"/>
  <c r="AK41" i="4"/>
  <c r="AJ41" i="4"/>
  <c r="AI41" i="4"/>
  <c r="AH41" i="4"/>
  <c r="AG41" i="4"/>
  <c r="AE41" i="4"/>
  <c r="AC41" i="4"/>
  <c r="AE40" i="4"/>
  <c r="AD40" i="4"/>
  <c r="AD39" i="4"/>
  <c r="AQ37" i="4"/>
  <c r="Q17" i="1" s="1"/>
  <c r="AP37" i="4"/>
  <c r="AO37" i="4"/>
  <c r="AN37" i="4"/>
  <c r="AM37" i="4"/>
  <c r="AL37" i="4"/>
  <c r="AK37" i="4"/>
  <c r="AJ37" i="4"/>
  <c r="AI37" i="4"/>
  <c r="AH37" i="4"/>
  <c r="AG37" i="4"/>
  <c r="AE37" i="4"/>
  <c r="AC37" i="4"/>
  <c r="AD37" i="4" s="1"/>
  <c r="Q40" i="5" s="1"/>
  <c r="AE36" i="4"/>
  <c r="AD36" i="4"/>
  <c r="AD35" i="4"/>
  <c r="AQ33" i="4"/>
  <c r="H17" i="1" s="1"/>
  <c r="AP33" i="4"/>
  <c r="H5" i="1" s="1"/>
  <c r="AO33" i="4"/>
  <c r="AN33" i="4"/>
  <c r="AM33" i="4"/>
  <c r="AL33" i="4"/>
  <c r="AK33" i="4"/>
  <c r="AJ33" i="4"/>
  <c r="AI33" i="4"/>
  <c r="AH33" i="4"/>
  <c r="AG33" i="4"/>
  <c r="AE33" i="4"/>
  <c r="AD33" i="4"/>
  <c r="H40" i="5" s="1"/>
  <c r="AC33" i="4"/>
  <c r="AE32" i="4"/>
  <c r="AD31" i="4"/>
  <c r="AS33" i="4" s="1"/>
  <c r="AQ29" i="4"/>
  <c r="M17" i="1" s="1"/>
  <c r="AP29" i="4"/>
  <c r="M5" i="1" s="1"/>
  <c r="AO29" i="4"/>
  <c r="AN29" i="4"/>
  <c r="AM29" i="4"/>
  <c r="AL29" i="4"/>
  <c r="AK29" i="4"/>
  <c r="AJ29" i="4"/>
  <c r="AI29" i="4"/>
  <c r="AH29" i="4"/>
  <c r="AG29" i="4"/>
  <c r="AE29" i="4"/>
  <c r="AC29" i="4"/>
  <c r="AE28" i="4"/>
  <c r="AD28" i="4"/>
  <c r="AD27" i="4"/>
  <c r="AP25" i="4"/>
  <c r="L5" i="1" s="1"/>
  <c r="AO25" i="4"/>
  <c r="AN25" i="4"/>
  <c r="AM25" i="4"/>
  <c r="AL25" i="4"/>
  <c r="AK25" i="4"/>
  <c r="AJ25" i="4"/>
  <c r="AI25" i="4"/>
  <c r="AH25" i="4"/>
  <c r="AG25" i="4"/>
  <c r="AE25" i="4"/>
  <c r="AC25" i="4"/>
  <c r="AD25" i="4" s="1"/>
  <c r="L40" i="5" s="1"/>
  <c r="AE24" i="4"/>
  <c r="AD24" i="4"/>
  <c r="AD23" i="4"/>
  <c r="AP21" i="4"/>
  <c r="AO21" i="4"/>
  <c r="AN21" i="4"/>
  <c r="AM21" i="4"/>
  <c r="AL21" i="4"/>
  <c r="AK21" i="4"/>
  <c r="AJ21" i="4"/>
  <c r="AI21" i="4"/>
  <c r="AH21" i="4"/>
  <c r="AG21" i="4"/>
  <c r="AE21" i="4"/>
  <c r="AC21" i="4"/>
  <c r="AE20" i="4"/>
  <c r="AD20" i="4"/>
  <c r="AD19" i="4"/>
  <c r="AQ17" i="4"/>
  <c r="C17" i="1" s="1"/>
  <c r="AP17" i="4"/>
  <c r="C5" i="1" s="1"/>
  <c r="AO17" i="4"/>
  <c r="AN17" i="4"/>
  <c r="AM17" i="4"/>
  <c r="AL17" i="4"/>
  <c r="AK17" i="4"/>
  <c r="AJ17" i="4"/>
  <c r="AI17" i="4"/>
  <c r="AH17" i="4"/>
  <c r="AG17" i="4"/>
  <c r="AE17" i="4"/>
  <c r="AC17" i="4"/>
  <c r="AE16" i="4"/>
  <c r="AD16" i="4"/>
  <c r="AS17" i="4" s="1"/>
  <c r="C29" i="5" s="1"/>
  <c r="AD15" i="4"/>
  <c r="AQ13" i="4"/>
  <c r="O17" i="1" s="1"/>
  <c r="AO13" i="4"/>
  <c r="AN13" i="4"/>
  <c r="AM13" i="4"/>
  <c r="AL13" i="4"/>
  <c r="AK13" i="4"/>
  <c r="AJ13" i="4"/>
  <c r="AI13" i="4"/>
  <c r="AH13" i="4"/>
  <c r="AG13" i="4"/>
  <c r="AE13" i="4"/>
  <c r="AC13" i="4"/>
  <c r="AE12" i="4"/>
  <c r="AD12" i="4"/>
  <c r="AD11" i="4"/>
  <c r="AP9" i="4"/>
  <c r="K5" i="1" s="1"/>
  <c r="AO9" i="4"/>
  <c r="AN9" i="4"/>
  <c r="AM9" i="4"/>
  <c r="AL9" i="4"/>
  <c r="AK9" i="4"/>
  <c r="AJ9" i="4"/>
  <c r="AI9" i="4"/>
  <c r="AH9" i="4"/>
  <c r="AG9" i="4"/>
  <c r="AE9" i="4"/>
  <c r="AC9" i="4"/>
  <c r="AE8" i="4"/>
  <c r="AD8" i="4"/>
  <c r="AD7" i="4"/>
  <c r="AO5" i="4"/>
  <c r="AN5" i="4"/>
  <c r="AM5" i="4"/>
  <c r="AL5" i="4"/>
  <c r="AK5" i="4"/>
  <c r="AJ5" i="4"/>
  <c r="AI5" i="4"/>
  <c r="AH5" i="4"/>
  <c r="AG5" i="4"/>
  <c r="AE5" i="4"/>
  <c r="AE4" i="4"/>
  <c r="AD5" i="4" l="1"/>
  <c r="G40" i="5" s="1"/>
  <c r="AS5" i="4"/>
  <c r="AS9" i="4"/>
  <c r="K29" i="5" s="1"/>
  <c r="AS45" i="4"/>
  <c r="R29" i="5" s="1"/>
  <c r="AS49" i="4"/>
  <c r="D29" i="5" s="1"/>
  <c r="AD65" i="4"/>
  <c r="J40" i="5" s="1"/>
  <c r="G29" i="5"/>
  <c r="AS37" i="4"/>
  <c r="Q29" i="5" s="1"/>
  <c r="AS57" i="4"/>
  <c r="F29" i="5" s="1"/>
  <c r="AD41" i="4"/>
  <c r="N40" i="5" s="1"/>
  <c r="AD45" i="4"/>
  <c r="R40" i="5" s="1"/>
  <c r="AD49" i="4"/>
  <c r="D40" i="5" s="1"/>
  <c r="AD53" i="4"/>
  <c r="E40" i="5" s="1"/>
  <c r="AD17" i="4"/>
  <c r="C40" i="5" s="1"/>
  <c r="AD21" i="4"/>
  <c r="P40" i="5" s="1"/>
  <c r="AD57" i="4"/>
  <c r="F40" i="5" s="1"/>
  <c r="AD9" i="4"/>
  <c r="K40" i="5" s="1"/>
  <c r="AD29" i="4"/>
  <c r="M40" i="5" s="1"/>
  <c r="AD13" i="4"/>
  <c r="O40" i="5" s="1"/>
  <c r="AS21" i="4"/>
  <c r="P29" i="5" s="1"/>
  <c r="AS25" i="4"/>
  <c r="L29" i="5" s="1"/>
  <c r="AS41" i="4"/>
  <c r="N29" i="5" s="1"/>
  <c r="AS53" i="4"/>
  <c r="E29" i="5" s="1"/>
  <c r="AD61" i="4"/>
  <c r="I40" i="5" s="1"/>
  <c r="AS65" i="4"/>
  <c r="J29" i="5" s="1"/>
  <c r="AS61" i="4"/>
  <c r="I29" i="5" s="1"/>
  <c r="AS13" i="4"/>
  <c r="O29" i="5" s="1"/>
  <c r="AS29" i="4"/>
  <c r="M29" i="5" s="1"/>
</calcChain>
</file>

<file path=xl/sharedStrings.xml><?xml version="1.0" encoding="utf-8"?>
<sst xmlns="http://schemas.openxmlformats.org/spreadsheetml/2006/main" count="354" uniqueCount="120">
  <si>
    <t>FoF</t>
  </si>
  <si>
    <t>TuoTu</t>
  </si>
  <si>
    <t>Ch o Ch</t>
  </si>
  <si>
    <t>M o M</t>
  </si>
  <si>
    <t>F o Ca</t>
  </si>
  <si>
    <t>F o Tu</t>
  </si>
  <si>
    <t>F o Ai</t>
  </si>
  <si>
    <t>M o F</t>
  </si>
  <si>
    <t>Li o F</t>
  </si>
  <si>
    <t>Ch o F</t>
  </si>
  <si>
    <t>L o F</t>
  </si>
  <si>
    <t>B o F</t>
  </si>
  <si>
    <t>Ar o F</t>
  </si>
  <si>
    <t>Cd o F</t>
  </si>
  <si>
    <t>Fs o F</t>
  </si>
  <si>
    <t>Ar o M</t>
  </si>
  <si>
    <t>Ar o Tu</t>
  </si>
  <si>
    <t>Tu o Ca</t>
  </si>
  <si>
    <t>Ar o Ch</t>
  </si>
  <si>
    <t>L o Ca</t>
  </si>
  <si>
    <t>M o Ca</t>
  </si>
  <si>
    <t>M o Ai</t>
  </si>
  <si>
    <t>M o L</t>
  </si>
  <si>
    <t>M o Tu</t>
  </si>
  <si>
    <t>Ch o Ca</t>
  </si>
  <si>
    <t>Ch o Tu</t>
  </si>
  <si>
    <t>Ch o M</t>
  </si>
  <si>
    <t>IntravsInter</t>
  </si>
  <si>
    <t>Totals</t>
  </si>
  <si>
    <t>F</t>
  </si>
  <si>
    <t>Ca</t>
  </si>
  <si>
    <t>M</t>
  </si>
  <si>
    <t>Ch</t>
  </si>
  <si>
    <t>Tu</t>
  </si>
  <si>
    <t>Ar</t>
  </si>
  <si>
    <t>L</t>
  </si>
  <si>
    <t>Ai</t>
  </si>
  <si>
    <t>Li</t>
  </si>
  <si>
    <t>density total comp /cm2</t>
  </si>
  <si>
    <t>proportion of intra vs total</t>
  </si>
  <si>
    <t>Matrix cells</t>
  </si>
  <si>
    <t>Overgrowth</t>
  </si>
  <si>
    <t>No Comp</t>
  </si>
  <si>
    <t>reversal</t>
  </si>
  <si>
    <t>comp</t>
  </si>
  <si>
    <t>Tie</t>
  </si>
  <si>
    <t>probability of spatial competition</t>
  </si>
  <si>
    <t>overgrowth</t>
  </si>
  <si>
    <t>Panel no.</t>
  </si>
  <si>
    <t>Pairwise competitor identities</t>
  </si>
  <si>
    <t>competitive outcomes</t>
  </si>
  <si>
    <t>Panel number</t>
  </si>
  <si>
    <t>Temperature treatment</t>
  </si>
  <si>
    <t>Probability of Competition</t>
  </si>
  <si>
    <t>Tab 1, Column 'AP'</t>
  </si>
  <si>
    <t>Treatment</t>
  </si>
  <si>
    <t>Control</t>
  </si>
  <si>
    <t>+1C</t>
  </si>
  <si>
    <t>+2C</t>
  </si>
  <si>
    <t>+1C summer only</t>
  </si>
  <si>
    <r>
      <t xml:space="preserve">*Note calculation is (total number of colonies involved in competitive encounters </t>
    </r>
    <r>
      <rPr>
        <b/>
        <sz val="11"/>
        <color theme="1"/>
        <rFont val="Calibri"/>
        <family val="2"/>
        <scheme val="minor"/>
      </rPr>
      <t>divided by</t>
    </r>
    <r>
      <rPr>
        <sz val="11"/>
        <color theme="1"/>
        <rFont val="Calibri"/>
        <family val="2"/>
        <scheme val="minor"/>
      </rPr>
      <t xml:space="preserve"> total number of colonies)</t>
    </r>
  </si>
  <si>
    <r>
      <t xml:space="preserve">For example for panel 2, this is (sum of AG3:AO3) </t>
    </r>
    <r>
      <rPr>
        <b/>
        <sz val="11"/>
        <color theme="1"/>
        <rFont val="Calibri"/>
        <family val="2"/>
        <scheme val="minor"/>
      </rPr>
      <t>divided by</t>
    </r>
    <r>
      <rPr>
        <sz val="11"/>
        <color theme="1"/>
        <rFont val="Calibri"/>
        <family val="2"/>
        <scheme val="minor"/>
      </rPr>
      <t xml:space="preserve"> (sum AG5:AO5) in raw data [of Tab 1]</t>
    </r>
  </si>
  <si>
    <t>Fig 2 C</t>
  </si>
  <si>
    <t>Fig 2 D</t>
  </si>
  <si>
    <t>Tab 1, Column 'AQ'</t>
  </si>
  <si>
    <r>
      <t xml:space="preserve">*Note calculation is (total number of colonies </t>
    </r>
    <r>
      <rPr>
        <b/>
        <sz val="11"/>
        <color theme="1"/>
        <rFont val="Calibri"/>
        <family val="2"/>
        <scheme val="minor"/>
      </rPr>
      <t>divided by</t>
    </r>
    <r>
      <rPr>
        <sz val="11"/>
        <color theme="1"/>
        <rFont val="Calibri"/>
        <family val="2"/>
        <scheme val="minor"/>
      </rPr>
      <t xml:space="preserve"> area of panel)</t>
    </r>
  </si>
  <si>
    <r>
      <t xml:space="preserve">For example for panel 2, this is (sum of C3:AB5) </t>
    </r>
    <r>
      <rPr>
        <b/>
        <sz val="11"/>
        <color theme="1"/>
        <rFont val="Calibri"/>
        <family val="2"/>
        <scheme val="minor"/>
      </rPr>
      <t>divided by</t>
    </r>
    <r>
      <rPr>
        <sz val="11"/>
        <color theme="1"/>
        <rFont val="Calibri"/>
        <family val="2"/>
        <scheme val="minor"/>
      </rPr>
      <t xml:space="preserve"> (100) in raw data [of Tab 1]</t>
    </r>
  </si>
  <si>
    <t>Fig 2 E</t>
  </si>
  <si>
    <t>Complexity of Competition</t>
  </si>
  <si>
    <t>Density of Competition</t>
  </si>
  <si>
    <t>*Note calculation is (total number of different competitor pair identities interacting)</t>
  </si>
  <si>
    <r>
      <t xml:space="preserve">For example for panel 2, this is (count of C3:AB3) </t>
    </r>
    <r>
      <rPr>
        <b/>
        <sz val="11"/>
        <color theme="1"/>
        <rFont val="Calibri"/>
        <family val="2"/>
        <scheme val="minor"/>
      </rPr>
      <t/>
    </r>
  </si>
  <si>
    <t>Fig 3 C</t>
  </si>
  <si>
    <t>Fig 3 D</t>
  </si>
  <si>
    <t>Fig 3 E</t>
  </si>
  <si>
    <t>Richness</t>
  </si>
  <si>
    <t>Rare species count</t>
  </si>
  <si>
    <t>Probability of intraspecific competition</t>
  </si>
  <si>
    <t xml:space="preserve">M </t>
  </si>
  <si>
    <t>Id</t>
  </si>
  <si>
    <t>Be</t>
  </si>
  <si>
    <t>Cd</t>
  </si>
  <si>
    <t>C bicornis</t>
  </si>
  <si>
    <t>Fs</t>
  </si>
  <si>
    <t>Sr</t>
  </si>
  <si>
    <t>Np</t>
  </si>
  <si>
    <t>Ll</t>
  </si>
  <si>
    <t>Ascidian 1</t>
  </si>
  <si>
    <t>Cnemido</t>
  </si>
  <si>
    <t>Corella</t>
  </si>
  <si>
    <t>Molgula</t>
  </si>
  <si>
    <t>Pyura</t>
  </si>
  <si>
    <t>species</t>
  </si>
  <si>
    <t>Rare species</t>
  </si>
  <si>
    <t>*Note calculation is (total number of rare species per panel)</t>
  </si>
  <si>
    <t>*Note calculation is (total number of species identified on each panel)</t>
  </si>
  <si>
    <t>For example for panel 2, this is (count G69:G90 of Tab1)</t>
  </si>
  <si>
    <t>For example for panel 2, this is (count G82:G90 of Tab1)</t>
  </si>
  <si>
    <t>Fig 3 F</t>
  </si>
  <si>
    <r>
      <t>*Note calculation is (sum of intraspecific interactions</t>
    </r>
    <r>
      <rPr>
        <b/>
        <sz val="11"/>
        <color theme="1"/>
        <rFont val="Calibri"/>
        <family val="2"/>
        <scheme val="minor"/>
      </rPr>
      <t xml:space="preserve"> divided by</t>
    </r>
    <r>
      <rPr>
        <sz val="11"/>
        <color theme="1"/>
        <rFont val="Calibri"/>
        <family val="2"/>
        <scheme val="minor"/>
      </rPr>
      <t xml:space="preserve"> the sum of total number of interactions)</t>
    </r>
  </si>
  <si>
    <r>
      <t xml:space="preserve">For example for panel 2, this is (sum of C3:F5 divided by sum of C3:AB5) </t>
    </r>
    <r>
      <rPr>
        <b/>
        <sz val="11"/>
        <color theme="1"/>
        <rFont val="Calibri"/>
        <family val="2"/>
        <scheme val="minor"/>
      </rPr>
      <t/>
    </r>
  </si>
  <si>
    <t>Probability of competition with F rugula</t>
  </si>
  <si>
    <r>
      <t>*Note calculation is (sum of interactions involving F rugula</t>
    </r>
    <r>
      <rPr>
        <b/>
        <sz val="11"/>
        <color theme="1"/>
        <rFont val="Calibri"/>
        <family val="2"/>
        <scheme val="minor"/>
      </rPr>
      <t xml:space="preserve"> divided by</t>
    </r>
    <r>
      <rPr>
        <sz val="11"/>
        <color theme="1"/>
        <rFont val="Calibri"/>
        <family val="2"/>
        <scheme val="minor"/>
      </rPr>
      <t xml:space="preserve"> the sum of total number of interactions)</t>
    </r>
  </si>
  <si>
    <r>
      <t xml:space="preserve">For example for panel 2, this is (sum of C3:Q5 divided by sum of C3:AB5) </t>
    </r>
    <r>
      <rPr>
        <b/>
        <sz val="11"/>
        <color theme="1"/>
        <rFont val="Calibri"/>
        <family val="2"/>
        <scheme val="minor"/>
      </rPr>
      <t/>
    </r>
  </si>
  <si>
    <t>Fig 3 A</t>
  </si>
  <si>
    <t>Panel No.</t>
  </si>
  <si>
    <t>A</t>
  </si>
  <si>
    <t>B</t>
  </si>
  <si>
    <t>C</t>
  </si>
  <si>
    <t>D</t>
  </si>
  <si>
    <t>Bc</t>
  </si>
  <si>
    <t>Previous</t>
  </si>
  <si>
    <t>summer</t>
  </si>
  <si>
    <t>control</t>
  </si>
  <si>
    <t>Fig 3 B</t>
  </si>
  <si>
    <t>ChoCh</t>
  </si>
  <si>
    <t>MoM</t>
  </si>
  <si>
    <t>Ar o Ca</t>
  </si>
  <si>
    <t>Cv o F</t>
  </si>
  <si>
    <t>NonMetric Multidimensional Scaling (nMDS) and ANOSIM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</si>
</sst>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1" fillId="0" borderId="2" xfId="0" applyFont="1" applyBorder="1"/>
    <xf numFmtId="0" fontId="0" fillId="0" borderId="3" xfId="0" applyBorder="1"/>
    <xf numFmtId="0" fontId="0" fillId="0" borderId="0" xfId="0" applyFont="1"/>
    <xf numFmtId="0" fontId="0" fillId="3" borderId="0" xfId="0" applyFill="1"/>
    <xf numFmtId="0" fontId="2" fillId="3" borderId="0" xfId="0" applyFont="1" applyFill="1"/>
    <xf numFmtId="0" fontId="0" fillId="3" borderId="2" xfId="0" applyFill="1" applyBorder="1"/>
    <xf numFmtId="0" fontId="0" fillId="3" borderId="0" xfId="0" applyFont="1" applyFill="1"/>
    <xf numFmtId="0" fontId="0" fillId="0" borderId="0" xfId="0" applyFill="1"/>
    <xf numFmtId="0" fontId="2" fillId="0" borderId="0" xfId="0" applyFont="1" applyFill="1"/>
    <xf numFmtId="0" fontId="0" fillId="0" borderId="2" xfId="0" applyFill="1" applyBorder="1"/>
    <xf numFmtId="0" fontId="0" fillId="0" borderId="0" xfId="0" applyFont="1" applyFill="1"/>
    <xf numFmtId="0" fontId="0" fillId="0" borderId="0" xfId="0" quotePrefix="1"/>
    <xf numFmtId="0" fontId="3" fillId="0" borderId="0" xfId="0" applyFont="1"/>
    <xf numFmtId="0" fontId="0" fillId="0" borderId="4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ill="1" applyBorder="1"/>
    <xf numFmtId="0" fontId="4" fillId="4" borderId="0" xfId="0" applyFont="1" applyFill="1"/>
    <xf numFmtId="0" fontId="2" fillId="4" borderId="0" xfId="0" applyFont="1" applyFill="1"/>
    <xf numFmtId="0" fontId="0" fillId="4" borderId="2" xfId="0" applyFill="1" applyBorder="1"/>
    <xf numFmtId="0" fontId="0" fillId="4" borderId="0" xfId="0" applyFill="1"/>
    <xf numFmtId="0" fontId="0" fillId="5" borderId="0" xfId="0" applyFill="1"/>
    <xf numFmtId="0" fontId="0" fillId="5" borderId="2" xfId="0" applyFill="1" applyBorder="1"/>
    <xf numFmtId="0" fontId="0" fillId="0" borderId="1" xfId="0" applyFont="1" applyBorder="1"/>
    <xf numFmtId="0" fontId="0" fillId="4" borderId="0" xfId="0" applyFont="1" applyFill="1"/>
    <xf numFmtId="0" fontId="0" fillId="5" borderId="0" xfId="0" applyFont="1" applyFill="1"/>
    <xf numFmtId="0" fontId="0" fillId="0" borderId="1" xfId="0" applyFont="1" applyFill="1" applyBorder="1"/>
    <xf numFmtId="0" fontId="0" fillId="0" borderId="0" xfId="0" applyFont="1" applyFill="1" applyBorder="1"/>
    <xf numFmtId="0" fontId="2" fillId="5" borderId="0" xfId="0" applyFont="1" applyFill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8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4"/>
  <sheetViews>
    <sheetView workbookViewId="0">
      <selection activeCell="Y98" sqref="Y98"/>
    </sheetView>
  </sheetViews>
  <sheetFormatPr defaultRowHeight="15" x14ac:dyDescent="0.25"/>
  <cols>
    <col min="2" max="2" width="8.7109375" style="12" customWidth="1"/>
    <col min="3" max="6" width="4.140625" style="1" customWidth="1"/>
    <col min="7" max="7" width="5.7109375" style="1" customWidth="1"/>
    <col min="8" max="10" width="5.5703125" style="1" customWidth="1"/>
    <col min="11" max="11" width="5" style="1" customWidth="1"/>
    <col min="12" max="12" width="5.85546875" style="1" customWidth="1"/>
    <col min="13" max="13" width="4.5703125" style="1" customWidth="1"/>
    <col min="14" max="14" width="4.7109375" style="1" customWidth="1"/>
    <col min="15" max="17" width="5.140625" style="1" customWidth="1"/>
    <col min="18" max="18" width="6.140625" customWidth="1"/>
    <col min="19" max="19" width="5.28515625" customWidth="1"/>
    <col min="20" max="21" width="5.140625" customWidth="1"/>
    <col min="22" max="22" width="4.5703125" customWidth="1"/>
    <col min="23" max="25" width="6.140625" customWidth="1"/>
    <col min="26" max="26" width="6.28515625" customWidth="1"/>
    <col min="27" max="29" width="6.85546875" customWidth="1"/>
    <col min="30" max="30" width="7.7109375" customWidth="1"/>
    <col min="31" max="31" width="5.42578125" customWidth="1"/>
    <col min="32" max="32" width="7.85546875" style="2" customWidth="1"/>
    <col min="33" max="33" width="3.85546875" customWidth="1"/>
    <col min="34" max="37" width="3.42578125" customWidth="1"/>
    <col min="38" max="40" width="3" customWidth="1"/>
    <col min="41" max="41" width="3.42578125" customWidth="1"/>
    <col min="42" max="42" width="6.5703125" customWidth="1"/>
    <col min="43" max="43" width="8" style="2" customWidth="1"/>
    <col min="45" max="45" width="8" customWidth="1"/>
  </cols>
  <sheetData>
    <row r="1" spans="1:47" x14ac:dyDescent="0.25">
      <c r="B1" s="12" t="s">
        <v>48</v>
      </c>
      <c r="C1" s="1" t="s">
        <v>49</v>
      </c>
    </row>
    <row r="2" spans="1:47" x14ac:dyDescent="0.25">
      <c r="B2" s="9">
        <v>2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Q2" s="2" t="s">
        <v>38</v>
      </c>
      <c r="AS2" t="s">
        <v>39</v>
      </c>
      <c r="AU2" t="s">
        <v>40</v>
      </c>
    </row>
    <row r="3" spans="1:47" x14ac:dyDescent="0.25">
      <c r="A3" t="s">
        <v>50</v>
      </c>
      <c r="B3" s="12" t="s">
        <v>41</v>
      </c>
      <c r="C3" s="1">
        <v>3</v>
      </c>
      <c r="G3" s="1">
        <v>4</v>
      </c>
      <c r="H3" s="1">
        <v>6</v>
      </c>
      <c r="J3" s="1">
        <v>2</v>
      </c>
      <c r="L3" s="1">
        <v>1</v>
      </c>
      <c r="O3" s="1">
        <v>4</v>
      </c>
      <c r="P3" s="1">
        <v>3</v>
      </c>
      <c r="S3">
        <v>1</v>
      </c>
      <c r="V3">
        <v>1</v>
      </c>
      <c r="AA3">
        <v>1</v>
      </c>
      <c r="AD3">
        <f>SUM(C3:C5)</f>
        <v>264</v>
      </c>
      <c r="AF3" s="2" t="s">
        <v>42</v>
      </c>
      <c r="AG3">
        <v>23</v>
      </c>
      <c r="AH3">
        <v>5</v>
      </c>
      <c r="AI3">
        <v>2</v>
      </c>
      <c r="AK3">
        <v>13</v>
      </c>
      <c r="AM3">
        <v>4</v>
      </c>
    </row>
    <row r="4" spans="1:47" x14ac:dyDescent="0.25">
      <c r="B4" s="12" t="s">
        <v>43</v>
      </c>
      <c r="G4" s="1">
        <v>1</v>
      </c>
      <c r="H4" s="1">
        <v>7</v>
      </c>
      <c r="AD4">
        <f>SUM(G3:AB5)</f>
        <v>37</v>
      </c>
      <c r="AE4">
        <f>SUM(C3:T4)</f>
        <v>32</v>
      </c>
      <c r="AF4" s="2" t="s">
        <v>44</v>
      </c>
      <c r="AG4">
        <v>221</v>
      </c>
      <c r="AH4">
        <v>8</v>
      </c>
      <c r="AI4">
        <v>5</v>
      </c>
      <c r="AJ4">
        <v>2</v>
      </c>
      <c r="AK4">
        <v>16</v>
      </c>
      <c r="AL4">
        <v>3</v>
      </c>
      <c r="AM4">
        <v>8</v>
      </c>
    </row>
    <row r="5" spans="1:47" s="3" customFormat="1" x14ac:dyDescent="0.25">
      <c r="B5" s="14" t="s">
        <v>45</v>
      </c>
      <c r="C5" s="4">
        <v>261</v>
      </c>
      <c r="D5" s="4"/>
      <c r="E5" s="4"/>
      <c r="F5" s="4"/>
      <c r="G5" s="4"/>
      <c r="H5" s="4">
        <v>2</v>
      </c>
      <c r="I5" s="4"/>
      <c r="J5" s="4">
        <v>2</v>
      </c>
      <c r="K5" s="4"/>
      <c r="L5" s="4"/>
      <c r="M5" s="4">
        <v>1</v>
      </c>
      <c r="N5" s="4"/>
      <c r="O5" s="4"/>
      <c r="P5" s="4">
        <v>1</v>
      </c>
      <c r="Q5" s="4"/>
      <c r="AC5" s="5">
        <f>SUM(C3:P5)</f>
        <v>298</v>
      </c>
      <c r="AD5" s="5">
        <f>AC5/(AD3+AD4)</f>
        <v>0.99003322259136217</v>
      </c>
      <c r="AE5" s="3">
        <f>SUM(C5:T5)</f>
        <v>267</v>
      </c>
      <c r="AF5" s="6" t="s">
        <v>46</v>
      </c>
      <c r="AG5">
        <f>SUM(AG3:AG4)</f>
        <v>244</v>
      </c>
      <c r="AH5">
        <f t="shared" ref="AH5:AO5" si="0">SUM(AH3:AH4)</f>
        <v>13</v>
      </c>
      <c r="AI5">
        <f t="shared" si="0"/>
        <v>7</v>
      </c>
      <c r="AJ5">
        <f t="shared" si="0"/>
        <v>2</v>
      </c>
      <c r="AK5">
        <f t="shared" si="0"/>
        <v>29</v>
      </c>
      <c r="AL5">
        <f t="shared" si="0"/>
        <v>3</v>
      </c>
      <c r="AM5">
        <f t="shared" si="0"/>
        <v>12</v>
      </c>
      <c r="AN5">
        <f t="shared" si="0"/>
        <v>0</v>
      </c>
      <c r="AO5">
        <f t="shared" si="0"/>
        <v>0</v>
      </c>
      <c r="AP5" s="3">
        <f>(AG4+AH4+AI4+AJ4+AK4+AL4)/(AG4+AH4+AI4+AJ4+AK4+AL4+AG3+AH3+AI3+AJ3+AK3+AL3)</f>
        <v>0.85570469798657722</v>
      </c>
      <c r="AQ5" s="6">
        <f>SUM(C3:AB5)/100</f>
        <v>3.01</v>
      </c>
      <c r="AS5" s="3">
        <f>SUM(AD3/(AD3+AD4))</f>
        <v>0.87707641196013286</v>
      </c>
      <c r="AU5" s="3">
        <v>11</v>
      </c>
    </row>
    <row r="6" spans="1:47" x14ac:dyDescent="0.25">
      <c r="B6" s="22">
        <v>3</v>
      </c>
    </row>
    <row r="7" spans="1:47" x14ac:dyDescent="0.25">
      <c r="B7" s="15" t="s">
        <v>47</v>
      </c>
      <c r="C7" s="1">
        <v>2</v>
      </c>
      <c r="G7" s="1">
        <v>5</v>
      </c>
      <c r="H7" s="1">
        <v>2</v>
      </c>
      <c r="J7" s="1">
        <v>7</v>
      </c>
      <c r="L7" s="1">
        <v>8</v>
      </c>
      <c r="M7" s="1">
        <v>1</v>
      </c>
      <c r="O7" s="1">
        <v>2</v>
      </c>
      <c r="U7">
        <v>1</v>
      </c>
      <c r="W7">
        <v>2</v>
      </c>
      <c r="Z7">
        <v>1</v>
      </c>
      <c r="AB7">
        <v>1</v>
      </c>
      <c r="AD7">
        <f>SUM(C7:C9)</f>
        <v>251</v>
      </c>
      <c r="AG7">
        <v>54</v>
      </c>
      <c r="AH7">
        <v>2</v>
      </c>
      <c r="AI7">
        <v>3</v>
      </c>
      <c r="AJ7">
        <v>2</v>
      </c>
      <c r="AK7">
        <v>14</v>
      </c>
      <c r="AL7">
        <v>2</v>
      </c>
      <c r="AM7">
        <v>3</v>
      </c>
    </row>
    <row r="8" spans="1:47" x14ac:dyDescent="0.25">
      <c r="B8" s="12" t="s">
        <v>43</v>
      </c>
      <c r="J8" s="1">
        <v>2</v>
      </c>
      <c r="AD8">
        <f>SUM(G7:AB9)</f>
        <v>35</v>
      </c>
      <c r="AE8">
        <f>SUM(C7:T8)</f>
        <v>29</v>
      </c>
      <c r="AG8">
        <v>277</v>
      </c>
      <c r="AH8">
        <v>8</v>
      </c>
      <c r="AI8">
        <v>7</v>
      </c>
      <c r="AJ8">
        <v>6</v>
      </c>
      <c r="AK8">
        <v>5</v>
      </c>
      <c r="AL8">
        <v>2</v>
      </c>
      <c r="AM8">
        <v>2</v>
      </c>
      <c r="AN8">
        <v>1</v>
      </c>
    </row>
    <row r="9" spans="1:47" x14ac:dyDescent="0.25">
      <c r="B9" s="14" t="s">
        <v>45</v>
      </c>
      <c r="C9" s="4">
        <v>249</v>
      </c>
      <c r="D9" s="4"/>
      <c r="E9" s="4"/>
      <c r="F9" s="4"/>
      <c r="G9" s="4">
        <v>2</v>
      </c>
      <c r="H9" s="4"/>
      <c r="I9" s="4"/>
      <c r="J9" s="4"/>
      <c r="K9" s="4"/>
      <c r="L9" s="4"/>
      <c r="M9" s="4">
        <v>1</v>
      </c>
      <c r="N9" s="4"/>
      <c r="O9" s="4"/>
      <c r="P9" s="4"/>
      <c r="Q9" s="4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5">
        <f>SUM(C7:P9)</f>
        <v>281</v>
      </c>
      <c r="AD9" s="5">
        <f>AC9/(AD7+AD8)</f>
        <v>0.9825174825174825</v>
      </c>
      <c r="AE9" s="3">
        <f>SUM(C9:T9)</f>
        <v>252</v>
      </c>
      <c r="AF9" s="6"/>
      <c r="AG9">
        <f>SUM(AG7:AG8)</f>
        <v>331</v>
      </c>
      <c r="AH9">
        <f t="shared" ref="AH9:AO9" si="1">SUM(AH7:AH8)</f>
        <v>10</v>
      </c>
      <c r="AI9">
        <f t="shared" si="1"/>
        <v>10</v>
      </c>
      <c r="AJ9">
        <f t="shared" si="1"/>
        <v>8</v>
      </c>
      <c r="AK9">
        <f t="shared" si="1"/>
        <v>19</v>
      </c>
      <c r="AL9">
        <f t="shared" si="1"/>
        <v>4</v>
      </c>
      <c r="AM9">
        <f t="shared" si="1"/>
        <v>5</v>
      </c>
      <c r="AN9">
        <f t="shared" si="1"/>
        <v>1</v>
      </c>
      <c r="AO9">
        <f t="shared" si="1"/>
        <v>0</v>
      </c>
      <c r="AP9" s="3">
        <f>(AG8+AH8+AI8+AJ8+AK8+AL8)/(AG8+AH8+AI8+AJ8+AK8+AL8+AG7+AH7+AI7+AJ7+AK7+AL7)</f>
        <v>0.79842931937172779</v>
      </c>
      <c r="AQ9" s="6">
        <f>SUM(C7:AB9)/100</f>
        <v>2.86</v>
      </c>
      <c r="AR9" s="3"/>
      <c r="AS9" s="3">
        <f>SUM(AD7/(AD7+AD8))</f>
        <v>0.8776223776223776</v>
      </c>
      <c r="AU9">
        <v>11</v>
      </c>
    </row>
    <row r="10" spans="1:47" x14ac:dyDescent="0.25">
      <c r="B10" s="33">
        <v>7</v>
      </c>
    </row>
    <row r="11" spans="1:47" x14ac:dyDescent="0.25">
      <c r="B11" s="12" t="s">
        <v>41</v>
      </c>
      <c r="C11" s="1">
        <v>2</v>
      </c>
      <c r="G11" s="1">
        <v>5</v>
      </c>
      <c r="H11" s="1">
        <v>5</v>
      </c>
      <c r="L11" s="1">
        <v>4</v>
      </c>
      <c r="M11" s="1">
        <v>1</v>
      </c>
      <c r="N11" s="1">
        <v>2</v>
      </c>
      <c r="O11" s="1">
        <v>9</v>
      </c>
      <c r="T11">
        <v>1</v>
      </c>
      <c r="AD11">
        <f>SUM(C11:C13)</f>
        <v>222</v>
      </c>
      <c r="AG11">
        <v>20</v>
      </c>
      <c r="AH11">
        <v>1</v>
      </c>
      <c r="AI11">
        <v>1</v>
      </c>
      <c r="AK11">
        <v>4</v>
      </c>
      <c r="AM11">
        <v>1</v>
      </c>
    </row>
    <row r="12" spans="1:47" x14ac:dyDescent="0.25">
      <c r="B12" s="12" t="s">
        <v>43</v>
      </c>
      <c r="H12" s="1">
        <v>3</v>
      </c>
      <c r="M12" s="1">
        <v>1</v>
      </c>
      <c r="AD12">
        <f>SUM(G11:AB13)</f>
        <v>31</v>
      </c>
      <c r="AE12">
        <f>SUM(C11:T12)</f>
        <v>33</v>
      </c>
      <c r="AG12">
        <v>189</v>
      </c>
      <c r="AH12">
        <v>4</v>
      </c>
      <c r="AJ12">
        <v>2</v>
      </c>
      <c r="AK12">
        <v>11</v>
      </c>
      <c r="AL12">
        <v>5</v>
      </c>
      <c r="AM12">
        <v>1</v>
      </c>
    </row>
    <row r="13" spans="1:47" x14ac:dyDescent="0.25">
      <c r="B13" s="14" t="s">
        <v>45</v>
      </c>
      <c r="C13" s="4">
        <v>220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5">
        <f>SUM(C11:P13)</f>
        <v>252</v>
      </c>
      <c r="AD13" s="5">
        <f>AC13/(AD11+AD12)</f>
        <v>0.99604743083003955</v>
      </c>
      <c r="AE13" s="3">
        <f>SUM(C13:T13)</f>
        <v>220</v>
      </c>
      <c r="AF13" s="6"/>
      <c r="AG13">
        <f>SUM(AG11:AG12)</f>
        <v>209</v>
      </c>
      <c r="AH13">
        <f t="shared" ref="AH13:AO13" si="2">SUM(AH11:AH12)</f>
        <v>5</v>
      </c>
      <c r="AI13">
        <f t="shared" si="2"/>
        <v>1</v>
      </c>
      <c r="AJ13">
        <f t="shared" si="2"/>
        <v>2</v>
      </c>
      <c r="AK13">
        <f t="shared" si="2"/>
        <v>15</v>
      </c>
      <c r="AL13">
        <f t="shared" si="2"/>
        <v>5</v>
      </c>
      <c r="AM13">
        <f t="shared" si="2"/>
        <v>2</v>
      </c>
      <c r="AN13">
        <f t="shared" si="2"/>
        <v>0</v>
      </c>
      <c r="AO13">
        <f t="shared" si="2"/>
        <v>0</v>
      </c>
      <c r="AP13" s="3">
        <f>(AG12+AH12+AI12+AJ12+AK12+AL12)/(AG12+AH12+AI12+AJ12+AK12+AL12+AG11+AH11+AI11+AJ11+AK11+AL11)</f>
        <v>0.89029535864978904</v>
      </c>
      <c r="AQ13" s="6">
        <f>SUM(C11:Z13)/100</f>
        <v>2.5299999999999998</v>
      </c>
      <c r="AR13" s="3"/>
      <c r="AS13" s="3">
        <f>SUM(AD11/(AD11+AD12))</f>
        <v>0.87747035573122534</v>
      </c>
      <c r="AU13">
        <v>8</v>
      </c>
    </row>
    <row r="14" spans="1:47" x14ac:dyDescent="0.25">
      <c r="B14" s="13">
        <v>9</v>
      </c>
    </row>
    <row r="15" spans="1:47" x14ac:dyDescent="0.25">
      <c r="B15" s="12" t="s">
        <v>41</v>
      </c>
      <c r="C15" s="1">
        <v>1</v>
      </c>
      <c r="G15" s="1">
        <v>7</v>
      </c>
      <c r="H15" s="1">
        <v>2</v>
      </c>
      <c r="J15" s="1">
        <v>2</v>
      </c>
      <c r="L15" s="1">
        <v>2</v>
      </c>
      <c r="O15" s="1">
        <v>3</v>
      </c>
      <c r="AD15">
        <f>SUM(C15:C17)</f>
        <v>116</v>
      </c>
      <c r="AG15">
        <v>76</v>
      </c>
      <c r="AH15">
        <v>8</v>
      </c>
      <c r="AI15">
        <v>4</v>
      </c>
      <c r="AJ15">
        <v>3</v>
      </c>
      <c r="AK15">
        <v>5</v>
      </c>
      <c r="AL15">
        <v>1</v>
      </c>
      <c r="AM15">
        <v>3</v>
      </c>
    </row>
    <row r="16" spans="1:47" x14ac:dyDescent="0.25">
      <c r="B16" s="12" t="s">
        <v>43</v>
      </c>
      <c r="H16" s="1">
        <v>2</v>
      </c>
      <c r="AD16">
        <f>SUM(G15:AB17)</f>
        <v>23</v>
      </c>
      <c r="AE16">
        <f>SUM(C15:Z16)</f>
        <v>19</v>
      </c>
      <c r="AG16">
        <v>206</v>
      </c>
      <c r="AH16">
        <v>3</v>
      </c>
      <c r="AI16">
        <v>9</v>
      </c>
      <c r="AJ16">
        <v>2</v>
      </c>
      <c r="AK16">
        <v>24</v>
      </c>
      <c r="AL16">
        <v>2</v>
      </c>
      <c r="AM16">
        <v>2</v>
      </c>
      <c r="AN16">
        <v>1</v>
      </c>
    </row>
    <row r="17" spans="2:47" x14ac:dyDescent="0.25">
      <c r="B17" s="14" t="s">
        <v>45</v>
      </c>
      <c r="C17" s="4">
        <v>115</v>
      </c>
      <c r="D17" s="4"/>
      <c r="E17" s="4"/>
      <c r="F17" s="4"/>
      <c r="G17" s="4">
        <v>1</v>
      </c>
      <c r="H17" s="4">
        <v>2</v>
      </c>
      <c r="I17" s="4"/>
      <c r="J17" s="4">
        <v>2</v>
      </c>
      <c r="K17" s="4"/>
      <c r="L17" s="4"/>
      <c r="M17" s="4"/>
      <c r="N17" s="4"/>
      <c r="O17" s="4"/>
      <c r="P17" s="4"/>
      <c r="Q17" s="4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5">
        <f>SUM(C15:P17)</f>
        <v>139</v>
      </c>
      <c r="AD17" s="5">
        <f>AC17/(AD15+AD16)</f>
        <v>1</v>
      </c>
      <c r="AE17" s="3">
        <f>SUM(C17:Z17)</f>
        <v>120</v>
      </c>
      <c r="AF17" s="6"/>
      <c r="AG17">
        <f>SUM(AG15:AG16)</f>
        <v>282</v>
      </c>
      <c r="AH17">
        <f t="shared" ref="AH17:AO17" si="3">SUM(AH15:AH16)</f>
        <v>11</v>
      </c>
      <c r="AI17">
        <f t="shared" si="3"/>
        <v>13</v>
      </c>
      <c r="AJ17">
        <f t="shared" si="3"/>
        <v>5</v>
      </c>
      <c r="AK17">
        <f t="shared" si="3"/>
        <v>29</v>
      </c>
      <c r="AL17">
        <f t="shared" si="3"/>
        <v>3</v>
      </c>
      <c r="AM17">
        <f t="shared" si="3"/>
        <v>5</v>
      </c>
      <c r="AN17">
        <f t="shared" si="3"/>
        <v>1</v>
      </c>
      <c r="AO17">
        <f t="shared" si="3"/>
        <v>0</v>
      </c>
      <c r="AP17" s="3">
        <f>(AG16+AH16+AI16+AJ16+AK16+AL16)/(AG16+AH16+AI16+AJ16+AK16+AL16+AG15+AH15+AI15+AJ15+AK15+AL15)</f>
        <v>0.71720116618075802</v>
      </c>
      <c r="AQ17" s="6">
        <f>SUM(C15:Z17)/100</f>
        <v>1.39</v>
      </c>
      <c r="AR17" s="3"/>
      <c r="AS17" s="3">
        <f>SUM(AD15/(AD15+AD16))</f>
        <v>0.83453237410071945</v>
      </c>
      <c r="AU17">
        <v>6</v>
      </c>
    </row>
    <row r="18" spans="2:47" x14ac:dyDescent="0.25">
      <c r="B18" s="33">
        <v>10</v>
      </c>
    </row>
    <row r="19" spans="2:47" x14ac:dyDescent="0.25">
      <c r="B19" s="12" t="s">
        <v>41</v>
      </c>
      <c r="C19" s="1">
        <v>3</v>
      </c>
      <c r="G19" s="1">
        <v>4</v>
      </c>
      <c r="H19" s="1">
        <v>2</v>
      </c>
      <c r="J19" s="1">
        <v>2</v>
      </c>
      <c r="K19" s="1">
        <v>2</v>
      </c>
      <c r="L19" s="1">
        <v>35</v>
      </c>
      <c r="M19" s="1">
        <v>2</v>
      </c>
      <c r="O19" s="1">
        <v>9</v>
      </c>
      <c r="U19">
        <v>3</v>
      </c>
      <c r="AB19">
        <v>1</v>
      </c>
      <c r="AD19">
        <f>SUM(C19:C21)</f>
        <v>371</v>
      </c>
      <c r="AG19">
        <v>2</v>
      </c>
      <c r="AI19">
        <v>6</v>
      </c>
      <c r="AJ19">
        <v>2</v>
      </c>
      <c r="AK19">
        <v>8</v>
      </c>
      <c r="AL19">
        <v>1</v>
      </c>
      <c r="AM19">
        <v>2</v>
      </c>
      <c r="AO19">
        <v>1</v>
      </c>
    </row>
    <row r="20" spans="2:47" x14ac:dyDescent="0.25">
      <c r="B20" s="12" t="s">
        <v>43</v>
      </c>
      <c r="H20" s="1">
        <v>2</v>
      </c>
      <c r="J20" s="1">
        <v>1</v>
      </c>
      <c r="AD20">
        <f>SUM(G19:AB21)</f>
        <v>66</v>
      </c>
      <c r="AE20">
        <f>SUM(C19:Z20)</f>
        <v>65</v>
      </c>
      <c r="AG20">
        <v>295</v>
      </c>
      <c r="AH20">
        <v>4</v>
      </c>
      <c r="AI20">
        <v>5</v>
      </c>
      <c r="AJ20">
        <v>25</v>
      </c>
      <c r="AK20">
        <v>5</v>
      </c>
      <c r="AL20">
        <v>6</v>
      </c>
      <c r="AM20">
        <v>3</v>
      </c>
      <c r="AO20">
        <v>2</v>
      </c>
    </row>
    <row r="21" spans="2:47" x14ac:dyDescent="0.25">
      <c r="B21" s="14" t="s">
        <v>45</v>
      </c>
      <c r="C21" s="4">
        <v>368</v>
      </c>
      <c r="D21" s="4"/>
      <c r="E21" s="4"/>
      <c r="F21" s="4"/>
      <c r="G21" s="4"/>
      <c r="H21" s="4">
        <v>1</v>
      </c>
      <c r="I21" s="4"/>
      <c r="J21" s="4"/>
      <c r="K21" s="4">
        <v>1</v>
      </c>
      <c r="L21" s="4"/>
      <c r="M21" s="4">
        <v>1</v>
      </c>
      <c r="N21" s="4"/>
      <c r="O21" s="4"/>
      <c r="P21" s="4"/>
      <c r="Q21" s="4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5">
        <f>SUM(C19:P21)</f>
        <v>433</v>
      </c>
      <c r="AD21" s="5">
        <f>AC21/(AD19+AD20)</f>
        <v>0.99084668192219683</v>
      </c>
      <c r="AE21" s="3">
        <f>SUM(C21:Z21)</f>
        <v>371</v>
      </c>
      <c r="AF21" s="6"/>
      <c r="AG21">
        <f>SUM(AG19:AG20)</f>
        <v>297</v>
      </c>
      <c r="AH21">
        <f t="shared" ref="AH21:AO21" si="4">SUM(AH19:AH20)</f>
        <v>4</v>
      </c>
      <c r="AI21">
        <f t="shared" si="4"/>
        <v>11</v>
      </c>
      <c r="AJ21">
        <f t="shared" si="4"/>
        <v>27</v>
      </c>
      <c r="AK21">
        <f t="shared" si="4"/>
        <v>13</v>
      </c>
      <c r="AL21">
        <f t="shared" si="4"/>
        <v>7</v>
      </c>
      <c r="AM21">
        <f t="shared" si="4"/>
        <v>5</v>
      </c>
      <c r="AN21">
        <f t="shared" si="4"/>
        <v>0</v>
      </c>
      <c r="AO21">
        <f t="shared" si="4"/>
        <v>3</v>
      </c>
      <c r="AP21" s="3">
        <f>(AG20+AH20+AI20+AJ20+AK20+AL20+AM20+AO20)/(AG20+AH20+AI20+AJ20+AK20+AL20+AG19+AH19+AI19+AJ19+AK19+AL19+AM19+AO19)</f>
        <v>0.95303867403314912</v>
      </c>
      <c r="AQ21" s="6">
        <f>SUM(C19:AB21)/100</f>
        <v>4.37</v>
      </c>
      <c r="AR21" s="3"/>
      <c r="AS21" s="3">
        <f>SUM(AD19/(AD19+AD20))</f>
        <v>0.84897025171624718</v>
      </c>
      <c r="AU21">
        <v>10</v>
      </c>
    </row>
    <row r="22" spans="2:47" x14ac:dyDescent="0.25">
      <c r="B22" s="23">
        <v>12</v>
      </c>
    </row>
    <row r="23" spans="2:47" x14ac:dyDescent="0.25">
      <c r="B23" s="12" t="s">
        <v>41</v>
      </c>
      <c r="C23" s="1">
        <v>1</v>
      </c>
      <c r="G23" s="1">
        <v>3</v>
      </c>
      <c r="H23" s="1">
        <v>7</v>
      </c>
      <c r="J23" s="1">
        <v>1</v>
      </c>
      <c r="L23" s="1">
        <v>8</v>
      </c>
      <c r="M23" s="1">
        <v>4</v>
      </c>
      <c r="O23" s="1">
        <v>6</v>
      </c>
      <c r="S23">
        <v>1</v>
      </c>
      <c r="X23">
        <v>2</v>
      </c>
      <c r="AB23">
        <v>1</v>
      </c>
      <c r="AD23">
        <f>SUM(C23:C25)</f>
        <v>221</v>
      </c>
      <c r="AF23" s="2" t="s">
        <v>42</v>
      </c>
      <c r="AG23">
        <v>38</v>
      </c>
      <c r="AH23">
        <v>1</v>
      </c>
      <c r="AI23">
        <v>2</v>
      </c>
      <c r="AK23">
        <v>12</v>
      </c>
      <c r="AL23">
        <v>2</v>
      </c>
      <c r="AM23">
        <v>4</v>
      </c>
      <c r="AO23">
        <v>1</v>
      </c>
    </row>
    <row r="24" spans="2:47" x14ac:dyDescent="0.25">
      <c r="B24" s="12" t="s">
        <v>43</v>
      </c>
      <c r="H24" s="1">
        <v>4</v>
      </c>
      <c r="M24" s="1">
        <v>1</v>
      </c>
      <c r="AD24">
        <f>SUM(G23:AB25)</f>
        <v>45</v>
      </c>
      <c r="AE24">
        <f>SUM(C23:Z24)</f>
        <v>38</v>
      </c>
      <c r="AF24" s="2" t="s">
        <v>44</v>
      </c>
      <c r="AG24">
        <v>224</v>
      </c>
      <c r="AH24">
        <v>3</v>
      </c>
      <c r="AI24">
        <v>2</v>
      </c>
      <c r="AJ24">
        <v>5</v>
      </c>
      <c r="AK24">
        <v>18</v>
      </c>
      <c r="AL24">
        <v>5</v>
      </c>
      <c r="AM24">
        <v>6</v>
      </c>
      <c r="AN24">
        <v>1</v>
      </c>
      <c r="AO24">
        <v>1</v>
      </c>
    </row>
    <row r="25" spans="2:47" x14ac:dyDescent="0.25">
      <c r="B25" s="14" t="s">
        <v>45</v>
      </c>
      <c r="C25" s="4">
        <v>220</v>
      </c>
      <c r="D25" s="4">
        <v>1</v>
      </c>
      <c r="E25" s="4"/>
      <c r="F25" s="4"/>
      <c r="G25" s="4"/>
      <c r="H25" s="4">
        <v>5</v>
      </c>
      <c r="I25" s="4"/>
      <c r="J25" s="4">
        <v>1</v>
      </c>
      <c r="K25" s="4"/>
      <c r="L25" s="4"/>
      <c r="M25" s="4">
        <v>1</v>
      </c>
      <c r="N25" s="4"/>
      <c r="O25" s="4"/>
      <c r="P25" s="4"/>
      <c r="Q25" s="4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5">
        <f>SUM(C23:P25)</f>
        <v>263</v>
      </c>
      <c r="AD25" s="5">
        <f>AC25/267</f>
        <v>0.98501872659176026</v>
      </c>
      <c r="AE25" s="3">
        <f>SUM(C25:Z25)</f>
        <v>228</v>
      </c>
      <c r="AF25" s="6" t="s">
        <v>46</v>
      </c>
      <c r="AG25">
        <f>SUM(AG23:AG24)</f>
        <v>262</v>
      </c>
      <c r="AH25">
        <f t="shared" ref="AH25:AO25" si="5">SUM(AH23:AH24)</f>
        <v>4</v>
      </c>
      <c r="AI25">
        <f t="shared" si="5"/>
        <v>4</v>
      </c>
      <c r="AJ25">
        <f t="shared" si="5"/>
        <v>5</v>
      </c>
      <c r="AK25">
        <f t="shared" si="5"/>
        <v>30</v>
      </c>
      <c r="AL25">
        <f t="shared" si="5"/>
        <v>7</v>
      </c>
      <c r="AM25">
        <f t="shared" si="5"/>
        <v>10</v>
      </c>
      <c r="AN25">
        <f t="shared" si="5"/>
        <v>1</v>
      </c>
      <c r="AO25">
        <f t="shared" si="5"/>
        <v>2</v>
      </c>
      <c r="AP25" s="3">
        <f>(AG24+AH24+AI24+AJ24+AK24+AL24+AM24)/(AG24+AH24+AI24+AJ24+AK24+AL24+AG23+AH23+AI23+AJ23+AK23+AL23+AM23)</f>
        <v>0.83227848101265822</v>
      </c>
      <c r="AQ25" s="6">
        <f>SUM(C23:AB25)/100</f>
        <v>2.67</v>
      </c>
      <c r="AR25" s="3"/>
      <c r="AS25" s="3">
        <f>SUM(AD23/(AD23+AD24))</f>
        <v>0.83082706766917291</v>
      </c>
      <c r="AU25">
        <v>11</v>
      </c>
    </row>
    <row r="26" spans="2:47" x14ac:dyDescent="0.25">
      <c r="B26" s="23">
        <v>13</v>
      </c>
    </row>
    <row r="27" spans="2:47" x14ac:dyDescent="0.25">
      <c r="B27" s="12" t="s">
        <v>41</v>
      </c>
      <c r="C27" s="1">
        <v>1</v>
      </c>
      <c r="G27" s="1">
        <v>3</v>
      </c>
      <c r="H27" s="1">
        <v>5</v>
      </c>
      <c r="J27" s="1">
        <v>3</v>
      </c>
      <c r="L27" s="1">
        <v>3</v>
      </c>
      <c r="O27" s="1">
        <v>2</v>
      </c>
      <c r="R27">
        <v>1</v>
      </c>
      <c r="S27">
        <v>1</v>
      </c>
      <c r="T27">
        <v>1</v>
      </c>
      <c r="Z27">
        <v>1</v>
      </c>
      <c r="AD27">
        <f>SUM(C27:E29)</f>
        <v>81</v>
      </c>
      <c r="AF27" s="2" t="s">
        <v>42</v>
      </c>
      <c r="AG27">
        <v>127</v>
      </c>
      <c r="AH27">
        <v>3</v>
      </c>
      <c r="AI27">
        <v>1</v>
      </c>
      <c r="AJ27">
        <v>2</v>
      </c>
      <c r="AK27">
        <v>8</v>
      </c>
      <c r="AL27">
        <v>1</v>
      </c>
      <c r="AM27">
        <v>7</v>
      </c>
    </row>
    <row r="28" spans="2:47" x14ac:dyDescent="0.25">
      <c r="B28" s="12" t="s">
        <v>43</v>
      </c>
      <c r="H28" s="1">
        <v>4</v>
      </c>
      <c r="AD28">
        <f>SUM(G27:AB29)</f>
        <v>27</v>
      </c>
      <c r="AE28">
        <f>SUM(C27:Z28)</f>
        <v>25</v>
      </c>
      <c r="AF28" s="2" t="s">
        <v>44</v>
      </c>
      <c r="AG28">
        <v>124</v>
      </c>
      <c r="AH28">
        <v>4</v>
      </c>
      <c r="AI28">
        <v>5</v>
      </c>
      <c r="AJ28">
        <v>2</v>
      </c>
      <c r="AK28">
        <v>15</v>
      </c>
      <c r="AL28">
        <v>2</v>
      </c>
    </row>
    <row r="29" spans="2:47" x14ac:dyDescent="0.25">
      <c r="B29" s="14" t="s">
        <v>45</v>
      </c>
      <c r="C29" s="4">
        <v>80</v>
      </c>
      <c r="D29" s="4"/>
      <c r="E29" s="4"/>
      <c r="F29" s="4"/>
      <c r="G29" s="4"/>
      <c r="H29" s="4">
        <v>2</v>
      </c>
      <c r="I29" s="4"/>
      <c r="J29" s="4">
        <v>1</v>
      </c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5">
        <f>SUM(C27:P29)</f>
        <v>104</v>
      </c>
      <c r="AD29" s="5">
        <f>AC29/(AD27+AD28)</f>
        <v>0.96296296296296291</v>
      </c>
      <c r="AE29" s="3">
        <f>SUM(C29:Z29)</f>
        <v>83</v>
      </c>
      <c r="AF29" s="6" t="s">
        <v>46</v>
      </c>
      <c r="AG29">
        <f>SUM(AG27:AG28)</f>
        <v>251</v>
      </c>
      <c r="AH29">
        <f t="shared" ref="AH29:AO29" si="6">SUM(AH27:AH28)</f>
        <v>7</v>
      </c>
      <c r="AI29">
        <f t="shared" si="6"/>
        <v>6</v>
      </c>
      <c r="AJ29">
        <f t="shared" si="6"/>
        <v>4</v>
      </c>
      <c r="AK29">
        <f t="shared" si="6"/>
        <v>23</v>
      </c>
      <c r="AL29">
        <f t="shared" si="6"/>
        <v>3</v>
      </c>
      <c r="AM29">
        <f t="shared" si="6"/>
        <v>7</v>
      </c>
      <c r="AN29">
        <f t="shared" si="6"/>
        <v>0</v>
      </c>
      <c r="AO29">
        <f t="shared" si="6"/>
        <v>0</v>
      </c>
      <c r="AP29" s="3">
        <f>(AG28+AH28+AI28+AJ28+AK28+AL28+AM28)/(AG28+AH28+AI28+AJ28+AK28+AL28+AG27+AH27+AI27+AJ27+AK27+AL27+AM27)</f>
        <v>0.50498338870431891</v>
      </c>
      <c r="AQ29" s="6">
        <f>SUM(C27:Z29)/100</f>
        <v>1.08</v>
      </c>
      <c r="AR29" s="3"/>
      <c r="AS29" s="3">
        <f>SUM(AD27/(AD27+AD28))</f>
        <v>0.75</v>
      </c>
      <c r="AU29">
        <v>10</v>
      </c>
    </row>
    <row r="30" spans="2:47" x14ac:dyDescent="0.25">
      <c r="B30" s="9">
        <v>14</v>
      </c>
    </row>
    <row r="31" spans="2:47" x14ac:dyDescent="0.25">
      <c r="B31" s="12" t="s">
        <v>41</v>
      </c>
      <c r="C31" s="1">
        <v>4</v>
      </c>
      <c r="G31" s="1">
        <v>2</v>
      </c>
      <c r="H31" s="1">
        <v>6</v>
      </c>
      <c r="J31" s="1">
        <v>3</v>
      </c>
      <c r="L31" s="1">
        <v>19</v>
      </c>
      <c r="M31" s="1">
        <v>3</v>
      </c>
      <c r="O31" s="1">
        <v>11</v>
      </c>
      <c r="R31">
        <v>1</v>
      </c>
      <c r="S31">
        <v>1</v>
      </c>
      <c r="Z31">
        <v>1</v>
      </c>
      <c r="AC31">
        <v>1</v>
      </c>
      <c r="AD31">
        <f>SUM(C31:E33)</f>
        <v>386</v>
      </c>
      <c r="AF31" s="2" t="s">
        <v>42</v>
      </c>
      <c r="AG31">
        <v>22</v>
      </c>
      <c r="AH31">
        <v>1</v>
      </c>
      <c r="AI31">
        <v>4</v>
      </c>
      <c r="AK31">
        <v>7</v>
      </c>
      <c r="AM31">
        <v>4</v>
      </c>
      <c r="AN31">
        <v>2</v>
      </c>
    </row>
    <row r="32" spans="2:47" x14ac:dyDescent="0.25">
      <c r="B32" s="12" t="s">
        <v>43</v>
      </c>
      <c r="H32" s="1">
        <v>6</v>
      </c>
      <c r="J32" s="1">
        <v>2</v>
      </c>
      <c r="AD32">
        <v>64</v>
      </c>
      <c r="AE32">
        <f>SUM(C31:Z32)</f>
        <v>59</v>
      </c>
      <c r="AF32" s="2" t="s">
        <v>44</v>
      </c>
      <c r="AG32">
        <v>307</v>
      </c>
      <c r="AH32">
        <v>2</v>
      </c>
      <c r="AI32">
        <v>8</v>
      </c>
      <c r="AJ32">
        <v>9</v>
      </c>
      <c r="AK32">
        <v>20</v>
      </c>
      <c r="AL32">
        <v>9</v>
      </c>
      <c r="AM32">
        <v>5</v>
      </c>
      <c r="AN32">
        <v>2</v>
      </c>
    </row>
    <row r="33" spans="2:47" x14ac:dyDescent="0.25">
      <c r="B33" s="14" t="s">
        <v>45</v>
      </c>
      <c r="C33" s="4">
        <v>380</v>
      </c>
      <c r="D33" s="4">
        <v>1</v>
      </c>
      <c r="E33" s="4">
        <v>1</v>
      </c>
      <c r="F33" s="4"/>
      <c r="G33" s="4"/>
      <c r="H33" s="4">
        <v>4</v>
      </c>
      <c r="I33" s="4"/>
      <c r="J33" s="4">
        <v>2</v>
      </c>
      <c r="K33" s="4"/>
      <c r="L33" s="4"/>
      <c r="M33" s="4">
        <v>2</v>
      </c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5">
        <f>SUM(C31:P33)</f>
        <v>446</v>
      </c>
      <c r="AD33" s="5">
        <f>444/(386+65)</f>
        <v>0.98447893569844791</v>
      </c>
      <c r="AE33" s="3">
        <f>SUM(C33:Z33)</f>
        <v>390</v>
      </c>
      <c r="AF33" s="6" t="s">
        <v>46</v>
      </c>
      <c r="AG33">
        <f>SUM(AG31:AG32)</f>
        <v>329</v>
      </c>
      <c r="AH33">
        <f t="shared" ref="AH33:AO33" si="7">SUM(AH31:AH32)</f>
        <v>3</v>
      </c>
      <c r="AI33">
        <f t="shared" si="7"/>
        <v>12</v>
      </c>
      <c r="AJ33">
        <f t="shared" si="7"/>
        <v>9</v>
      </c>
      <c r="AK33">
        <f t="shared" si="7"/>
        <v>27</v>
      </c>
      <c r="AL33">
        <f t="shared" si="7"/>
        <v>9</v>
      </c>
      <c r="AM33">
        <f t="shared" si="7"/>
        <v>9</v>
      </c>
      <c r="AN33">
        <f t="shared" si="7"/>
        <v>4</v>
      </c>
      <c r="AO33">
        <f t="shared" si="7"/>
        <v>0</v>
      </c>
      <c r="AP33" s="3">
        <f>(AG32+AH32+AI32+AJ32+AK32+AL32+AM32)/(AG32+AH32+AI32+AJ32+AK32+AL32+AG31+AH31+AI31+AJ31+AK31+AL31+AM31)</f>
        <v>0.91603053435114501</v>
      </c>
      <c r="AQ33" s="6">
        <f>SUM(C31:Z33)/100</f>
        <v>4.49</v>
      </c>
      <c r="AR33" s="3"/>
      <c r="AS33" s="3">
        <f>SUM(AD31/(AD31+AD32))</f>
        <v>0.85777777777777775</v>
      </c>
      <c r="AU33">
        <v>13</v>
      </c>
    </row>
    <row r="34" spans="2:47" x14ac:dyDescent="0.25">
      <c r="B34" s="33">
        <v>15</v>
      </c>
    </row>
    <row r="35" spans="2:47" x14ac:dyDescent="0.25">
      <c r="B35" s="12" t="s">
        <v>41</v>
      </c>
      <c r="C35" s="1">
        <v>3</v>
      </c>
      <c r="G35" s="1">
        <v>8</v>
      </c>
      <c r="H35" s="1">
        <v>3</v>
      </c>
      <c r="I35" s="1">
        <v>1</v>
      </c>
      <c r="J35" s="1">
        <v>5</v>
      </c>
      <c r="M35" s="1">
        <v>1</v>
      </c>
      <c r="O35" s="1">
        <v>5</v>
      </c>
      <c r="Q35" s="1">
        <v>1</v>
      </c>
      <c r="AD35">
        <f>SUM(C35:E37)</f>
        <v>237</v>
      </c>
      <c r="AF35" s="2" t="s">
        <v>42</v>
      </c>
      <c r="AG35">
        <v>18</v>
      </c>
      <c r="AH35">
        <v>1</v>
      </c>
      <c r="AI35">
        <v>1</v>
      </c>
      <c r="AK35">
        <v>11</v>
      </c>
      <c r="AL35">
        <v>1</v>
      </c>
      <c r="AM35">
        <v>1</v>
      </c>
    </row>
    <row r="36" spans="2:47" x14ac:dyDescent="0.25">
      <c r="B36" s="12" t="s">
        <v>43</v>
      </c>
      <c r="H36" s="1">
        <v>2</v>
      </c>
      <c r="J36" s="1">
        <v>1</v>
      </c>
      <c r="AD36">
        <f>SUM(G35:AB37)</f>
        <v>32</v>
      </c>
      <c r="AE36">
        <f>SUM(C35:Z36)</f>
        <v>30</v>
      </c>
      <c r="AF36" s="2" t="s">
        <v>44</v>
      </c>
      <c r="AG36">
        <v>232</v>
      </c>
      <c r="AH36">
        <v>9</v>
      </c>
      <c r="AI36">
        <v>6</v>
      </c>
      <c r="AK36">
        <v>14</v>
      </c>
      <c r="AL36">
        <v>4</v>
      </c>
      <c r="AM36">
        <v>1</v>
      </c>
      <c r="AN36">
        <v>1</v>
      </c>
    </row>
    <row r="37" spans="2:47" x14ac:dyDescent="0.25">
      <c r="B37" s="14" t="s">
        <v>45</v>
      </c>
      <c r="C37" s="4">
        <v>234</v>
      </c>
      <c r="D37" s="4"/>
      <c r="E37" s="4"/>
      <c r="F37" s="4"/>
      <c r="G37" s="4"/>
      <c r="H37" s="4">
        <v>3</v>
      </c>
      <c r="I37" s="4"/>
      <c r="J37" s="4">
        <v>1</v>
      </c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>
        <v>1</v>
      </c>
      <c r="Z37" s="3"/>
      <c r="AA37" s="3"/>
      <c r="AB37" s="3"/>
      <c r="AC37" s="5">
        <f>SUM(C35:P37)</f>
        <v>267</v>
      </c>
      <c r="AD37" s="5">
        <f>AC37/(AD35+AD36)</f>
        <v>0.99256505576208176</v>
      </c>
      <c r="AE37" s="3">
        <f>SUM(C37:Z37)</f>
        <v>239</v>
      </c>
      <c r="AF37" s="6" t="s">
        <v>46</v>
      </c>
      <c r="AG37">
        <f>SUM(AG35:AG36)</f>
        <v>250</v>
      </c>
      <c r="AH37">
        <f t="shared" ref="AH37:AO37" si="8">SUM(AH35:AH36)</f>
        <v>10</v>
      </c>
      <c r="AI37">
        <f t="shared" si="8"/>
        <v>7</v>
      </c>
      <c r="AJ37">
        <f t="shared" si="8"/>
        <v>0</v>
      </c>
      <c r="AK37">
        <f t="shared" si="8"/>
        <v>25</v>
      </c>
      <c r="AL37">
        <f t="shared" si="8"/>
        <v>5</v>
      </c>
      <c r="AM37">
        <f t="shared" si="8"/>
        <v>2</v>
      </c>
      <c r="AN37">
        <f t="shared" si="8"/>
        <v>1</v>
      </c>
      <c r="AO37">
        <f t="shared" si="8"/>
        <v>0</v>
      </c>
      <c r="AP37" s="3">
        <f>(AG36+AH36+AI36+AJ36+AK36+AL36+AM36)/(AG36+AH36+AI36+AJ36+AK36+AL36+AG35+AH35+AI35+AJ35+AK35+AL35+AM35)</f>
        <v>0.89261744966442957</v>
      </c>
      <c r="AQ37" s="6">
        <f>SUM(C35:Z37)/100</f>
        <v>2.69</v>
      </c>
      <c r="AR37" s="3"/>
      <c r="AS37" s="3">
        <f>SUM(AD35/(AD35+AD36))</f>
        <v>0.8810408921933085</v>
      </c>
      <c r="AU37">
        <v>9</v>
      </c>
    </row>
    <row r="38" spans="2:47" x14ac:dyDescent="0.25">
      <c r="B38" s="23">
        <v>18</v>
      </c>
    </row>
    <row r="39" spans="2:47" x14ac:dyDescent="0.25">
      <c r="B39" s="12" t="s">
        <v>41</v>
      </c>
      <c r="H39" s="1">
        <v>4</v>
      </c>
      <c r="J39" s="1">
        <v>2</v>
      </c>
      <c r="L39" s="1">
        <v>1</v>
      </c>
      <c r="M39" s="1">
        <v>1</v>
      </c>
      <c r="O39" s="1">
        <v>2</v>
      </c>
      <c r="V39">
        <v>1</v>
      </c>
      <c r="Z39">
        <v>1</v>
      </c>
      <c r="AD39">
        <f>SUM(C39:E41)</f>
        <v>44</v>
      </c>
      <c r="AF39" s="2" t="s">
        <v>42</v>
      </c>
      <c r="AG39">
        <v>93</v>
      </c>
      <c r="AI39">
        <v>3</v>
      </c>
      <c r="AK39">
        <v>25</v>
      </c>
      <c r="AL39">
        <v>1</v>
      </c>
      <c r="AM39">
        <v>1</v>
      </c>
    </row>
    <row r="40" spans="2:47" x14ac:dyDescent="0.25">
      <c r="B40" s="12" t="s">
        <v>43</v>
      </c>
      <c r="H40" s="1">
        <v>2</v>
      </c>
      <c r="AD40">
        <f>SUM(G39:AB41)</f>
        <v>16</v>
      </c>
      <c r="AE40">
        <f>SUM(C39:Z40)</f>
        <v>14</v>
      </c>
      <c r="AF40" s="2" t="s">
        <v>44</v>
      </c>
      <c r="AG40">
        <v>97</v>
      </c>
      <c r="AH40">
        <v>1</v>
      </c>
      <c r="AI40">
        <v>3</v>
      </c>
      <c r="AJ40">
        <v>1</v>
      </c>
      <c r="AK40">
        <v>11</v>
      </c>
      <c r="AL40">
        <v>2</v>
      </c>
      <c r="AM40">
        <v>2</v>
      </c>
    </row>
    <row r="41" spans="2:47" x14ac:dyDescent="0.25">
      <c r="B41" s="14" t="s">
        <v>45</v>
      </c>
      <c r="C41" s="4">
        <v>44</v>
      </c>
      <c r="D41" s="4"/>
      <c r="E41" s="4"/>
      <c r="F41" s="4"/>
      <c r="G41" s="4"/>
      <c r="H41" s="4">
        <v>1</v>
      </c>
      <c r="I41" s="4"/>
      <c r="J41" s="4">
        <v>1</v>
      </c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5">
        <f>SUM(C39:P41)</f>
        <v>58</v>
      </c>
      <c r="AD41" s="5">
        <f>AC41/(AD39+AD40)</f>
        <v>0.96666666666666667</v>
      </c>
      <c r="AE41" s="3">
        <f>SUM(C41:Z41)</f>
        <v>46</v>
      </c>
      <c r="AF41" s="6" t="s">
        <v>46</v>
      </c>
      <c r="AG41">
        <f>SUM(AG39:AG40)</f>
        <v>190</v>
      </c>
      <c r="AH41">
        <f t="shared" ref="AH41:AO41" si="9">SUM(AH39:AH40)</f>
        <v>1</v>
      </c>
      <c r="AI41">
        <f t="shared" si="9"/>
        <v>6</v>
      </c>
      <c r="AJ41">
        <f t="shared" si="9"/>
        <v>1</v>
      </c>
      <c r="AK41">
        <f t="shared" si="9"/>
        <v>36</v>
      </c>
      <c r="AL41">
        <f t="shared" si="9"/>
        <v>3</v>
      </c>
      <c r="AM41">
        <f t="shared" si="9"/>
        <v>3</v>
      </c>
      <c r="AN41">
        <f t="shared" si="9"/>
        <v>0</v>
      </c>
      <c r="AO41">
        <f t="shared" si="9"/>
        <v>0</v>
      </c>
      <c r="AP41" s="3">
        <f>(AG40+AH40+AI40+AJ40+AK40+AL40+AM40)/(AG40+AH40+AI40+AJ40+AK40+AL40+AG39+AH39+AI39+AJ39+AK39+AL39+AM39)</f>
        <v>0.49159663865546216</v>
      </c>
      <c r="AQ41" s="6">
        <f>SUM(C39:Z41)/100</f>
        <v>0.6</v>
      </c>
      <c r="AR41" s="3"/>
      <c r="AS41" s="3">
        <f>SUM(AD39/(AD39+AD40))</f>
        <v>0.73333333333333328</v>
      </c>
      <c r="AU41">
        <v>8</v>
      </c>
    </row>
    <row r="42" spans="2:47" x14ac:dyDescent="0.25">
      <c r="B42" s="33">
        <v>19</v>
      </c>
    </row>
    <row r="43" spans="2:47" x14ac:dyDescent="0.25">
      <c r="B43" s="12" t="s">
        <v>41</v>
      </c>
      <c r="C43" s="1">
        <v>5</v>
      </c>
      <c r="G43" s="1">
        <v>11</v>
      </c>
      <c r="J43" s="1">
        <v>6</v>
      </c>
      <c r="L43" s="1">
        <v>12</v>
      </c>
      <c r="M43" s="1">
        <v>3</v>
      </c>
      <c r="O43" s="1">
        <v>10</v>
      </c>
      <c r="P43" s="1">
        <v>1</v>
      </c>
      <c r="T43">
        <v>1</v>
      </c>
      <c r="AB43">
        <v>1</v>
      </c>
      <c r="AD43">
        <f>SUM(C43:E45)</f>
        <v>458</v>
      </c>
      <c r="AF43" s="2" t="s">
        <v>42</v>
      </c>
      <c r="AG43">
        <v>5</v>
      </c>
      <c r="AH43">
        <v>1</v>
      </c>
      <c r="AI43">
        <v>1</v>
      </c>
      <c r="AK43">
        <v>5</v>
      </c>
      <c r="AM43">
        <v>2</v>
      </c>
    </row>
    <row r="44" spans="2:47" x14ac:dyDescent="0.25">
      <c r="B44" s="12" t="s">
        <v>43</v>
      </c>
      <c r="J44" s="1">
        <v>2</v>
      </c>
      <c r="AD44">
        <f>SUM(G43:AB45)</f>
        <v>51</v>
      </c>
      <c r="AE44">
        <f>SUM(C43:Z44)</f>
        <v>51</v>
      </c>
      <c r="AF44" s="2" t="s">
        <v>44</v>
      </c>
      <c r="AG44">
        <v>308</v>
      </c>
      <c r="AH44">
        <v>8</v>
      </c>
      <c r="AI44">
        <v>8</v>
      </c>
      <c r="AJ44">
        <v>9</v>
      </c>
      <c r="AK44">
        <v>13</v>
      </c>
      <c r="AL44">
        <v>5</v>
      </c>
      <c r="AM44">
        <v>6</v>
      </c>
    </row>
    <row r="45" spans="2:47" x14ac:dyDescent="0.25">
      <c r="B45" s="14" t="s">
        <v>45</v>
      </c>
      <c r="C45" s="4">
        <v>453</v>
      </c>
      <c r="D45" s="4"/>
      <c r="E45" s="4"/>
      <c r="F45" s="4"/>
      <c r="G45" s="4">
        <v>1</v>
      </c>
      <c r="H45" s="4"/>
      <c r="I45" s="4"/>
      <c r="J45" s="4">
        <v>1</v>
      </c>
      <c r="K45" s="4"/>
      <c r="L45" s="4"/>
      <c r="M45" s="4">
        <v>1</v>
      </c>
      <c r="N45" s="4"/>
      <c r="O45" s="4"/>
      <c r="P45" s="4"/>
      <c r="Q45" s="4"/>
      <c r="R45" s="3"/>
      <c r="S45" s="3"/>
      <c r="T45" s="3"/>
      <c r="U45" s="3"/>
      <c r="V45" s="3">
        <v>1</v>
      </c>
      <c r="W45" s="3"/>
      <c r="X45" s="3"/>
      <c r="Y45" s="3"/>
      <c r="Z45" s="3"/>
      <c r="AA45" s="3"/>
      <c r="AB45" s="3"/>
      <c r="AC45" s="5">
        <f>SUM(C43:P45)</f>
        <v>506</v>
      </c>
      <c r="AD45" s="5">
        <f>AC45/(AD43+AD44)</f>
        <v>0.9941060903732809</v>
      </c>
      <c r="AE45" s="3">
        <f>SUM(C45:Z45)</f>
        <v>457</v>
      </c>
      <c r="AF45" s="6" t="s">
        <v>46</v>
      </c>
      <c r="AG45">
        <f>SUM(AG43:AG44)</f>
        <v>313</v>
      </c>
      <c r="AH45">
        <f t="shared" ref="AH45:AO45" si="10">SUM(AH43:AH44)</f>
        <v>9</v>
      </c>
      <c r="AI45">
        <f t="shared" si="10"/>
        <v>9</v>
      </c>
      <c r="AJ45">
        <f t="shared" si="10"/>
        <v>9</v>
      </c>
      <c r="AK45">
        <f t="shared" si="10"/>
        <v>18</v>
      </c>
      <c r="AL45">
        <f t="shared" si="10"/>
        <v>5</v>
      </c>
      <c r="AM45">
        <f t="shared" si="10"/>
        <v>8</v>
      </c>
      <c r="AN45">
        <f t="shared" si="10"/>
        <v>0</v>
      </c>
      <c r="AO45">
        <f t="shared" si="10"/>
        <v>0</v>
      </c>
      <c r="AP45" s="3">
        <f>(AG44+AH44+AI44+AJ44+AK44+AL44+AM44)/(AG44+AH44+AI44+AJ44+AK44+AL44+AG43+AH43+AI43+AJ43+AK43+AL43+AM43)</f>
        <v>0.9780821917808219</v>
      </c>
      <c r="AQ45" s="6">
        <f>SUM(C43:Z45)/100</f>
        <v>5.08</v>
      </c>
      <c r="AR45" s="3"/>
      <c r="AS45" s="3">
        <f>SUM(AD43/(AD43+AD44))</f>
        <v>0.89980353634577603</v>
      </c>
      <c r="AU45">
        <v>10</v>
      </c>
    </row>
    <row r="46" spans="2:47" x14ac:dyDescent="0.25">
      <c r="B46" s="13">
        <v>26</v>
      </c>
    </row>
    <row r="47" spans="2:47" x14ac:dyDescent="0.25">
      <c r="B47" s="12" t="s">
        <v>41</v>
      </c>
      <c r="C47" s="1">
        <v>1</v>
      </c>
      <c r="G47" s="1">
        <v>3</v>
      </c>
      <c r="H47" s="1">
        <v>4</v>
      </c>
      <c r="J47" s="1">
        <v>5</v>
      </c>
      <c r="L47" s="1">
        <v>1</v>
      </c>
      <c r="M47" s="1">
        <v>1</v>
      </c>
      <c r="O47" s="1">
        <v>2</v>
      </c>
      <c r="R47">
        <v>1</v>
      </c>
      <c r="W47">
        <v>1</v>
      </c>
      <c r="AD47">
        <f>SUM(C47:E49)</f>
        <v>123</v>
      </c>
      <c r="AF47" s="2" t="s">
        <v>42</v>
      </c>
      <c r="AG47">
        <v>79</v>
      </c>
      <c r="AH47">
        <v>4</v>
      </c>
      <c r="AI47">
        <v>10</v>
      </c>
      <c r="AK47">
        <v>18</v>
      </c>
      <c r="AL47">
        <v>3</v>
      </c>
      <c r="AM47">
        <v>2</v>
      </c>
      <c r="AO47">
        <v>1</v>
      </c>
    </row>
    <row r="48" spans="2:47" x14ac:dyDescent="0.25">
      <c r="B48" s="12" t="s">
        <v>43</v>
      </c>
      <c r="G48" s="1">
        <v>2</v>
      </c>
      <c r="H48" s="1">
        <v>1</v>
      </c>
      <c r="AD48">
        <f>SUM(G47:T49)</f>
        <v>23</v>
      </c>
      <c r="AE48">
        <f>SUM(C47:Z48)</f>
        <v>22</v>
      </c>
      <c r="AF48" s="2" t="s">
        <v>44</v>
      </c>
      <c r="AG48">
        <v>224</v>
      </c>
      <c r="AH48">
        <v>6</v>
      </c>
      <c r="AI48">
        <v>10</v>
      </c>
      <c r="AJ48">
        <v>1</v>
      </c>
      <c r="AK48">
        <v>12</v>
      </c>
      <c r="AL48">
        <v>6</v>
      </c>
      <c r="AM48">
        <v>2</v>
      </c>
      <c r="AO48">
        <v>1</v>
      </c>
    </row>
    <row r="49" spans="2:47" x14ac:dyDescent="0.25">
      <c r="B49" s="14" t="s">
        <v>45</v>
      </c>
      <c r="C49" s="4">
        <v>122</v>
      </c>
      <c r="D49" s="4"/>
      <c r="E49" s="4"/>
      <c r="F49" s="4"/>
      <c r="G49" s="4"/>
      <c r="H49" s="4">
        <v>2</v>
      </c>
      <c r="I49" s="4"/>
      <c r="J49" s="4">
        <v>1</v>
      </c>
      <c r="K49" s="4"/>
      <c r="L49" s="4"/>
      <c r="M49" s="4"/>
      <c r="N49" s="4"/>
      <c r="O49" s="4"/>
      <c r="P49" s="4"/>
      <c r="Q49" s="4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5">
        <f>SUM(C47:P49)</f>
        <v>145</v>
      </c>
      <c r="AD49" s="5">
        <f>AC49/(AD47+AD48)</f>
        <v>0.99315068493150682</v>
      </c>
      <c r="AE49" s="3">
        <f>SUM(C49:Z49)</f>
        <v>125</v>
      </c>
      <c r="AF49" s="6" t="s">
        <v>46</v>
      </c>
      <c r="AG49">
        <f>SUM(AG47:AG48)</f>
        <v>303</v>
      </c>
      <c r="AH49">
        <f t="shared" ref="AH49:AO49" si="11">SUM(AH47:AH48)</f>
        <v>10</v>
      </c>
      <c r="AI49">
        <f t="shared" si="11"/>
        <v>20</v>
      </c>
      <c r="AJ49">
        <f t="shared" si="11"/>
        <v>1</v>
      </c>
      <c r="AK49">
        <f t="shared" si="11"/>
        <v>30</v>
      </c>
      <c r="AL49">
        <f t="shared" si="11"/>
        <v>9</v>
      </c>
      <c r="AM49">
        <f t="shared" si="11"/>
        <v>4</v>
      </c>
      <c r="AN49">
        <f t="shared" si="11"/>
        <v>0</v>
      </c>
      <c r="AO49">
        <f t="shared" si="11"/>
        <v>2</v>
      </c>
      <c r="AP49" s="3">
        <f>(AG48+AH48+AI48+AJ48+AK48+AL48+AM48+AN48+AO48)/(AG48+AH48+AI48+AJ48+AK48+AL48+AG47+AH47+AI47+AJ47+AK47+AL47+AM47+AN47+AO47)</f>
        <v>0.69680851063829785</v>
      </c>
      <c r="AQ49" s="6">
        <f>SUM(C47:Z49)/100</f>
        <v>1.47</v>
      </c>
      <c r="AR49" s="3"/>
      <c r="AS49" s="3">
        <f>SUM(AD47/(AD47+AD48))</f>
        <v>0.84246575342465757</v>
      </c>
      <c r="AU49">
        <v>9</v>
      </c>
    </row>
    <row r="50" spans="2:47" x14ac:dyDescent="0.25">
      <c r="B50" s="13">
        <v>29</v>
      </c>
    </row>
    <row r="51" spans="2:47" x14ac:dyDescent="0.25">
      <c r="B51" s="12" t="s">
        <v>41</v>
      </c>
      <c r="C51" s="1">
        <v>1</v>
      </c>
      <c r="G51" s="1">
        <v>8</v>
      </c>
      <c r="H51" s="1">
        <v>4</v>
      </c>
      <c r="J51" s="1">
        <v>3</v>
      </c>
      <c r="L51" s="1">
        <v>1</v>
      </c>
      <c r="M51" s="1">
        <v>1</v>
      </c>
      <c r="O51" s="1">
        <v>4</v>
      </c>
      <c r="AD51">
        <f>SUM(C51:E53)</f>
        <v>82</v>
      </c>
      <c r="AF51" s="2" t="s">
        <v>42</v>
      </c>
      <c r="AG51">
        <v>79</v>
      </c>
      <c r="AH51">
        <v>5</v>
      </c>
      <c r="AK51">
        <v>19</v>
      </c>
      <c r="AL51">
        <v>1</v>
      </c>
    </row>
    <row r="52" spans="2:47" x14ac:dyDescent="0.25">
      <c r="B52" s="12" t="s">
        <v>43</v>
      </c>
      <c r="H52" s="1">
        <v>1</v>
      </c>
      <c r="AD52">
        <f>SUM(G51:T53)</f>
        <v>22</v>
      </c>
      <c r="AE52">
        <f>SUM(C51:Z52)</f>
        <v>23</v>
      </c>
      <c r="AF52" s="2" t="s">
        <v>44</v>
      </c>
      <c r="AG52">
        <v>214</v>
      </c>
      <c r="AH52">
        <v>7</v>
      </c>
      <c r="AI52">
        <v>3</v>
      </c>
      <c r="AJ52">
        <v>1</v>
      </c>
      <c r="AK52">
        <v>6</v>
      </c>
      <c r="AL52">
        <v>3</v>
      </c>
      <c r="AM52">
        <v>1</v>
      </c>
    </row>
    <row r="53" spans="2:47" x14ac:dyDescent="0.25">
      <c r="B53" s="14" t="s">
        <v>45</v>
      </c>
      <c r="C53" s="4">
        <v>81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5">
        <f>SUM(C51:P53)</f>
        <v>104</v>
      </c>
      <c r="AD53" s="5">
        <f>AC53/(AD51+AD52)</f>
        <v>1</v>
      </c>
      <c r="AE53" s="3">
        <f>SUM(C53:Z53)</f>
        <v>81</v>
      </c>
      <c r="AF53" s="6" t="s">
        <v>46</v>
      </c>
      <c r="AG53">
        <f>SUM(AG51:AG52)</f>
        <v>293</v>
      </c>
      <c r="AH53">
        <f t="shared" ref="AH53:AO53" si="12">SUM(AH51:AH52)</f>
        <v>12</v>
      </c>
      <c r="AI53">
        <f t="shared" si="12"/>
        <v>3</v>
      </c>
      <c r="AJ53">
        <f t="shared" si="12"/>
        <v>1</v>
      </c>
      <c r="AK53">
        <f t="shared" si="12"/>
        <v>25</v>
      </c>
      <c r="AL53">
        <f t="shared" si="12"/>
        <v>4</v>
      </c>
      <c r="AM53">
        <f t="shared" si="12"/>
        <v>1</v>
      </c>
      <c r="AN53">
        <f t="shared" si="12"/>
        <v>0</v>
      </c>
      <c r="AO53">
        <f t="shared" si="12"/>
        <v>0</v>
      </c>
      <c r="AP53" s="3">
        <f>(AG52+AH52+AI52+AJ52+AK52+AL52+AM52)/(AG52+AH52+AI52+AJ52+AK52+AL52+AG51+AH51+AI51+AJ51+AK51+AL51+AM51)</f>
        <v>0.69526627218934911</v>
      </c>
      <c r="AQ53" s="6">
        <f>SUM(C51:Z53)/100</f>
        <v>1.04</v>
      </c>
      <c r="AR53" s="3"/>
      <c r="AS53" s="3">
        <f>SUM(AD51/(AD51+AD52))</f>
        <v>0.78846153846153844</v>
      </c>
      <c r="AU53">
        <v>7</v>
      </c>
    </row>
    <row r="54" spans="2:47" x14ac:dyDescent="0.25">
      <c r="B54" s="13">
        <v>42</v>
      </c>
    </row>
    <row r="55" spans="2:47" x14ac:dyDescent="0.25">
      <c r="B55" s="12" t="s">
        <v>41</v>
      </c>
      <c r="G55" s="1">
        <v>5</v>
      </c>
      <c r="H55" s="1">
        <v>2</v>
      </c>
      <c r="J55" s="1">
        <v>3</v>
      </c>
      <c r="K55" s="1">
        <v>1</v>
      </c>
      <c r="O55" s="1">
        <v>2</v>
      </c>
      <c r="T55">
        <v>1</v>
      </c>
      <c r="AD55">
        <f>SUM(C55:E57)</f>
        <v>59</v>
      </c>
      <c r="AF55" s="2" t="s">
        <v>42</v>
      </c>
      <c r="AG55">
        <v>55</v>
      </c>
      <c r="AH55">
        <v>4</v>
      </c>
      <c r="AI55">
        <v>4</v>
      </c>
      <c r="AJ55">
        <v>1</v>
      </c>
      <c r="AK55">
        <v>17</v>
      </c>
      <c r="AL55">
        <v>5</v>
      </c>
      <c r="AN55">
        <v>1</v>
      </c>
      <c r="AO55">
        <v>1</v>
      </c>
    </row>
    <row r="56" spans="2:47" x14ac:dyDescent="0.25">
      <c r="B56" s="12" t="s">
        <v>43</v>
      </c>
      <c r="G56" s="1">
        <v>1</v>
      </c>
      <c r="T56">
        <v>1</v>
      </c>
      <c r="AD56">
        <f>SUM(G55:T57)</f>
        <v>19</v>
      </c>
      <c r="AE56">
        <f>SUM(C55:Z56)</f>
        <v>16</v>
      </c>
      <c r="AF56" s="2" t="s">
        <v>44</v>
      </c>
      <c r="AG56">
        <v>109</v>
      </c>
      <c r="AH56">
        <v>11</v>
      </c>
      <c r="AI56">
        <v>2</v>
      </c>
      <c r="AK56">
        <v>5</v>
      </c>
      <c r="AL56">
        <v>2</v>
      </c>
      <c r="AM56">
        <v>1</v>
      </c>
      <c r="AN56">
        <v>1</v>
      </c>
      <c r="AO56">
        <v>1</v>
      </c>
    </row>
    <row r="57" spans="2:47" x14ac:dyDescent="0.25">
      <c r="B57" s="14" t="s">
        <v>45</v>
      </c>
      <c r="C57" s="4">
        <v>59</v>
      </c>
      <c r="D57" s="4"/>
      <c r="E57" s="4"/>
      <c r="F57" s="4"/>
      <c r="G57" s="4">
        <v>2</v>
      </c>
      <c r="H57" s="4"/>
      <c r="I57" s="4"/>
      <c r="J57" s="4">
        <v>1</v>
      </c>
      <c r="K57" s="4"/>
      <c r="L57" s="4"/>
      <c r="M57" s="4"/>
      <c r="N57" s="4"/>
      <c r="O57" s="4"/>
      <c r="P57" s="4"/>
      <c r="Q57" s="4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5">
        <f>SUM(C55:P57)</f>
        <v>76</v>
      </c>
      <c r="AD57" s="5">
        <f>AC57/(AD55+AD56)</f>
        <v>0.97435897435897434</v>
      </c>
      <c r="AE57" s="3">
        <f>SUM(C57:Z57)</f>
        <v>62</v>
      </c>
      <c r="AF57" s="6" t="s">
        <v>46</v>
      </c>
      <c r="AG57">
        <f>SUM(AG55:AG56)</f>
        <v>164</v>
      </c>
      <c r="AH57">
        <f t="shared" ref="AH57:AO57" si="13">SUM(AH55:AH56)</f>
        <v>15</v>
      </c>
      <c r="AI57">
        <f t="shared" si="13"/>
        <v>6</v>
      </c>
      <c r="AJ57">
        <f t="shared" si="13"/>
        <v>1</v>
      </c>
      <c r="AK57">
        <f t="shared" si="13"/>
        <v>22</v>
      </c>
      <c r="AL57">
        <f t="shared" si="13"/>
        <v>7</v>
      </c>
      <c r="AM57">
        <f t="shared" si="13"/>
        <v>1</v>
      </c>
      <c r="AN57">
        <f t="shared" si="13"/>
        <v>2</v>
      </c>
      <c r="AO57">
        <f t="shared" si="13"/>
        <v>2</v>
      </c>
      <c r="AP57" s="3">
        <f>(AG56+AH56+AI56+AJ56+AK56+AL56+AM56)/(AG56+AH56+AI56+AJ56+AK56+AL56+AG55+AH55+AI55+AJ55+AK55+AL55+AM55)</f>
        <v>0.60465116279069764</v>
      </c>
      <c r="AQ57" s="6">
        <f>SUM(C55:Z57)/100</f>
        <v>0.78</v>
      </c>
      <c r="AR57" s="3"/>
      <c r="AS57" s="3">
        <f>SUM(AD55/(AD55+AD56))</f>
        <v>0.75641025641025639</v>
      </c>
      <c r="AU57">
        <v>7</v>
      </c>
    </row>
    <row r="58" spans="2:47" x14ac:dyDescent="0.25">
      <c r="B58" s="9">
        <v>59</v>
      </c>
    </row>
    <row r="59" spans="2:47" x14ac:dyDescent="0.25">
      <c r="B59" s="12" t="s">
        <v>41</v>
      </c>
      <c r="C59" s="1">
        <v>3</v>
      </c>
      <c r="G59" s="1">
        <v>4</v>
      </c>
      <c r="H59" s="1">
        <v>3</v>
      </c>
      <c r="J59" s="1">
        <v>7</v>
      </c>
      <c r="K59" s="1">
        <v>1</v>
      </c>
      <c r="L59" s="1">
        <v>4</v>
      </c>
      <c r="M59" s="1">
        <v>3</v>
      </c>
      <c r="N59" s="1">
        <v>1</v>
      </c>
      <c r="O59" s="1">
        <v>16</v>
      </c>
      <c r="T59">
        <v>1</v>
      </c>
      <c r="AD59">
        <f>SUM(C59:F61)</f>
        <v>420</v>
      </c>
      <c r="AF59" s="2" t="s">
        <v>42</v>
      </c>
      <c r="AG59">
        <v>17</v>
      </c>
      <c r="AH59">
        <v>4</v>
      </c>
      <c r="AI59">
        <v>5</v>
      </c>
      <c r="AJ59">
        <v>2</v>
      </c>
      <c r="AK59">
        <v>7</v>
      </c>
      <c r="AM59">
        <v>1</v>
      </c>
    </row>
    <row r="60" spans="2:47" x14ac:dyDescent="0.25">
      <c r="B60" s="12" t="s">
        <v>43</v>
      </c>
      <c r="H60" s="1">
        <v>1</v>
      </c>
      <c r="J60" s="1">
        <v>1</v>
      </c>
      <c r="AD60">
        <f>SUM(G59:T61)</f>
        <v>45</v>
      </c>
      <c r="AE60">
        <f>SUM(C59:Z60)</f>
        <v>45</v>
      </c>
      <c r="AF60" s="2" t="s">
        <v>44</v>
      </c>
      <c r="AG60">
        <v>338</v>
      </c>
      <c r="AH60">
        <v>4</v>
      </c>
      <c r="AI60">
        <v>5</v>
      </c>
      <c r="AJ60">
        <v>3</v>
      </c>
      <c r="AK60">
        <v>6</v>
      </c>
      <c r="AL60">
        <v>10</v>
      </c>
      <c r="AM60">
        <v>4</v>
      </c>
      <c r="AN60">
        <v>1</v>
      </c>
      <c r="AO60">
        <v>1</v>
      </c>
    </row>
    <row r="61" spans="2:47" x14ac:dyDescent="0.25">
      <c r="B61" s="14" t="s">
        <v>45</v>
      </c>
      <c r="C61" s="4">
        <v>415</v>
      </c>
      <c r="D61" s="4"/>
      <c r="E61" s="4"/>
      <c r="F61" s="4">
        <v>2</v>
      </c>
      <c r="G61" s="4">
        <v>1</v>
      </c>
      <c r="H61" s="4">
        <v>1</v>
      </c>
      <c r="I61" s="4"/>
      <c r="J61" s="4"/>
      <c r="K61" s="4"/>
      <c r="L61" s="4"/>
      <c r="M61" s="4">
        <v>1</v>
      </c>
      <c r="N61" s="4"/>
      <c r="O61" s="4"/>
      <c r="P61" s="4"/>
      <c r="Q61" s="4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5">
        <f>SUM(C59:P61)</f>
        <v>464</v>
      </c>
      <c r="AD61" s="5">
        <f>462/(AD59+AD60)</f>
        <v>0.99354838709677418</v>
      </c>
      <c r="AE61" s="3">
        <f>SUM(C61:Z61)</f>
        <v>420</v>
      </c>
      <c r="AF61" s="6" t="s">
        <v>46</v>
      </c>
      <c r="AG61">
        <f>SUM(AG59:AG60)</f>
        <v>355</v>
      </c>
      <c r="AH61">
        <f t="shared" ref="AH61:AO61" si="14">SUM(AH59:AH60)</f>
        <v>8</v>
      </c>
      <c r="AI61">
        <f t="shared" si="14"/>
        <v>10</v>
      </c>
      <c r="AJ61">
        <f t="shared" si="14"/>
        <v>5</v>
      </c>
      <c r="AK61">
        <f t="shared" si="14"/>
        <v>13</v>
      </c>
      <c r="AL61">
        <f t="shared" si="14"/>
        <v>10</v>
      </c>
      <c r="AM61">
        <f t="shared" si="14"/>
        <v>5</v>
      </c>
      <c r="AN61">
        <f t="shared" si="14"/>
        <v>1</v>
      </c>
      <c r="AO61">
        <f t="shared" si="14"/>
        <v>1</v>
      </c>
      <c r="AP61" s="3">
        <f>(AG60+AH60+AI60+AJ60+AK60+AL60+AM60)/(AG60+AH60+AI60+AJ60+AK60+AL60+AG59+AH59+AI59+AJ59+AK59+AL59+AM59)</f>
        <v>0.92039800995024879</v>
      </c>
      <c r="AQ61" s="6">
        <f>SUM(C59:Z61)/100</f>
        <v>4.6500000000000004</v>
      </c>
      <c r="AR61" s="3"/>
      <c r="AS61" s="3">
        <f>SUM(AD59/(AD59+AD60))</f>
        <v>0.90322580645161288</v>
      </c>
      <c r="AU61">
        <v>11</v>
      </c>
    </row>
    <row r="62" spans="2:47" x14ac:dyDescent="0.25">
      <c r="B62" s="9">
        <v>62</v>
      </c>
    </row>
    <row r="63" spans="2:47" x14ac:dyDescent="0.25">
      <c r="B63" s="12" t="s">
        <v>41</v>
      </c>
      <c r="C63" s="1">
        <v>2</v>
      </c>
      <c r="G63" s="1">
        <v>7</v>
      </c>
      <c r="H63" s="1">
        <v>6</v>
      </c>
      <c r="J63" s="1">
        <v>3</v>
      </c>
      <c r="L63" s="1">
        <v>7</v>
      </c>
      <c r="M63" s="1">
        <v>2</v>
      </c>
      <c r="O63" s="1">
        <v>4</v>
      </c>
      <c r="S63">
        <v>1</v>
      </c>
      <c r="AB63">
        <v>1</v>
      </c>
      <c r="AD63">
        <f>SUM(C63:E65)</f>
        <v>188</v>
      </c>
      <c r="AF63" s="2" t="s">
        <v>42</v>
      </c>
      <c r="AG63">
        <v>20</v>
      </c>
      <c r="AI63">
        <v>4</v>
      </c>
      <c r="AJ63">
        <v>3</v>
      </c>
      <c r="AK63">
        <v>9</v>
      </c>
      <c r="AL63">
        <v>3</v>
      </c>
      <c r="AM63">
        <v>4</v>
      </c>
      <c r="AN63">
        <v>1</v>
      </c>
      <c r="AO63">
        <v>1</v>
      </c>
    </row>
    <row r="64" spans="2:47" x14ac:dyDescent="0.25">
      <c r="B64" s="12" t="s">
        <v>43</v>
      </c>
      <c r="H64" s="1">
        <v>1</v>
      </c>
      <c r="J64" s="1">
        <v>1</v>
      </c>
      <c r="AD64">
        <f>SUM(G63:AB65)</f>
        <v>35</v>
      </c>
      <c r="AE64">
        <f>SUM(C63:Z64)</f>
        <v>34</v>
      </c>
      <c r="AF64" s="2" t="s">
        <v>44</v>
      </c>
      <c r="AG64">
        <v>206</v>
      </c>
      <c r="AH64">
        <v>8</v>
      </c>
      <c r="AI64">
        <v>7</v>
      </c>
      <c r="AJ64">
        <v>4</v>
      </c>
      <c r="AK64">
        <v>8</v>
      </c>
      <c r="AL64">
        <v>5</v>
      </c>
      <c r="AM64">
        <v>2</v>
      </c>
      <c r="AN64">
        <v>1</v>
      </c>
    </row>
    <row r="65" spans="2:47" x14ac:dyDescent="0.25">
      <c r="B65" s="14" t="s">
        <v>45</v>
      </c>
      <c r="C65" s="4">
        <v>186</v>
      </c>
      <c r="D65" s="4"/>
      <c r="E65" s="4"/>
      <c r="F65" s="4"/>
      <c r="G65" s="4"/>
      <c r="H65" s="4"/>
      <c r="I65" s="4"/>
      <c r="J65" s="4">
        <v>1</v>
      </c>
      <c r="K65" s="4"/>
      <c r="L65" s="4"/>
      <c r="M65" s="4">
        <v>1</v>
      </c>
      <c r="N65" s="4"/>
      <c r="O65" s="4"/>
      <c r="P65" s="4"/>
      <c r="Q65" s="4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5">
        <f>SUM(C63:P65)</f>
        <v>221</v>
      </c>
      <c r="AD65" s="5">
        <f>AC65/(AD63+AD64)</f>
        <v>0.99103139013452912</v>
      </c>
      <c r="AE65" s="3">
        <f>SUM(C65:Z65)</f>
        <v>188</v>
      </c>
      <c r="AF65" s="6" t="s">
        <v>46</v>
      </c>
      <c r="AG65">
        <f>SUM(AG63:AG64)</f>
        <v>226</v>
      </c>
      <c r="AH65">
        <f t="shared" ref="AH65:AO65" si="15">SUM(AH63:AH64)</f>
        <v>8</v>
      </c>
      <c r="AI65">
        <f t="shared" si="15"/>
        <v>11</v>
      </c>
      <c r="AJ65">
        <f t="shared" si="15"/>
        <v>7</v>
      </c>
      <c r="AK65">
        <f t="shared" si="15"/>
        <v>17</v>
      </c>
      <c r="AL65">
        <f t="shared" si="15"/>
        <v>8</v>
      </c>
      <c r="AM65">
        <f t="shared" si="15"/>
        <v>6</v>
      </c>
      <c r="AN65">
        <f t="shared" si="15"/>
        <v>2</v>
      </c>
      <c r="AO65">
        <f t="shared" si="15"/>
        <v>1</v>
      </c>
      <c r="AP65" s="3">
        <f>(AG64+AH64+AI64+AJ64+AK64+AL64+AM64)/(AG64+AH64+AI64+AJ64+AK64+AL64+AG63+AH63+AI63+AJ63+AK63+AL63+AM63)</f>
        <v>0.85409252669039148</v>
      </c>
      <c r="AQ65" s="6">
        <f>SUM(C63:Z65)/100</f>
        <v>2.2200000000000002</v>
      </c>
      <c r="AR65" s="3"/>
      <c r="AS65" s="3">
        <f>SUM(AD63/(AD63+AD64))</f>
        <v>0.84304932735426008</v>
      </c>
      <c r="AU65">
        <v>9</v>
      </c>
    </row>
    <row r="67" spans="2:47" x14ac:dyDescent="0.25">
      <c r="C67" s="12" t="s">
        <v>51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2:47" x14ac:dyDescent="0.25">
      <c r="B68" t="s">
        <v>92</v>
      </c>
      <c r="C68" s="6">
        <v>9</v>
      </c>
      <c r="D68" s="3">
        <v>26</v>
      </c>
      <c r="E68" s="3">
        <v>29</v>
      </c>
      <c r="F68" s="3">
        <v>42</v>
      </c>
      <c r="G68" s="10">
        <v>2</v>
      </c>
      <c r="H68" s="10">
        <v>14</v>
      </c>
      <c r="I68" s="10">
        <v>59</v>
      </c>
      <c r="J68" s="10">
        <v>62</v>
      </c>
      <c r="K68" s="24">
        <v>3</v>
      </c>
      <c r="L68" s="24">
        <v>12</v>
      </c>
      <c r="M68" s="24">
        <v>13</v>
      </c>
      <c r="N68" s="24">
        <v>18</v>
      </c>
      <c r="O68" s="27">
        <v>7</v>
      </c>
      <c r="P68" s="27">
        <v>10</v>
      </c>
      <c r="Q68" s="27">
        <v>15</v>
      </c>
      <c r="R68" s="27">
        <v>19</v>
      </c>
      <c r="S68" t="s">
        <v>106</v>
      </c>
      <c r="T68" t="s">
        <v>107</v>
      </c>
      <c r="U68" t="s">
        <v>108</v>
      </c>
      <c r="V68" t="s">
        <v>109</v>
      </c>
    </row>
    <row r="69" spans="2:47" x14ac:dyDescent="0.25">
      <c r="B69" t="s">
        <v>29</v>
      </c>
      <c r="C69" s="2">
        <v>282</v>
      </c>
      <c r="D69">
        <v>33</v>
      </c>
      <c r="E69">
        <v>293</v>
      </c>
      <c r="F69">
        <v>164</v>
      </c>
      <c r="G69" s="8">
        <v>244</v>
      </c>
      <c r="H69" s="8">
        <v>329</v>
      </c>
      <c r="I69" s="8">
        <v>355</v>
      </c>
      <c r="J69" s="8">
        <v>226</v>
      </c>
      <c r="K69" s="25">
        <v>331</v>
      </c>
      <c r="L69" s="25">
        <v>262</v>
      </c>
      <c r="M69" s="25">
        <v>251</v>
      </c>
      <c r="N69" s="25">
        <v>19</v>
      </c>
      <c r="O69" s="26">
        <v>29</v>
      </c>
      <c r="P69" s="26">
        <v>297</v>
      </c>
      <c r="Q69" s="26">
        <v>25</v>
      </c>
      <c r="R69" s="26">
        <v>313</v>
      </c>
      <c r="S69">
        <v>278</v>
      </c>
      <c r="T69">
        <v>239</v>
      </c>
      <c r="U69">
        <v>294</v>
      </c>
      <c r="V69">
        <v>221</v>
      </c>
    </row>
    <row r="70" spans="2:47" x14ac:dyDescent="0.25">
      <c r="B70" t="s">
        <v>30</v>
      </c>
      <c r="C70" s="2">
        <v>11</v>
      </c>
      <c r="D70">
        <v>1</v>
      </c>
      <c r="E70">
        <v>12</v>
      </c>
      <c r="F70">
        <v>15</v>
      </c>
      <c r="G70" s="8">
        <v>13</v>
      </c>
      <c r="H70" s="8">
        <v>3</v>
      </c>
      <c r="I70" s="8">
        <v>8</v>
      </c>
      <c r="J70" s="8">
        <v>8</v>
      </c>
      <c r="K70" s="25">
        <v>1</v>
      </c>
      <c r="L70" s="25">
        <v>4</v>
      </c>
      <c r="M70" s="25">
        <v>7</v>
      </c>
      <c r="N70" s="25">
        <v>1</v>
      </c>
      <c r="O70" s="26">
        <v>5</v>
      </c>
      <c r="P70" s="26">
        <v>4</v>
      </c>
      <c r="Q70" s="26">
        <v>1</v>
      </c>
      <c r="R70" s="26">
        <v>9</v>
      </c>
      <c r="S70">
        <v>8</v>
      </c>
      <c r="T70">
        <v>7</v>
      </c>
      <c r="U70">
        <v>11</v>
      </c>
      <c r="V70">
        <v>9</v>
      </c>
    </row>
    <row r="71" spans="2:47" x14ac:dyDescent="0.25">
      <c r="B71" t="s">
        <v>78</v>
      </c>
      <c r="C71" s="2">
        <v>13</v>
      </c>
      <c r="D71">
        <v>2</v>
      </c>
      <c r="E71">
        <v>2</v>
      </c>
      <c r="F71">
        <v>6</v>
      </c>
      <c r="G71" s="8">
        <v>7</v>
      </c>
      <c r="H71" s="8">
        <v>12</v>
      </c>
      <c r="I71" s="8">
        <v>1</v>
      </c>
      <c r="J71" s="8">
        <v>11</v>
      </c>
      <c r="K71" s="25">
        <v>1</v>
      </c>
      <c r="L71" s="25">
        <v>4</v>
      </c>
      <c r="M71" s="25">
        <v>6</v>
      </c>
      <c r="N71" s="25">
        <v>6</v>
      </c>
      <c r="O71" s="26">
        <v>1</v>
      </c>
      <c r="P71" s="26">
        <v>11</v>
      </c>
      <c r="Q71" s="26">
        <v>7</v>
      </c>
      <c r="R71" s="26">
        <v>9</v>
      </c>
      <c r="S71">
        <v>4</v>
      </c>
      <c r="T71">
        <v>3</v>
      </c>
      <c r="U71">
        <v>6</v>
      </c>
      <c r="V71">
        <v>5</v>
      </c>
    </row>
    <row r="72" spans="2:47" x14ac:dyDescent="0.25">
      <c r="B72" t="s">
        <v>32</v>
      </c>
      <c r="C72" s="2">
        <v>5</v>
      </c>
      <c r="D72">
        <v>1</v>
      </c>
      <c r="E72">
        <v>1</v>
      </c>
      <c r="F72">
        <v>1</v>
      </c>
      <c r="G72" s="8">
        <v>2</v>
      </c>
      <c r="H72" s="8">
        <v>9</v>
      </c>
      <c r="I72" s="8">
        <v>5</v>
      </c>
      <c r="J72" s="8">
        <v>7</v>
      </c>
      <c r="K72" s="25">
        <v>8</v>
      </c>
      <c r="L72" s="25">
        <v>5</v>
      </c>
      <c r="M72" s="25">
        <v>4</v>
      </c>
      <c r="N72" s="25">
        <v>1</v>
      </c>
      <c r="O72" s="26">
        <v>2</v>
      </c>
      <c r="P72" s="26">
        <v>27</v>
      </c>
      <c r="Q72" s="26"/>
      <c r="R72" s="26">
        <v>9</v>
      </c>
      <c r="S72">
        <v>2</v>
      </c>
      <c r="U72">
        <v>1</v>
      </c>
      <c r="V72">
        <v>1</v>
      </c>
    </row>
    <row r="73" spans="2:47" x14ac:dyDescent="0.25">
      <c r="B73" t="s">
        <v>33</v>
      </c>
      <c r="C73" s="2">
        <v>29</v>
      </c>
      <c r="D73">
        <v>3</v>
      </c>
      <c r="E73">
        <v>25</v>
      </c>
      <c r="F73">
        <v>22</v>
      </c>
      <c r="G73" s="8">
        <v>29</v>
      </c>
      <c r="H73" s="8">
        <v>27</v>
      </c>
      <c r="I73" s="8">
        <v>13</v>
      </c>
      <c r="J73" s="8">
        <v>17</v>
      </c>
      <c r="K73" s="25">
        <v>19</v>
      </c>
      <c r="L73" s="25">
        <v>3</v>
      </c>
      <c r="M73" s="25">
        <v>23</v>
      </c>
      <c r="N73" s="25">
        <v>36</v>
      </c>
      <c r="O73" s="26">
        <v>15</v>
      </c>
      <c r="P73" s="26">
        <v>13</v>
      </c>
      <c r="Q73" s="26">
        <v>25</v>
      </c>
      <c r="R73" s="26">
        <v>18</v>
      </c>
      <c r="S73">
        <v>21</v>
      </c>
      <c r="T73">
        <v>22</v>
      </c>
      <c r="U73">
        <v>17</v>
      </c>
      <c r="V73">
        <v>24</v>
      </c>
    </row>
    <row r="74" spans="2:47" x14ac:dyDescent="0.25">
      <c r="B74" t="s">
        <v>34</v>
      </c>
      <c r="C74" s="2">
        <v>3</v>
      </c>
      <c r="D74">
        <v>9</v>
      </c>
      <c r="E74">
        <v>4</v>
      </c>
      <c r="F74">
        <v>7</v>
      </c>
      <c r="G74" s="8">
        <v>3</v>
      </c>
      <c r="H74" s="8">
        <v>9</v>
      </c>
      <c r="I74" s="8">
        <v>1</v>
      </c>
      <c r="J74" s="8">
        <v>8</v>
      </c>
      <c r="K74" s="25">
        <v>4</v>
      </c>
      <c r="L74" s="25">
        <v>7</v>
      </c>
      <c r="M74" s="25">
        <v>3</v>
      </c>
      <c r="N74" s="25">
        <v>3</v>
      </c>
      <c r="O74" s="26">
        <v>5</v>
      </c>
      <c r="P74" s="26">
        <v>7</v>
      </c>
      <c r="Q74" s="26">
        <v>5</v>
      </c>
      <c r="R74" s="26">
        <v>5</v>
      </c>
      <c r="S74">
        <v>5</v>
      </c>
      <c r="T74">
        <v>5</v>
      </c>
      <c r="U74">
        <v>4</v>
      </c>
      <c r="V74">
        <v>4</v>
      </c>
    </row>
    <row r="75" spans="2:47" x14ac:dyDescent="0.25">
      <c r="B75" t="s">
        <v>35</v>
      </c>
      <c r="C75" s="2">
        <v>5</v>
      </c>
      <c r="D75">
        <v>4</v>
      </c>
      <c r="E75">
        <v>1</v>
      </c>
      <c r="F75">
        <v>1</v>
      </c>
      <c r="G75" s="8">
        <v>12</v>
      </c>
      <c r="H75" s="8">
        <v>9</v>
      </c>
      <c r="I75" s="8">
        <v>5</v>
      </c>
      <c r="J75" s="8">
        <v>6</v>
      </c>
      <c r="K75" s="25">
        <v>5</v>
      </c>
      <c r="L75" s="25">
        <v>1</v>
      </c>
      <c r="M75" s="25">
        <v>7</v>
      </c>
      <c r="N75" s="25">
        <v>3</v>
      </c>
      <c r="O75" s="26">
        <v>2</v>
      </c>
      <c r="P75" s="26">
        <v>7</v>
      </c>
      <c r="Q75" s="26">
        <v>2</v>
      </c>
      <c r="R75" s="26">
        <v>8</v>
      </c>
      <c r="S75">
        <v>2</v>
      </c>
      <c r="T75">
        <v>3</v>
      </c>
      <c r="U75">
        <v>3</v>
      </c>
      <c r="V75">
        <v>1</v>
      </c>
    </row>
    <row r="76" spans="2:47" x14ac:dyDescent="0.25">
      <c r="B76" t="s">
        <v>36</v>
      </c>
      <c r="C76" s="2">
        <v>1</v>
      </c>
      <c r="D76"/>
      <c r="E76"/>
      <c r="F76">
        <v>2</v>
      </c>
      <c r="G76" s="8"/>
      <c r="H76" s="8">
        <v>4</v>
      </c>
      <c r="I76" s="8">
        <v>1</v>
      </c>
      <c r="J76" s="8">
        <v>2</v>
      </c>
      <c r="K76" s="25">
        <v>1</v>
      </c>
      <c r="L76" s="25">
        <v>1</v>
      </c>
      <c r="M76" s="25"/>
      <c r="N76" s="25"/>
      <c r="O76" s="26"/>
      <c r="P76" s="26"/>
      <c r="Q76" s="26">
        <v>1</v>
      </c>
      <c r="R76" s="26"/>
      <c r="S76">
        <v>2</v>
      </c>
      <c r="T76">
        <v>1</v>
      </c>
      <c r="U76">
        <v>2</v>
      </c>
    </row>
    <row r="77" spans="2:47" x14ac:dyDescent="0.25">
      <c r="B77" t="s">
        <v>37</v>
      </c>
      <c r="C77" s="2">
        <v>2</v>
      </c>
      <c r="D77">
        <v>2</v>
      </c>
      <c r="E77"/>
      <c r="F77">
        <v>2</v>
      </c>
      <c r="G77" s="8"/>
      <c r="H77" s="8"/>
      <c r="I77" s="8">
        <v>1</v>
      </c>
      <c r="J77" s="8">
        <v>1</v>
      </c>
      <c r="K77" s="25"/>
      <c r="L77" s="25">
        <v>2</v>
      </c>
      <c r="M77" s="25"/>
      <c r="N77" s="25"/>
      <c r="O77" s="26"/>
      <c r="P77" s="26">
        <v>3</v>
      </c>
      <c r="Q77" s="26"/>
      <c r="R77" s="26">
        <v>1</v>
      </c>
      <c r="S77">
        <v>1</v>
      </c>
      <c r="U77">
        <v>2</v>
      </c>
      <c r="V77">
        <v>2</v>
      </c>
    </row>
    <row r="78" spans="2:47" x14ac:dyDescent="0.25">
      <c r="B78" t="s">
        <v>79</v>
      </c>
      <c r="C78" s="2">
        <v>3</v>
      </c>
      <c r="D78">
        <v>5</v>
      </c>
      <c r="E78"/>
      <c r="F78">
        <v>1</v>
      </c>
      <c r="G78" s="8">
        <v>1</v>
      </c>
      <c r="H78" s="8">
        <v>4</v>
      </c>
      <c r="I78" s="8">
        <v>4</v>
      </c>
      <c r="J78" s="8">
        <v>3</v>
      </c>
      <c r="K78" s="25">
        <v>2</v>
      </c>
      <c r="L78" s="25">
        <v>1</v>
      </c>
      <c r="M78" s="25">
        <v>5</v>
      </c>
      <c r="N78" s="25">
        <v>1</v>
      </c>
      <c r="O78" s="26"/>
      <c r="P78" s="26">
        <v>2</v>
      </c>
      <c r="Q78" s="26">
        <v>1</v>
      </c>
      <c r="R78" s="26"/>
      <c r="S78">
        <v>1</v>
      </c>
      <c r="T78">
        <v>2</v>
      </c>
      <c r="U78">
        <v>1</v>
      </c>
      <c r="V78">
        <v>1</v>
      </c>
    </row>
    <row r="79" spans="2:47" x14ac:dyDescent="0.25">
      <c r="B79" t="s">
        <v>87</v>
      </c>
      <c r="C79" s="2">
        <v>1</v>
      </c>
      <c r="D79"/>
      <c r="E79">
        <v>2</v>
      </c>
      <c r="F79">
        <v>5</v>
      </c>
      <c r="G79" s="8"/>
      <c r="H79" s="8"/>
      <c r="I79" s="8"/>
      <c r="J79" s="8"/>
      <c r="K79" s="25">
        <v>2</v>
      </c>
      <c r="L79" s="25"/>
      <c r="M79" s="25">
        <v>1</v>
      </c>
      <c r="N79" s="25">
        <v>1</v>
      </c>
      <c r="O79" s="26">
        <v>3</v>
      </c>
      <c r="P79" s="26"/>
      <c r="Q79" s="26">
        <v>1</v>
      </c>
      <c r="R79" s="26"/>
    </row>
    <row r="80" spans="2:47" x14ac:dyDescent="0.25">
      <c r="B80" t="s">
        <v>88</v>
      </c>
      <c r="C80" s="2"/>
      <c r="D80"/>
      <c r="E80"/>
      <c r="F80"/>
      <c r="G80" s="8">
        <v>2</v>
      </c>
      <c r="H80" s="8">
        <v>6</v>
      </c>
      <c r="I80" s="8"/>
      <c r="J80" s="8">
        <v>4</v>
      </c>
      <c r="K80" s="25">
        <v>2</v>
      </c>
      <c r="L80" s="25">
        <v>4</v>
      </c>
      <c r="M80" s="25">
        <v>7</v>
      </c>
      <c r="N80" s="25">
        <v>1</v>
      </c>
      <c r="O80" s="26"/>
      <c r="P80" s="26"/>
      <c r="Q80" s="26">
        <v>2</v>
      </c>
      <c r="R80" s="26">
        <v>1</v>
      </c>
      <c r="T80">
        <v>2</v>
      </c>
      <c r="U80">
        <v>1</v>
      </c>
      <c r="V80">
        <v>1</v>
      </c>
    </row>
    <row r="81" spans="2:43" x14ac:dyDescent="0.25">
      <c r="B81" t="s">
        <v>89</v>
      </c>
      <c r="C81" s="2">
        <v>7</v>
      </c>
      <c r="D81">
        <v>6</v>
      </c>
      <c r="E81">
        <v>1</v>
      </c>
      <c r="F81">
        <v>1</v>
      </c>
      <c r="G81" s="8"/>
      <c r="H81" s="8">
        <v>1</v>
      </c>
      <c r="I81" s="8"/>
      <c r="J81" s="8">
        <v>2</v>
      </c>
      <c r="K81" s="25">
        <v>2</v>
      </c>
      <c r="L81" s="25">
        <v>1</v>
      </c>
      <c r="M81" s="25">
        <v>1</v>
      </c>
      <c r="N81" s="25">
        <v>2</v>
      </c>
      <c r="O81" s="26"/>
      <c r="P81" s="26"/>
      <c r="Q81" s="26">
        <v>1</v>
      </c>
      <c r="R81" s="26">
        <v>2</v>
      </c>
      <c r="S81">
        <v>1</v>
      </c>
      <c r="T81">
        <v>2</v>
      </c>
      <c r="U81">
        <v>1</v>
      </c>
      <c r="V81">
        <v>1</v>
      </c>
    </row>
    <row r="82" spans="2:43" x14ac:dyDescent="0.25">
      <c r="B82" s="7" t="s">
        <v>80</v>
      </c>
      <c r="C82" s="28"/>
      <c r="D82" s="7"/>
      <c r="E82" s="7"/>
      <c r="F82" s="7"/>
      <c r="G82" s="11"/>
      <c r="H82" s="11">
        <v>1</v>
      </c>
      <c r="I82" s="11">
        <v>1</v>
      </c>
      <c r="J82" s="11"/>
      <c r="K82" s="29">
        <v>1</v>
      </c>
      <c r="L82" s="29"/>
      <c r="M82" s="29">
        <v>1</v>
      </c>
      <c r="N82" s="29"/>
      <c r="O82" s="30">
        <v>1</v>
      </c>
      <c r="P82" s="30"/>
      <c r="Q82" s="30"/>
      <c r="R82" s="30"/>
      <c r="V82">
        <v>1</v>
      </c>
    </row>
    <row r="83" spans="2:43" x14ac:dyDescent="0.25">
      <c r="B83" s="7" t="s">
        <v>81</v>
      </c>
      <c r="C83" s="28">
        <v>1</v>
      </c>
      <c r="D83" s="7">
        <v>1</v>
      </c>
      <c r="E83" s="7">
        <v>1</v>
      </c>
      <c r="F83" s="7">
        <v>1</v>
      </c>
      <c r="G83" s="11"/>
      <c r="H83" s="11">
        <v>1</v>
      </c>
      <c r="I83" s="11"/>
      <c r="J83" s="11"/>
      <c r="K83" s="29"/>
      <c r="L83" s="29"/>
      <c r="M83" s="29"/>
      <c r="N83" s="29">
        <v>1</v>
      </c>
      <c r="O83" s="30"/>
      <c r="P83" s="30"/>
      <c r="Q83" s="30"/>
      <c r="R83" s="30">
        <v>1</v>
      </c>
    </row>
    <row r="84" spans="2:43" x14ac:dyDescent="0.25">
      <c r="B84" s="15" t="s">
        <v>82</v>
      </c>
      <c r="C84" s="31">
        <v>1</v>
      </c>
      <c r="D84" s="15"/>
      <c r="E84" s="15"/>
      <c r="F84" s="15"/>
      <c r="G84" s="11"/>
      <c r="H84" s="11"/>
      <c r="I84" s="11"/>
      <c r="J84" s="11"/>
      <c r="K84" s="29"/>
      <c r="L84" s="29"/>
      <c r="M84" s="29"/>
      <c r="N84" s="29"/>
      <c r="O84" s="30"/>
      <c r="P84" s="30"/>
      <c r="Q84" s="30"/>
      <c r="R84" s="30"/>
    </row>
    <row r="85" spans="2:43" x14ac:dyDescent="0.25">
      <c r="B85" s="15" t="s">
        <v>83</v>
      </c>
      <c r="C85" s="31"/>
      <c r="D85" s="15"/>
      <c r="E85" s="15"/>
      <c r="F85" s="15"/>
      <c r="G85" s="11">
        <v>1</v>
      </c>
      <c r="H85" s="11"/>
      <c r="I85" s="11"/>
      <c r="J85" s="11"/>
      <c r="K85" s="29">
        <v>1</v>
      </c>
      <c r="L85" s="29">
        <v>1</v>
      </c>
      <c r="M85" s="29">
        <v>2</v>
      </c>
      <c r="N85" s="29"/>
      <c r="O85" s="30"/>
      <c r="P85" s="30"/>
      <c r="Q85" s="30">
        <v>1</v>
      </c>
      <c r="R85" s="30"/>
    </row>
    <row r="86" spans="2:43" x14ac:dyDescent="0.25">
      <c r="B86" s="15" t="s">
        <v>84</v>
      </c>
      <c r="C86" s="31"/>
      <c r="D86" s="15"/>
      <c r="E86" s="15"/>
      <c r="F86" s="15">
        <v>1</v>
      </c>
      <c r="G86" s="11"/>
      <c r="H86" s="11"/>
      <c r="I86" s="11"/>
      <c r="J86" s="11"/>
      <c r="K86" s="29"/>
      <c r="L86" s="29"/>
      <c r="M86" s="29">
        <v>1</v>
      </c>
      <c r="N86" s="29"/>
      <c r="O86" s="30"/>
      <c r="P86" s="30"/>
      <c r="Q86" s="30"/>
      <c r="R86" s="30"/>
      <c r="S86">
        <v>1</v>
      </c>
      <c r="U86">
        <v>1</v>
      </c>
    </row>
    <row r="87" spans="2:43" x14ac:dyDescent="0.25">
      <c r="B87" s="15" t="s">
        <v>85</v>
      </c>
      <c r="C87" s="31">
        <v>1</v>
      </c>
      <c r="D87" s="15"/>
      <c r="E87" s="15"/>
      <c r="F87" s="15"/>
      <c r="G87" s="11"/>
      <c r="H87" s="11"/>
      <c r="I87" s="11"/>
      <c r="J87" s="11"/>
      <c r="K87" s="29"/>
      <c r="L87" s="29"/>
      <c r="M87" s="29"/>
      <c r="N87" s="29"/>
      <c r="O87" s="30"/>
      <c r="P87" s="30"/>
      <c r="Q87" s="30"/>
      <c r="R87" s="30"/>
    </row>
    <row r="88" spans="2:43" x14ac:dyDescent="0.25">
      <c r="B88" s="15" t="s">
        <v>86</v>
      </c>
      <c r="C88" s="31">
        <v>1</v>
      </c>
      <c r="D88" s="15"/>
      <c r="E88" s="15"/>
      <c r="F88" s="15"/>
      <c r="G88" s="11"/>
      <c r="H88" s="11"/>
      <c r="I88" s="11"/>
      <c r="J88" s="11"/>
      <c r="K88" s="29"/>
      <c r="L88" s="29"/>
      <c r="M88" s="29"/>
      <c r="N88" s="29"/>
      <c r="O88" s="30"/>
      <c r="P88" s="30"/>
      <c r="Q88" s="30"/>
      <c r="R88" s="30"/>
    </row>
    <row r="89" spans="2:43" x14ac:dyDescent="0.25">
      <c r="B89" s="15" t="s">
        <v>90</v>
      </c>
      <c r="C89" s="31"/>
      <c r="D89" s="15"/>
      <c r="E89" s="15">
        <v>1</v>
      </c>
      <c r="F89" s="15"/>
      <c r="G89" s="11"/>
      <c r="H89" s="11"/>
      <c r="I89" s="11"/>
      <c r="J89" s="11"/>
      <c r="K89" s="29"/>
      <c r="L89" s="29">
        <v>1</v>
      </c>
      <c r="M89" s="29"/>
      <c r="N89" s="29"/>
      <c r="O89" s="30"/>
      <c r="P89" s="30"/>
      <c r="Q89" s="30"/>
      <c r="R89" s="30"/>
    </row>
    <row r="90" spans="2:43" x14ac:dyDescent="0.25">
      <c r="B90" s="15" t="s">
        <v>91</v>
      </c>
      <c r="C90" s="31"/>
      <c r="D90" s="15"/>
      <c r="E90" s="15">
        <v>1</v>
      </c>
      <c r="F90" s="15"/>
      <c r="G90" s="11"/>
      <c r="H90" s="11"/>
      <c r="I90" s="11"/>
      <c r="J90" s="11"/>
      <c r="K90" s="29"/>
      <c r="L90" s="29">
        <v>1</v>
      </c>
      <c r="M90" s="29"/>
      <c r="N90" s="29"/>
      <c r="O90" s="30"/>
      <c r="P90" s="30"/>
      <c r="Q90" s="30"/>
      <c r="R90" s="30"/>
      <c r="U90">
        <v>1</v>
      </c>
    </row>
    <row r="91" spans="2:43" s="12" customFormat="1" x14ac:dyDescent="0.25">
      <c r="C91" s="21"/>
      <c r="S91"/>
      <c r="T91"/>
      <c r="U91"/>
      <c r="V91"/>
      <c r="AF91" s="20"/>
      <c r="AQ91" s="20"/>
    </row>
    <row r="92" spans="2:43" x14ac:dyDescent="0.25">
      <c r="B92" s="21" t="s">
        <v>75</v>
      </c>
      <c r="C92" s="12">
        <f>COUNT(C69:C90)</f>
        <v>16</v>
      </c>
      <c r="D92" s="12">
        <f>COUNT(D69:D90)</f>
        <v>11</v>
      </c>
      <c r="E92" s="12">
        <f>COUNT(E69:E90)</f>
        <v>12</v>
      </c>
      <c r="F92" s="12">
        <f>COUNT(F69:F90)</f>
        <v>14</v>
      </c>
      <c r="G92" s="12">
        <f>COUNT(G69:G90)</f>
        <v>10</v>
      </c>
      <c r="H92" s="12">
        <f>COUNT(H69:H90)</f>
        <v>13</v>
      </c>
      <c r="I92" s="12">
        <f>COUNT(I69:I90)</f>
        <v>11</v>
      </c>
      <c r="J92" s="12">
        <f>COUNT(J69:J90)</f>
        <v>12</v>
      </c>
      <c r="K92" s="12">
        <f>COUNT(K69:K90)</f>
        <v>14</v>
      </c>
      <c r="L92" s="12">
        <f>COUNT(L69:L90)</f>
        <v>15</v>
      </c>
      <c r="M92" s="12">
        <f>COUNT(M69:M90)</f>
        <v>14</v>
      </c>
      <c r="N92" s="12">
        <f>COUNT(N69:N90)</f>
        <v>12</v>
      </c>
      <c r="O92" s="12">
        <f>COUNT(O69:O90)</f>
        <v>9</v>
      </c>
      <c r="P92" s="12">
        <f>COUNT(P69:P90)</f>
        <v>9</v>
      </c>
      <c r="Q92" s="12">
        <f>COUNT(Q69:Q90)</f>
        <v>12</v>
      </c>
      <c r="R92" s="12">
        <f>COUNT(R69:R90)</f>
        <v>11</v>
      </c>
      <c r="S92" s="12">
        <f t="shared" ref="S92:V92" si="16">COUNT(S69:S90)</f>
        <v>12</v>
      </c>
      <c r="T92" s="12">
        <f t="shared" si="16"/>
        <v>10</v>
      </c>
      <c r="U92" s="12">
        <f t="shared" si="16"/>
        <v>14</v>
      </c>
      <c r="V92" s="12">
        <f t="shared" si="16"/>
        <v>12</v>
      </c>
    </row>
    <row r="93" spans="2:43" x14ac:dyDescent="0.25">
      <c r="B93" s="32" t="s">
        <v>93</v>
      </c>
      <c r="C93" s="15">
        <f>COUNT(C82:C90)</f>
        <v>4</v>
      </c>
      <c r="D93" s="15">
        <f t="shared" ref="D93:V93" si="17">COUNT(D82:D90)</f>
        <v>1</v>
      </c>
      <c r="E93" s="15">
        <f t="shared" si="17"/>
        <v>3</v>
      </c>
      <c r="F93" s="15">
        <f t="shared" si="17"/>
        <v>2</v>
      </c>
      <c r="G93" s="15">
        <f t="shared" si="17"/>
        <v>1</v>
      </c>
      <c r="H93" s="15">
        <f t="shared" si="17"/>
        <v>2</v>
      </c>
      <c r="I93" s="15">
        <f t="shared" si="17"/>
        <v>1</v>
      </c>
      <c r="J93" s="15">
        <f t="shared" si="17"/>
        <v>0</v>
      </c>
      <c r="K93" s="15">
        <f t="shared" si="17"/>
        <v>2</v>
      </c>
      <c r="L93" s="15">
        <f t="shared" si="17"/>
        <v>3</v>
      </c>
      <c r="M93" s="15">
        <f t="shared" si="17"/>
        <v>3</v>
      </c>
      <c r="N93" s="15">
        <f t="shared" si="17"/>
        <v>1</v>
      </c>
      <c r="O93" s="15">
        <f t="shared" si="17"/>
        <v>1</v>
      </c>
      <c r="P93" s="15">
        <f t="shared" si="17"/>
        <v>0</v>
      </c>
      <c r="Q93" s="15">
        <f t="shared" si="17"/>
        <v>1</v>
      </c>
      <c r="R93" s="15">
        <f t="shared" si="17"/>
        <v>1</v>
      </c>
      <c r="S93" s="15">
        <f t="shared" si="17"/>
        <v>1</v>
      </c>
      <c r="T93" s="15">
        <f t="shared" si="17"/>
        <v>0</v>
      </c>
      <c r="U93" s="15">
        <f t="shared" si="17"/>
        <v>2</v>
      </c>
      <c r="V93" s="15">
        <f t="shared" si="17"/>
        <v>1</v>
      </c>
    </row>
    <row r="94" spans="2:43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Y30" sqref="Y30"/>
    </sheetView>
  </sheetViews>
  <sheetFormatPr defaultRowHeight="15" x14ac:dyDescent="0.25"/>
  <cols>
    <col min="1" max="1" width="16.85546875" customWidth="1"/>
    <col min="2" max="2" width="12.85546875" customWidth="1"/>
    <col min="3" max="18" width="5.42578125" customWidth="1"/>
    <col min="19" max="22" width="6.7109375" customWidth="1"/>
  </cols>
  <sheetData>
    <row r="1" spans="1:22" ht="18.75" x14ac:dyDescent="0.3">
      <c r="A1" s="17" t="s">
        <v>62</v>
      </c>
      <c r="B1" t="s">
        <v>55</v>
      </c>
      <c r="C1" t="s">
        <v>56</v>
      </c>
      <c r="G1" s="16" t="s">
        <v>57</v>
      </c>
      <c r="K1" s="16" t="s">
        <v>58</v>
      </c>
      <c r="O1" s="16" t="s">
        <v>59</v>
      </c>
      <c r="S1" t="s">
        <v>111</v>
      </c>
    </row>
    <row r="2" spans="1:22" x14ac:dyDescent="0.25">
      <c r="B2" t="s">
        <v>51</v>
      </c>
      <c r="C2">
        <v>9</v>
      </c>
      <c r="D2">
        <v>26</v>
      </c>
      <c r="E2">
        <v>29</v>
      </c>
      <c r="F2">
        <v>42</v>
      </c>
      <c r="G2" s="8">
        <v>2</v>
      </c>
      <c r="H2" s="8">
        <v>14</v>
      </c>
      <c r="I2" s="8">
        <v>59</v>
      </c>
      <c r="J2" s="8">
        <v>62</v>
      </c>
      <c r="K2" s="25">
        <v>3</v>
      </c>
      <c r="L2" s="25">
        <v>12</v>
      </c>
      <c r="M2" s="25">
        <v>13</v>
      </c>
      <c r="N2" s="25">
        <v>18</v>
      </c>
      <c r="O2" s="26">
        <v>7</v>
      </c>
      <c r="P2" s="26">
        <v>10</v>
      </c>
      <c r="Q2" s="26">
        <v>15</v>
      </c>
      <c r="R2" s="26">
        <v>19</v>
      </c>
      <c r="S2" s="34" t="s">
        <v>106</v>
      </c>
      <c r="T2" s="34" t="s">
        <v>107</v>
      </c>
      <c r="U2" s="34" t="s">
        <v>108</v>
      </c>
      <c r="V2" s="34" t="s">
        <v>109</v>
      </c>
    </row>
    <row r="3" spans="1:22" x14ac:dyDescent="0.25">
      <c r="B3" t="s">
        <v>52</v>
      </c>
      <c r="C3">
        <v>0</v>
      </c>
      <c r="D3">
        <v>0</v>
      </c>
      <c r="E3">
        <v>0</v>
      </c>
      <c r="F3">
        <v>0</v>
      </c>
      <c r="G3" s="8">
        <v>1</v>
      </c>
      <c r="H3" s="8">
        <v>1</v>
      </c>
      <c r="I3" s="8">
        <v>1</v>
      </c>
      <c r="J3" s="8">
        <v>1</v>
      </c>
      <c r="K3" s="25">
        <v>2</v>
      </c>
      <c r="L3" s="25">
        <v>2</v>
      </c>
      <c r="M3" s="25">
        <v>2</v>
      </c>
      <c r="N3" s="25">
        <v>2</v>
      </c>
      <c r="O3" s="26"/>
      <c r="P3" s="26"/>
      <c r="Q3" s="26"/>
      <c r="R3" s="26"/>
      <c r="S3">
        <v>0</v>
      </c>
      <c r="T3">
        <v>0</v>
      </c>
      <c r="U3">
        <v>0</v>
      </c>
      <c r="V3">
        <v>0</v>
      </c>
    </row>
    <row r="4" spans="1:22" x14ac:dyDescent="0.25">
      <c r="G4" s="8"/>
      <c r="H4" s="8"/>
      <c r="I4" s="8"/>
      <c r="J4" s="8"/>
      <c r="K4" s="25"/>
      <c r="L4" s="25"/>
      <c r="M4" s="25"/>
      <c r="N4" s="25"/>
      <c r="O4" s="26"/>
      <c r="P4" s="26"/>
      <c r="Q4" s="26"/>
      <c r="R4" s="26"/>
    </row>
    <row r="5" spans="1:22" x14ac:dyDescent="0.25">
      <c r="A5" t="s">
        <v>54</v>
      </c>
      <c r="B5" t="s">
        <v>53</v>
      </c>
      <c r="C5">
        <f>'Tab1 Raw data'!AP17</f>
        <v>0.71720116618075802</v>
      </c>
      <c r="D5">
        <f>'Tab1 Raw data'!AP49</f>
        <v>0.69680851063829785</v>
      </c>
      <c r="E5">
        <f>'Tab1 Raw data'!AP53</f>
        <v>0.69526627218934911</v>
      </c>
      <c r="F5">
        <f>'Tab1 Raw data'!AP57</f>
        <v>0.60465116279069764</v>
      </c>
      <c r="G5" s="8">
        <f>'Tab1 Raw data'!AP5</f>
        <v>0.85570469798657722</v>
      </c>
      <c r="H5" s="8">
        <f>'Tab1 Raw data'!AP33</f>
        <v>0.91603053435114501</v>
      </c>
      <c r="I5" s="8">
        <f>'Tab1 Raw data'!AP61</f>
        <v>0.92039800995024879</v>
      </c>
      <c r="J5" s="8">
        <f>'Tab1 Raw data'!AP65</f>
        <v>0.85409252669039148</v>
      </c>
      <c r="K5" s="25">
        <f>'Tab1 Raw data'!AP9</f>
        <v>0.79842931937172779</v>
      </c>
      <c r="L5" s="25">
        <f>'Tab1 Raw data'!AP25</f>
        <v>0.83227848101265822</v>
      </c>
      <c r="M5" s="25">
        <f>'Tab1 Raw data'!AP29</f>
        <v>0.50498338870431891</v>
      </c>
      <c r="N5" s="25">
        <f>'Tab1 Raw data'!AP41</f>
        <v>0.49159663865546216</v>
      </c>
      <c r="O5" s="26">
        <f>'Tab1 Raw data'!AP13</f>
        <v>0.89029535864978904</v>
      </c>
      <c r="P5" s="26">
        <v>0.95299999999999996</v>
      </c>
      <c r="Q5" s="26">
        <v>0.89300000000000002</v>
      </c>
      <c r="R5" s="26">
        <f>'Tab1 Raw data'!AP45</f>
        <v>0.9780821917808219</v>
      </c>
      <c r="S5">
        <v>0.68700000000000006</v>
      </c>
      <c r="T5">
        <v>0.72</v>
      </c>
      <c r="U5">
        <v>0.65600000000000003</v>
      </c>
      <c r="V5">
        <v>0.69199999999999995</v>
      </c>
    </row>
    <row r="7" spans="1:22" x14ac:dyDescent="0.25">
      <c r="B7" t="s">
        <v>60</v>
      </c>
    </row>
    <row r="9" spans="1:22" x14ac:dyDescent="0.25">
      <c r="B9" t="s">
        <v>61</v>
      </c>
    </row>
    <row r="11" spans="1:22" ht="15.75" thickBot="1" x14ac:dyDescent="0.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3" spans="1:22" ht="18.75" x14ac:dyDescent="0.3">
      <c r="A13" s="17" t="s">
        <v>63</v>
      </c>
      <c r="B13" t="s">
        <v>55</v>
      </c>
      <c r="C13" t="s">
        <v>56</v>
      </c>
      <c r="G13" s="16" t="s">
        <v>57</v>
      </c>
      <c r="K13" s="16" t="s">
        <v>58</v>
      </c>
      <c r="O13" s="16" t="s">
        <v>59</v>
      </c>
      <c r="S13" t="s">
        <v>111</v>
      </c>
    </row>
    <row r="14" spans="1:22" x14ac:dyDescent="0.25">
      <c r="B14" t="s">
        <v>51</v>
      </c>
      <c r="C14">
        <v>9</v>
      </c>
      <c r="D14">
        <v>26</v>
      </c>
      <c r="E14">
        <v>29</v>
      </c>
      <c r="F14">
        <v>42</v>
      </c>
      <c r="G14" s="8">
        <v>2</v>
      </c>
      <c r="H14" s="8">
        <v>14</v>
      </c>
      <c r="I14" s="8">
        <v>59</v>
      </c>
      <c r="J14" s="8">
        <v>62</v>
      </c>
      <c r="K14" s="25">
        <v>3</v>
      </c>
      <c r="L14" s="25">
        <v>12</v>
      </c>
      <c r="M14" s="25">
        <v>13</v>
      </c>
      <c r="N14" s="25">
        <v>18</v>
      </c>
      <c r="O14" s="26">
        <v>7</v>
      </c>
      <c r="P14" s="26">
        <v>10</v>
      </c>
      <c r="Q14" s="26">
        <v>15</v>
      </c>
      <c r="R14" s="26">
        <v>19</v>
      </c>
      <c r="S14" s="34" t="s">
        <v>106</v>
      </c>
      <c r="T14" s="34" t="s">
        <v>107</v>
      </c>
      <c r="U14" s="34" t="s">
        <v>108</v>
      </c>
      <c r="V14" s="34" t="s">
        <v>109</v>
      </c>
    </row>
    <row r="15" spans="1:22" x14ac:dyDescent="0.25">
      <c r="B15" t="s">
        <v>52</v>
      </c>
      <c r="C15">
        <v>0</v>
      </c>
      <c r="D15">
        <v>0</v>
      </c>
      <c r="E15">
        <v>0</v>
      </c>
      <c r="F15">
        <v>0</v>
      </c>
      <c r="G15" s="8">
        <v>1</v>
      </c>
      <c r="H15" s="8">
        <v>1</v>
      </c>
      <c r="I15" s="8">
        <v>1</v>
      </c>
      <c r="J15" s="8">
        <v>1</v>
      </c>
      <c r="K15" s="25">
        <v>2</v>
      </c>
      <c r="L15" s="25">
        <v>2</v>
      </c>
      <c r="M15" s="25">
        <v>2</v>
      </c>
      <c r="N15" s="25">
        <v>2</v>
      </c>
      <c r="O15" s="26"/>
      <c r="P15" s="26"/>
      <c r="Q15" s="26"/>
      <c r="R15" s="26"/>
      <c r="S15">
        <v>0</v>
      </c>
      <c r="T15">
        <v>0</v>
      </c>
      <c r="U15">
        <v>0</v>
      </c>
      <c r="V15">
        <v>0</v>
      </c>
    </row>
    <row r="16" spans="1:22" x14ac:dyDescent="0.25">
      <c r="G16" s="8"/>
      <c r="H16" s="8"/>
      <c r="I16" s="8"/>
      <c r="J16" s="8"/>
      <c r="K16" s="25"/>
      <c r="L16" s="25"/>
      <c r="M16" s="25"/>
      <c r="N16" s="25"/>
      <c r="O16" s="26"/>
      <c r="P16" s="26"/>
      <c r="Q16" s="26"/>
      <c r="R16" s="26"/>
    </row>
    <row r="17" spans="1:22" x14ac:dyDescent="0.25">
      <c r="A17" s="7" t="s">
        <v>64</v>
      </c>
      <c r="B17" t="s">
        <v>69</v>
      </c>
      <c r="C17">
        <f>'Tab1 Raw data'!AQ17</f>
        <v>1.39</v>
      </c>
      <c r="D17">
        <f>'Tab1 Raw data'!AQ49</f>
        <v>1.47</v>
      </c>
      <c r="E17">
        <f>'Tab1 Raw data'!AQ53</f>
        <v>1.04</v>
      </c>
      <c r="F17">
        <f>'Tab1 Raw data'!AQ57</f>
        <v>0.78</v>
      </c>
      <c r="G17" s="8">
        <f>'Tab1 Raw data'!AQ5</f>
        <v>3.01</v>
      </c>
      <c r="H17" s="8">
        <f>'Tab1 Raw data'!AQ33</f>
        <v>4.49</v>
      </c>
      <c r="I17" s="8">
        <f>'Tab1 Raw data'!AQ61</f>
        <v>4.6500000000000004</v>
      </c>
      <c r="J17" s="8">
        <f>'Tab1 Raw data'!AQ65</f>
        <v>2.2200000000000002</v>
      </c>
      <c r="K17" s="25">
        <f>'Tab1 Raw data'!AQ9</f>
        <v>2.86</v>
      </c>
      <c r="L17" s="25">
        <f>'Tab1 Raw data'!AQ25</f>
        <v>2.67</v>
      </c>
      <c r="M17" s="25">
        <f>'Tab1 Raw data'!AQ29</f>
        <v>1.08</v>
      </c>
      <c r="N17" s="25">
        <f>'Tab1 Raw data'!AQ41</f>
        <v>0.6</v>
      </c>
      <c r="O17" s="26">
        <f>'Tab1 Raw data'!AQ13</f>
        <v>2.5299999999999998</v>
      </c>
      <c r="P17" s="26">
        <f>'Tab1 Raw data'!AQ21</f>
        <v>4.37</v>
      </c>
      <c r="Q17" s="26">
        <f>'Tab1 Raw data'!AQ37</f>
        <v>2.69</v>
      </c>
      <c r="R17" s="26">
        <f>'Tab1 Raw data'!AQ45</f>
        <v>5.08</v>
      </c>
      <c r="S17">
        <v>0.95</v>
      </c>
      <c r="T17">
        <v>1.41</v>
      </c>
      <c r="U17">
        <v>1.02</v>
      </c>
      <c r="V17">
        <v>1.24</v>
      </c>
    </row>
    <row r="19" spans="1:22" x14ac:dyDescent="0.25">
      <c r="B19" t="s">
        <v>65</v>
      </c>
    </row>
    <row r="21" spans="1:22" x14ac:dyDescent="0.25">
      <c r="B21" t="s">
        <v>66</v>
      </c>
    </row>
    <row r="22" spans="1:22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</row>
    <row r="23" spans="1:22" ht="15.75" thickBot="1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5" spans="1:22" ht="18.75" x14ac:dyDescent="0.3">
      <c r="A25" s="17" t="s">
        <v>67</v>
      </c>
      <c r="B25" t="s">
        <v>55</v>
      </c>
      <c r="C25" t="s">
        <v>56</v>
      </c>
      <c r="G25" s="16" t="s">
        <v>57</v>
      </c>
      <c r="K25" s="16" t="s">
        <v>58</v>
      </c>
      <c r="O25" s="16" t="s">
        <v>59</v>
      </c>
      <c r="S25" t="s">
        <v>111</v>
      </c>
    </row>
    <row r="26" spans="1:22" x14ac:dyDescent="0.25">
      <c r="B26" t="s">
        <v>51</v>
      </c>
      <c r="C26">
        <v>9</v>
      </c>
      <c r="D26">
        <v>26</v>
      </c>
      <c r="E26">
        <v>29</v>
      </c>
      <c r="F26">
        <v>42</v>
      </c>
      <c r="G26" s="8">
        <v>2</v>
      </c>
      <c r="H26" s="8">
        <v>14</v>
      </c>
      <c r="I26" s="8">
        <v>59</v>
      </c>
      <c r="J26" s="8">
        <v>62</v>
      </c>
      <c r="K26" s="25">
        <v>3</v>
      </c>
      <c r="L26" s="25">
        <v>12</v>
      </c>
      <c r="M26" s="25">
        <v>13</v>
      </c>
      <c r="N26" s="25">
        <v>18</v>
      </c>
      <c r="O26" s="26">
        <v>7</v>
      </c>
      <c r="P26" s="26">
        <v>10</v>
      </c>
      <c r="Q26" s="26">
        <v>15</v>
      </c>
      <c r="R26" s="26">
        <v>19</v>
      </c>
      <c r="S26" s="34" t="s">
        <v>106</v>
      </c>
      <c r="T26" s="34" t="s">
        <v>107</v>
      </c>
      <c r="U26" s="34" t="s">
        <v>108</v>
      </c>
      <c r="V26" s="34" t="s">
        <v>109</v>
      </c>
    </row>
    <row r="27" spans="1:22" x14ac:dyDescent="0.25">
      <c r="B27" t="s">
        <v>52</v>
      </c>
      <c r="C27">
        <v>0</v>
      </c>
      <c r="D27">
        <v>0</v>
      </c>
      <c r="E27">
        <v>0</v>
      </c>
      <c r="F27">
        <v>0</v>
      </c>
      <c r="G27" s="8">
        <v>1</v>
      </c>
      <c r="H27" s="8">
        <v>1</v>
      </c>
      <c r="I27" s="8">
        <v>1</v>
      </c>
      <c r="J27" s="8">
        <v>1</v>
      </c>
      <c r="K27" s="25">
        <v>2</v>
      </c>
      <c r="L27" s="25">
        <v>2</v>
      </c>
      <c r="M27" s="25">
        <v>2</v>
      </c>
      <c r="N27" s="25">
        <v>2</v>
      </c>
      <c r="O27" s="26"/>
      <c r="P27" s="26"/>
      <c r="Q27" s="26"/>
      <c r="R27" s="26"/>
      <c r="S27">
        <v>0</v>
      </c>
      <c r="T27">
        <v>0</v>
      </c>
      <c r="U27">
        <v>0</v>
      </c>
      <c r="V27">
        <v>0</v>
      </c>
    </row>
    <row r="28" spans="1:22" x14ac:dyDescent="0.25">
      <c r="G28" s="8"/>
      <c r="H28" s="8"/>
      <c r="I28" s="8"/>
      <c r="J28" s="8"/>
      <c r="K28" s="25"/>
      <c r="L28" s="25"/>
      <c r="M28" s="25"/>
      <c r="N28" s="25"/>
      <c r="O28" s="26"/>
      <c r="P28" s="26"/>
      <c r="Q28" s="26"/>
      <c r="R28" s="26"/>
    </row>
    <row r="29" spans="1:22" x14ac:dyDescent="0.25">
      <c r="A29" s="7" t="s">
        <v>64</v>
      </c>
      <c r="B29" t="s">
        <v>68</v>
      </c>
      <c r="C29">
        <v>6</v>
      </c>
      <c r="D29">
        <v>9</v>
      </c>
      <c r="E29">
        <v>7</v>
      </c>
      <c r="F29">
        <v>7</v>
      </c>
      <c r="G29" s="8">
        <v>11</v>
      </c>
      <c r="H29" s="8">
        <v>13</v>
      </c>
      <c r="I29" s="8">
        <v>11</v>
      </c>
      <c r="J29" s="8">
        <v>9</v>
      </c>
      <c r="K29" s="25">
        <v>11</v>
      </c>
      <c r="L29" s="25">
        <v>11</v>
      </c>
      <c r="M29" s="25">
        <v>10</v>
      </c>
      <c r="N29" s="25">
        <v>8</v>
      </c>
      <c r="O29" s="26">
        <v>8</v>
      </c>
      <c r="P29" s="26">
        <v>10</v>
      </c>
      <c r="Q29" s="26">
        <v>9</v>
      </c>
      <c r="R29" s="26">
        <v>10</v>
      </c>
      <c r="S29">
        <v>6</v>
      </c>
      <c r="T29">
        <v>9</v>
      </c>
      <c r="U29">
        <v>8</v>
      </c>
      <c r="V29">
        <v>9</v>
      </c>
    </row>
    <row r="31" spans="1:22" x14ac:dyDescent="0.25">
      <c r="B31" t="s">
        <v>70</v>
      </c>
    </row>
    <row r="33" spans="1:18" x14ac:dyDescent="0.25">
      <c r="B33" t="s">
        <v>71</v>
      </c>
    </row>
    <row r="34" spans="1:18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workbookViewId="0">
      <selection activeCell="Y8" sqref="Y8"/>
    </sheetView>
  </sheetViews>
  <sheetFormatPr defaultRowHeight="15" x14ac:dyDescent="0.25"/>
  <cols>
    <col min="2" max="22" width="6.5703125" customWidth="1"/>
  </cols>
  <sheetData>
    <row r="1" spans="1:22" x14ac:dyDescent="0.25">
      <c r="A1" t="s">
        <v>119</v>
      </c>
    </row>
    <row r="2" spans="1:22" ht="18.75" x14ac:dyDescent="0.3">
      <c r="A2" s="17" t="s">
        <v>104</v>
      </c>
      <c r="B2" t="s">
        <v>55</v>
      </c>
      <c r="C2" s="16" t="s">
        <v>57</v>
      </c>
      <c r="D2" s="16" t="s">
        <v>58</v>
      </c>
      <c r="E2" t="s">
        <v>112</v>
      </c>
      <c r="F2" t="s">
        <v>113</v>
      </c>
      <c r="G2" t="s">
        <v>112</v>
      </c>
      <c r="H2" s="16" t="s">
        <v>58</v>
      </c>
      <c r="I2" s="16" t="s">
        <v>58</v>
      </c>
      <c r="J2" s="16" t="s">
        <v>57</v>
      </c>
      <c r="K2" t="s">
        <v>112</v>
      </c>
      <c r="L2" s="16" t="s">
        <v>58</v>
      </c>
      <c r="M2" t="s">
        <v>112</v>
      </c>
      <c r="N2" t="s">
        <v>113</v>
      </c>
      <c r="O2" t="s">
        <v>113</v>
      </c>
      <c r="P2" t="s">
        <v>113</v>
      </c>
      <c r="Q2" s="16" t="s">
        <v>57</v>
      </c>
      <c r="R2" s="16" t="s">
        <v>57</v>
      </c>
      <c r="S2" t="s">
        <v>111</v>
      </c>
      <c r="T2" t="s">
        <v>111</v>
      </c>
      <c r="U2" t="s">
        <v>111</v>
      </c>
      <c r="V2" t="s">
        <v>111</v>
      </c>
    </row>
    <row r="3" spans="1:22" x14ac:dyDescent="0.25">
      <c r="B3" t="s">
        <v>105</v>
      </c>
      <c r="C3">
        <v>2</v>
      </c>
      <c r="D3">
        <v>3</v>
      </c>
      <c r="E3">
        <v>7</v>
      </c>
      <c r="F3">
        <v>9</v>
      </c>
      <c r="G3">
        <v>10</v>
      </c>
      <c r="H3">
        <v>12</v>
      </c>
      <c r="I3">
        <v>13</v>
      </c>
      <c r="J3">
        <v>14</v>
      </c>
      <c r="K3">
        <v>15</v>
      </c>
      <c r="L3">
        <v>18</v>
      </c>
      <c r="M3">
        <v>19</v>
      </c>
      <c r="N3">
        <v>26</v>
      </c>
      <c r="O3">
        <v>29</v>
      </c>
      <c r="P3">
        <v>42</v>
      </c>
      <c r="Q3">
        <v>59</v>
      </c>
      <c r="R3">
        <v>62</v>
      </c>
      <c r="S3" t="s">
        <v>106</v>
      </c>
      <c r="T3" t="s">
        <v>107</v>
      </c>
      <c r="U3" t="s">
        <v>108</v>
      </c>
      <c r="V3" t="s">
        <v>109</v>
      </c>
    </row>
    <row r="4" spans="1:22" x14ac:dyDescent="0.25">
      <c r="B4" t="s">
        <v>29</v>
      </c>
      <c r="C4">
        <v>244</v>
      </c>
      <c r="D4">
        <v>331</v>
      </c>
      <c r="E4">
        <v>209</v>
      </c>
      <c r="F4">
        <v>282</v>
      </c>
      <c r="G4">
        <v>297</v>
      </c>
      <c r="H4">
        <v>262</v>
      </c>
      <c r="I4">
        <v>251</v>
      </c>
      <c r="J4">
        <v>329</v>
      </c>
      <c r="K4">
        <v>250</v>
      </c>
      <c r="L4">
        <v>190</v>
      </c>
      <c r="M4">
        <v>313</v>
      </c>
      <c r="N4">
        <v>303</v>
      </c>
      <c r="O4">
        <v>293</v>
      </c>
      <c r="P4">
        <v>164</v>
      </c>
      <c r="Q4">
        <v>355</v>
      </c>
      <c r="R4">
        <v>226</v>
      </c>
      <c r="S4">
        <v>278</v>
      </c>
      <c r="T4">
        <v>239</v>
      </c>
      <c r="U4">
        <v>294</v>
      </c>
      <c r="V4">
        <v>221</v>
      </c>
    </row>
    <row r="5" spans="1:22" x14ac:dyDescent="0.25">
      <c r="B5" t="s">
        <v>30</v>
      </c>
      <c r="C5">
        <v>13</v>
      </c>
      <c r="D5">
        <v>10</v>
      </c>
      <c r="E5">
        <v>5</v>
      </c>
      <c r="F5">
        <v>11</v>
      </c>
      <c r="G5">
        <v>4</v>
      </c>
      <c r="H5">
        <v>4</v>
      </c>
      <c r="I5">
        <v>7</v>
      </c>
      <c r="J5">
        <v>3</v>
      </c>
      <c r="K5">
        <v>10</v>
      </c>
      <c r="L5">
        <v>1</v>
      </c>
      <c r="M5">
        <v>9</v>
      </c>
      <c r="N5">
        <v>10</v>
      </c>
      <c r="O5">
        <v>12</v>
      </c>
      <c r="P5">
        <v>15</v>
      </c>
      <c r="Q5">
        <v>8</v>
      </c>
      <c r="R5">
        <v>8</v>
      </c>
      <c r="S5">
        <v>8</v>
      </c>
      <c r="T5">
        <v>7</v>
      </c>
      <c r="U5">
        <v>11</v>
      </c>
      <c r="V5">
        <v>9</v>
      </c>
    </row>
    <row r="6" spans="1:22" x14ac:dyDescent="0.25">
      <c r="B6" t="s">
        <v>78</v>
      </c>
      <c r="C6">
        <v>7</v>
      </c>
      <c r="D6">
        <v>10</v>
      </c>
      <c r="E6">
        <v>1</v>
      </c>
      <c r="F6">
        <v>13</v>
      </c>
      <c r="G6">
        <v>11</v>
      </c>
      <c r="H6">
        <v>4</v>
      </c>
      <c r="I6">
        <v>6</v>
      </c>
      <c r="J6">
        <v>12</v>
      </c>
      <c r="K6">
        <v>7</v>
      </c>
      <c r="L6">
        <v>6</v>
      </c>
      <c r="M6">
        <v>9</v>
      </c>
      <c r="N6">
        <v>20</v>
      </c>
      <c r="O6">
        <v>2</v>
      </c>
      <c r="P6">
        <v>6</v>
      </c>
      <c r="Q6">
        <v>10</v>
      </c>
      <c r="R6">
        <v>11</v>
      </c>
      <c r="S6">
        <v>4</v>
      </c>
      <c r="T6">
        <v>3</v>
      </c>
      <c r="U6">
        <v>6</v>
      </c>
      <c r="V6">
        <v>5</v>
      </c>
    </row>
    <row r="7" spans="1:22" x14ac:dyDescent="0.25">
      <c r="B7" t="s">
        <v>32</v>
      </c>
      <c r="C7">
        <v>2</v>
      </c>
      <c r="D7">
        <v>8</v>
      </c>
      <c r="E7">
        <v>2</v>
      </c>
      <c r="F7">
        <v>5</v>
      </c>
      <c r="G7">
        <v>27</v>
      </c>
      <c r="H7">
        <v>5</v>
      </c>
      <c r="I7">
        <v>4</v>
      </c>
      <c r="J7">
        <v>9</v>
      </c>
      <c r="K7">
        <v>0</v>
      </c>
      <c r="L7">
        <v>1</v>
      </c>
      <c r="M7">
        <v>9</v>
      </c>
      <c r="N7">
        <v>1</v>
      </c>
      <c r="O7">
        <v>1</v>
      </c>
      <c r="P7">
        <v>1</v>
      </c>
      <c r="Q7">
        <v>5</v>
      </c>
      <c r="R7">
        <v>7</v>
      </c>
      <c r="S7">
        <v>2</v>
      </c>
      <c r="T7">
        <v>0</v>
      </c>
      <c r="U7">
        <v>1</v>
      </c>
      <c r="V7">
        <v>1</v>
      </c>
    </row>
    <row r="8" spans="1:22" x14ac:dyDescent="0.25">
      <c r="B8" t="s">
        <v>33</v>
      </c>
      <c r="C8">
        <v>29</v>
      </c>
      <c r="D8">
        <v>19</v>
      </c>
      <c r="E8">
        <v>15</v>
      </c>
      <c r="F8">
        <v>29</v>
      </c>
      <c r="G8">
        <v>13</v>
      </c>
      <c r="H8">
        <v>30</v>
      </c>
      <c r="I8">
        <v>23</v>
      </c>
      <c r="J8">
        <v>27</v>
      </c>
      <c r="K8">
        <v>25</v>
      </c>
      <c r="L8">
        <v>36</v>
      </c>
      <c r="M8">
        <v>18</v>
      </c>
      <c r="N8">
        <v>30</v>
      </c>
      <c r="O8">
        <v>25</v>
      </c>
      <c r="P8">
        <v>22</v>
      </c>
      <c r="Q8">
        <v>13</v>
      </c>
      <c r="R8">
        <v>17</v>
      </c>
      <c r="S8">
        <v>21</v>
      </c>
      <c r="T8">
        <v>22</v>
      </c>
      <c r="U8">
        <v>17</v>
      </c>
      <c r="V8">
        <v>24</v>
      </c>
    </row>
    <row r="9" spans="1:22" x14ac:dyDescent="0.25">
      <c r="B9" t="s">
        <v>34</v>
      </c>
      <c r="C9">
        <v>3</v>
      </c>
      <c r="D9">
        <v>4</v>
      </c>
      <c r="E9">
        <v>5</v>
      </c>
      <c r="F9">
        <v>3</v>
      </c>
      <c r="G9">
        <v>7</v>
      </c>
      <c r="H9">
        <v>7</v>
      </c>
      <c r="I9">
        <v>3</v>
      </c>
      <c r="J9">
        <v>9</v>
      </c>
      <c r="K9">
        <v>5</v>
      </c>
      <c r="L9">
        <v>3</v>
      </c>
      <c r="M9">
        <v>5</v>
      </c>
      <c r="N9">
        <v>9</v>
      </c>
      <c r="O9">
        <v>4</v>
      </c>
      <c r="P9">
        <v>7</v>
      </c>
      <c r="Q9">
        <v>10</v>
      </c>
      <c r="R9">
        <v>8</v>
      </c>
      <c r="S9">
        <v>5</v>
      </c>
      <c r="T9">
        <v>5</v>
      </c>
      <c r="U9">
        <v>4</v>
      </c>
      <c r="V9">
        <v>4</v>
      </c>
    </row>
    <row r="10" spans="1:22" x14ac:dyDescent="0.25">
      <c r="B10" t="s">
        <v>35</v>
      </c>
      <c r="C10">
        <v>12</v>
      </c>
      <c r="D10">
        <v>5</v>
      </c>
      <c r="E10">
        <v>2</v>
      </c>
      <c r="F10">
        <v>5</v>
      </c>
      <c r="G10">
        <v>7</v>
      </c>
      <c r="H10">
        <v>10</v>
      </c>
      <c r="I10">
        <v>7</v>
      </c>
      <c r="J10">
        <v>9</v>
      </c>
      <c r="K10">
        <v>2</v>
      </c>
      <c r="L10">
        <v>3</v>
      </c>
      <c r="M10">
        <v>8</v>
      </c>
      <c r="N10">
        <v>4</v>
      </c>
      <c r="O10">
        <v>1</v>
      </c>
      <c r="P10">
        <v>1</v>
      </c>
      <c r="Q10">
        <v>5</v>
      </c>
      <c r="R10">
        <v>6</v>
      </c>
      <c r="S10">
        <v>2</v>
      </c>
      <c r="T10">
        <v>3</v>
      </c>
      <c r="U10">
        <v>3</v>
      </c>
      <c r="V10">
        <v>1</v>
      </c>
    </row>
    <row r="11" spans="1:22" x14ac:dyDescent="0.25">
      <c r="B11" t="s">
        <v>36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4</v>
      </c>
      <c r="K11">
        <v>1</v>
      </c>
      <c r="L11">
        <v>0</v>
      </c>
      <c r="M11">
        <v>0</v>
      </c>
      <c r="N11">
        <v>0</v>
      </c>
      <c r="O11">
        <v>0</v>
      </c>
      <c r="P11">
        <v>2</v>
      </c>
      <c r="Q11">
        <v>1</v>
      </c>
      <c r="R11">
        <v>2</v>
      </c>
      <c r="S11">
        <v>2</v>
      </c>
      <c r="T11">
        <v>1</v>
      </c>
      <c r="U11">
        <v>2</v>
      </c>
      <c r="V11">
        <v>0</v>
      </c>
    </row>
    <row r="12" spans="1:22" x14ac:dyDescent="0.25">
      <c r="B12" t="s">
        <v>37</v>
      </c>
      <c r="C12">
        <v>0</v>
      </c>
      <c r="D12">
        <v>0</v>
      </c>
      <c r="E12">
        <v>0</v>
      </c>
      <c r="F12">
        <v>2</v>
      </c>
      <c r="G12">
        <v>3</v>
      </c>
      <c r="H12">
        <v>2</v>
      </c>
      <c r="I12">
        <v>0</v>
      </c>
      <c r="J12">
        <v>0</v>
      </c>
      <c r="K12">
        <v>0</v>
      </c>
      <c r="L12">
        <v>0</v>
      </c>
      <c r="M12">
        <v>1</v>
      </c>
      <c r="N12">
        <v>2</v>
      </c>
      <c r="O12">
        <v>0</v>
      </c>
      <c r="P12">
        <v>2</v>
      </c>
      <c r="Q12">
        <v>1</v>
      </c>
      <c r="R12">
        <v>1</v>
      </c>
      <c r="S12">
        <v>1</v>
      </c>
      <c r="T12">
        <v>0</v>
      </c>
      <c r="U12">
        <v>2</v>
      </c>
      <c r="V12">
        <v>2</v>
      </c>
    </row>
    <row r="13" spans="1:22" x14ac:dyDescent="0.25">
      <c r="B13" t="s">
        <v>79</v>
      </c>
      <c r="C13">
        <v>1</v>
      </c>
      <c r="D13">
        <v>2</v>
      </c>
      <c r="E13">
        <v>0</v>
      </c>
      <c r="F13">
        <v>3</v>
      </c>
      <c r="G13">
        <v>2</v>
      </c>
      <c r="H13">
        <v>1</v>
      </c>
      <c r="I13">
        <v>5</v>
      </c>
      <c r="J13">
        <v>4</v>
      </c>
      <c r="K13">
        <v>1</v>
      </c>
      <c r="L13">
        <v>1</v>
      </c>
      <c r="M13">
        <v>0</v>
      </c>
      <c r="N13">
        <v>5</v>
      </c>
      <c r="O13">
        <v>0</v>
      </c>
      <c r="P13">
        <v>1</v>
      </c>
      <c r="Q13">
        <v>4</v>
      </c>
      <c r="R13">
        <v>3</v>
      </c>
      <c r="S13">
        <v>1</v>
      </c>
      <c r="T13">
        <v>2</v>
      </c>
      <c r="U13">
        <v>1</v>
      </c>
      <c r="V13">
        <v>1</v>
      </c>
    </row>
    <row r="14" spans="1:22" x14ac:dyDescent="0.25">
      <c r="B14" t="s">
        <v>80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B15" t="s">
        <v>81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2</v>
      </c>
      <c r="U15">
        <v>1</v>
      </c>
      <c r="V15">
        <v>1</v>
      </c>
    </row>
    <row r="16" spans="1:22" x14ac:dyDescent="0.25">
      <c r="B16" t="s">
        <v>82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B17" t="s">
        <v>83</v>
      </c>
      <c r="C17">
        <v>1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B18" t="s">
        <v>84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0</v>
      </c>
      <c r="U18">
        <v>1</v>
      </c>
      <c r="V18">
        <v>0</v>
      </c>
    </row>
    <row r="19" spans="1:22" x14ac:dyDescent="0.25">
      <c r="B19" t="s">
        <v>85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B20" t="s">
        <v>86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B21" t="s">
        <v>110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</row>
    <row r="22" spans="1:22" x14ac:dyDescent="0.25">
      <c r="B22" t="s">
        <v>87</v>
      </c>
      <c r="C22">
        <v>0</v>
      </c>
      <c r="D22">
        <v>2</v>
      </c>
      <c r="E22">
        <v>3</v>
      </c>
      <c r="F22">
        <v>1</v>
      </c>
      <c r="G22">
        <v>0</v>
      </c>
      <c r="H22">
        <v>0</v>
      </c>
      <c r="I22">
        <v>1</v>
      </c>
      <c r="J22">
        <v>0</v>
      </c>
      <c r="K22">
        <v>1</v>
      </c>
      <c r="L22">
        <v>1</v>
      </c>
      <c r="M22">
        <v>0</v>
      </c>
      <c r="N22">
        <v>0</v>
      </c>
      <c r="O22">
        <v>2</v>
      </c>
      <c r="P22">
        <v>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B23" t="s">
        <v>88</v>
      </c>
      <c r="C23">
        <v>2</v>
      </c>
      <c r="D23">
        <v>2</v>
      </c>
      <c r="E23">
        <v>0</v>
      </c>
      <c r="F23">
        <v>0</v>
      </c>
      <c r="G23">
        <v>0</v>
      </c>
      <c r="H23">
        <v>4</v>
      </c>
      <c r="I23">
        <v>7</v>
      </c>
      <c r="J23">
        <v>6</v>
      </c>
      <c r="K23">
        <v>2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4</v>
      </c>
      <c r="S23">
        <v>0</v>
      </c>
      <c r="T23">
        <v>0</v>
      </c>
      <c r="U23">
        <v>0</v>
      </c>
      <c r="V23">
        <v>0</v>
      </c>
    </row>
    <row r="24" spans="1:22" x14ac:dyDescent="0.25">
      <c r="B24" t="s">
        <v>89</v>
      </c>
      <c r="C24">
        <v>0</v>
      </c>
      <c r="D24">
        <v>2</v>
      </c>
      <c r="E24">
        <v>0</v>
      </c>
      <c r="F24">
        <v>7</v>
      </c>
      <c r="G24">
        <v>0</v>
      </c>
      <c r="H24">
        <v>1</v>
      </c>
      <c r="I24">
        <v>1</v>
      </c>
      <c r="J24">
        <v>1</v>
      </c>
      <c r="K24">
        <v>1</v>
      </c>
      <c r="L24">
        <v>2</v>
      </c>
      <c r="M24">
        <v>2</v>
      </c>
      <c r="N24">
        <v>6</v>
      </c>
      <c r="O24">
        <v>1</v>
      </c>
      <c r="P24">
        <v>1</v>
      </c>
      <c r="Q24">
        <v>0</v>
      </c>
      <c r="R24">
        <v>2</v>
      </c>
      <c r="S24">
        <v>1</v>
      </c>
      <c r="T24">
        <v>2</v>
      </c>
      <c r="U24">
        <v>1</v>
      </c>
      <c r="V24">
        <v>1</v>
      </c>
    </row>
    <row r="25" spans="1:22" x14ac:dyDescent="0.25">
      <c r="B25" t="s">
        <v>90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B26" t="s">
        <v>91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</row>
    <row r="28" spans="1:22" ht="18.75" x14ac:dyDescent="0.3">
      <c r="A28" s="17" t="s">
        <v>114</v>
      </c>
    </row>
    <row r="29" spans="1:22" x14ac:dyDescent="0.25">
      <c r="B29" t="s">
        <v>0</v>
      </c>
      <c r="C29">
        <v>264</v>
      </c>
      <c r="D29">
        <v>251</v>
      </c>
      <c r="E29">
        <v>222</v>
      </c>
      <c r="F29">
        <v>116</v>
      </c>
      <c r="G29">
        <v>371</v>
      </c>
      <c r="H29">
        <v>221</v>
      </c>
      <c r="I29">
        <v>81</v>
      </c>
      <c r="J29">
        <v>384</v>
      </c>
      <c r="K29">
        <v>237</v>
      </c>
      <c r="L29">
        <v>44</v>
      </c>
      <c r="M29">
        <v>458</v>
      </c>
      <c r="N29">
        <v>123</v>
      </c>
      <c r="O29">
        <v>82</v>
      </c>
      <c r="P29">
        <v>59</v>
      </c>
      <c r="Q29">
        <v>418</v>
      </c>
      <c r="R29">
        <v>188</v>
      </c>
      <c r="S29">
        <v>72</v>
      </c>
      <c r="T29">
        <v>117</v>
      </c>
      <c r="U29">
        <v>79</v>
      </c>
      <c r="V29">
        <v>100</v>
      </c>
    </row>
    <row r="30" spans="1:22" x14ac:dyDescent="0.25">
      <c r="B30" t="s">
        <v>1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B31" t="s">
        <v>115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B32" t="s">
        <v>116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2:22" x14ac:dyDescent="0.25">
      <c r="B33" t="s">
        <v>4</v>
      </c>
      <c r="C33">
        <v>5</v>
      </c>
      <c r="D33">
        <v>7</v>
      </c>
      <c r="E33">
        <v>5</v>
      </c>
      <c r="F33">
        <v>8</v>
      </c>
      <c r="G33">
        <v>4</v>
      </c>
      <c r="H33">
        <v>3</v>
      </c>
      <c r="I33">
        <v>3</v>
      </c>
      <c r="J33">
        <v>2</v>
      </c>
      <c r="K33">
        <v>8</v>
      </c>
      <c r="L33">
        <v>0</v>
      </c>
      <c r="M33">
        <v>12</v>
      </c>
      <c r="N33">
        <v>5</v>
      </c>
      <c r="O33">
        <v>8</v>
      </c>
      <c r="P33">
        <v>8</v>
      </c>
      <c r="Q33">
        <v>5</v>
      </c>
      <c r="R33">
        <v>7</v>
      </c>
      <c r="S33">
        <v>8</v>
      </c>
      <c r="T33">
        <v>7</v>
      </c>
      <c r="U33">
        <v>8</v>
      </c>
      <c r="V33">
        <v>9</v>
      </c>
    </row>
    <row r="34" spans="2:22" x14ac:dyDescent="0.25">
      <c r="B34" t="s">
        <v>5</v>
      </c>
      <c r="C34">
        <v>15</v>
      </c>
      <c r="D34">
        <v>2</v>
      </c>
      <c r="E34">
        <v>8</v>
      </c>
      <c r="F34">
        <v>6</v>
      </c>
      <c r="G34">
        <v>5</v>
      </c>
      <c r="H34">
        <v>16</v>
      </c>
      <c r="I34">
        <v>11</v>
      </c>
      <c r="J34">
        <v>16</v>
      </c>
      <c r="K34">
        <v>8</v>
      </c>
      <c r="L34">
        <v>7</v>
      </c>
      <c r="M34">
        <v>0</v>
      </c>
      <c r="N34">
        <v>7</v>
      </c>
      <c r="O34">
        <v>5</v>
      </c>
      <c r="P34">
        <v>2</v>
      </c>
      <c r="Q34">
        <v>5</v>
      </c>
      <c r="R34">
        <v>7</v>
      </c>
      <c r="S34">
        <v>4</v>
      </c>
      <c r="T34">
        <v>7</v>
      </c>
      <c r="U34">
        <v>5</v>
      </c>
      <c r="V34">
        <v>5</v>
      </c>
    </row>
    <row r="35" spans="2:22" x14ac:dyDescent="0.25">
      <c r="B35" t="s">
        <v>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2:22" x14ac:dyDescent="0.25">
      <c r="B36" t="s">
        <v>7</v>
      </c>
      <c r="C36">
        <v>4</v>
      </c>
      <c r="D36">
        <v>9</v>
      </c>
      <c r="E36">
        <v>0</v>
      </c>
      <c r="F36">
        <v>4</v>
      </c>
      <c r="G36">
        <v>3</v>
      </c>
      <c r="H36">
        <v>2</v>
      </c>
      <c r="I36">
        <v>4</v>
      </c>
      <c r="J36">
        <v>7</v>
      </c>
      <c r="K36">
        <v>7</v>
      </c>
      <c r="L36">
        <v>3</v>
      </c>
      <c r="M36">
        <v>9</v>
      </c>
      <c r="N36">
        <v>6</v>
      </c>
      <c r="O36">
        <v>3</v>
      </c>
      <c r="P36">
        <v>4</v>
      </c>
      <c r="Q36">
        <v>8</v>
      </c>
      <c r="R36">
        <v>5</v>
      </c>
      <c r="S36">
        <v>5</v>
      </c>
      <c r="T36">
        <v>5</v>
      </c>
      <c r="U36">
        <v>3</v>
      </c>
      <c r="V36">
        <v>5</v>
      </c>
    </row>
    <row r="37" spans="2:22" x14ac:dyDescent="0.25">
      <c r="B37" t="s">
        <v>8</v>
      </c>
      <c r="C37">
        <v>0</v>
      </c>
      <c r="D37">
        <v>0</v>
      </c>
      <c r="E37">
        <v>0</v>
      </c>
      <c r="F37">
        <v>0</v>
      </c>
      <c r="G37">
        <v>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2:22" x14ac:dyDescent="0.25">
      <c r="B38" t="s">
        <v>9</v>
      </c>
      <c r="C38">
        <v>1</v>
      </c>
      <c r="D38">
        <v>8</v>
      </c>
      <c r="E38">
        <v>4</v>
      </c>
      <c r="F38">
        <v>2</v>
      </c>
      <c r="G38">
        <v>35</v>
      </c>
      <c r="H38">
        <v>8</v>
      </c>
      <c r="I38">
        <v>3</v>
      </c>
      <c r="J38">
        <v>19</v>
      </c>
      <c r="K38">
        <v>0</v>
      </c>
      <c r="L38">
        <v>1</v>
      </c>
      <c r="M38">
        <v>12</v>
      </c>
      <c r="N38">
        <v>1</v>
      </c>
      <c r="O38">
        <v>1</v>
      </c>
      <c r="P38">
        <v>0</v>
      </c>
      <c r="Q38">
        <v>4</v>
      </c>
      <c r="R38">
        <v>7</v>
      </c>
      <c r="S38">
        <v>1</v>
      </c>
      <c r="T38">
        <v>0</v>
      </c>
      <c r="U38">
        <v>1</v>
      </c>
      <c r="V38">
        <v>1</v>
      </c>
    </row>
    <row r="39" spans="2:22" x14ac:dyDescent="0.25">
      <c r="B39" t="s">
        <v>10</v>
      </c>
      <c r="C39">
        <v>1</v>
      </c>
      <c r="D39">
        <v>2</v>
      </c>
      <c r="E39">
        <v>2</v>
      </c>
      <c r="F39">
        <v>0</v>
      </c>
      <c r="G39">
        <v>3</v>
      </c>
      <c r="H39">
        <v>6</v>
      </c>
      <c r="I39">
        <v>0</v>
      </c>
      <c r="J39">
        <v>5</v>
      </c>
      <c r="K39">
        <v>1</v>
      </c>
      <c r="L39">
        <v>1</v>
      </c>
      <c r="M39">
        <v>4</v>
      </c>
      <c r="N39">
        <v>1</v>
      </c>
      <c r="O39">
        <v>1</v>
      </c>
      <c r="P39">
        <v>0</v>
      </c>
      <c r="Q39">
        <v>4</v>
      </c>
      <c r="R39">
        <v>3</v>
      </c>
      <c r="S39">
        <v>1</v>
      </c>
      <c r="T39">
        <v>0</v>
      </c>
      <c r="U39">
        <v>1</v>
      </c>
      <c r="V39">
        <v>1</v>
      </c>
    </row>
    <row r="40" spans="2:22" x14ac:dyDescent="0.25">
      <c r="B40" t="s">
        <v>11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2:22" x14ac:dyDescent="0.25">
      <c r="B41" t="s">
        <v>12</v>
      </c>
      <c r="C41">
        <v>4</v>
      </c>
      <c r="D41">
        <v>2</v>
      </c>
      <c r="E41">
        <v>9</v>
      </c>
      <c r="F41">
        <v>3</v>
      </c>
      <c r="G41">
        <v>9</v>
      </c>
      <c r="H41">
        <v>6</v>
      </c>
      <c r="I41">
        <v>2</v>
      </c>
      <c r="J41">
        <v>11</v>
      </c>
      <c r="K41">
        <v>5</v>
      </c>
      <c r="L41">
        <v>2</v>
      </c>
      <c r="M41">
        <v>10</v>
      </c>
      <c r="N41">
        <v>2</v>
      </c>
      <c r="O41">
        <v>4</v>
      </c>
      <c r="P41">
        <v>2</v>
      </c>
      <c r="Q41">
        <v>16</v>
      </c>
      <c r="R41">
        <v>4</v>
      </c>
      <c r="S41">
        <v>3</v>
      </c>
      <c r="T41">
        <v>3</v>
      </c>
      <c r="U41">
        <v>3</v>
      </c>
      <c r="V41">
        <v>2</v>
      </c>
    </row>
    <row r="42" spans="2:22" x14ac:dyDescent="0.25">
      <c r="B42" t="s">
        <v>13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2:22" x14ac:dyDescent="0.25">
      <c r="B43" t="s">
        <v>14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2:22" x14ac:dyDescent="0.25">
      <c r="B44" t="s">
        <v>15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1</v>
      </c>
      <c r="V44">
        <v>0</v>
      </c>
    </row>
    <row r="45" spans="2:22" x14ac:dyDescent="0.25">
      <c r="B45" t="s">
        <v>16</v>
      </c>
      <c r="C45">
        <v>1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</row>
    <row r="46" spans="2:22" x14ac:dyDescent="0.25">
      <c r="B46" t="s">
        <v>17</v>
      </c>
      <c r="C46">
        <v>0</v>
      </c>
      <c r="D46">
        <v>0</v>
      </c>
      <c r="E46">
        <v>2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2</v>
      </c>
      <c r="Q46">
        <v>1</v>
      </c>
      <c r="R46">
        <v>0</v>
      </c>
      <c r="S46">
        <v>0</v>
      </c>
      <c r="T46">
        <v>1</v>
      </c>
      <c r="U46">
        <v>1</v>
      </c>
      <c r="V46">
        <v>0</v>
      </c>
    </row>
    <row r="47" spans="2:22" x14ac:dyDescent="0.25">
      <c r="B47" t="s">
        <v>18</v>
      </c>
      <c r="C47">
        <v>0</v>
      </c>
      <c r="D47">
        <v>1</v>
      </c>
      <c r="E47">
        <v>0</v>
      </c>
      <c r="F47">
        <v>0</v>
      </c>
      <c r="G47">
        <v>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2:22" x14ac:dyDescent="0.25">
      <c r="B48" t="s">
        <v>117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2:22" x14ac:dyDescent="0.25">
      <c r="B49" t="s">
        <v>19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2:22" x14ac:dyDescent="0.25">
      <c r="B50" t="s">
        <v>20</v>
      </c>
      <c r="C50">
        <v>0</v>
      </c>
      <c r="D50">
        <v>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1</v>
      </c>
    </row>
    <row r="51" spans="2:22" x14ac:dyDescent="0.25">
      <c r="B51" t="s">
        <v>21</v>
      </c>
      <c r="C51">
        <v>0</v>
      </c>
      <c r="D51">
        <v>0</v>
      </c>
      <c r="E51">
        <v>0</v>
      </c>
      <c r="F51">
        <v>0</v>
      </c>
      <c r="G51">
        <v>0</v>
      </c>
      <c r="H51">
        <v>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2:22" x14ac:dyDescent="0.25">
      <c r="B52" t="s">
        <v>22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2:22" x14ac:dyDescent="0.25">
      <c r="B53" t="s">
        <v>23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2:22" x14ac:dyDescent="0.25">
      <c r="B54" t="s">
        <v>24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2:22" x14ac:dyDescent="0.25">
      <c r="B55" t="s">
        <v>25</v>
      </c>
      <c r="C55">
        <v>0</v>
      </c>
      <c r="D55">
        <v>1</v>
      </c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</row>
    <row r="56" spans="2:22" x14ac:dyDescent="0.25">
      <c r="B56" t="s">
        <v>26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2:22" x14ac:dyDescent="0.25">
      <c r="B57" t="s">
        <v>118</v>
      </c>
      <c r="C57">
        <v>4</v>
      </c>
      <c r="D57">
        <v>2</v>
      </c>
      <c r="E57">
        <v>0</v>
      </c>
      <c r="F57">
        <v>0</v>
      </c>
      <c r="G57">
        <v>0</v>
      </c>
      <c r="H57">
        <v>6</v>
      </c>
      <c r="I57">
        <v>9</v>
      </c>
      <c r="J57">
        <v>9</v>
      </c>
      <c r="K57">
        <v>3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5</v>
      </c>
      <c r="S57">
        <v>0</v>
      </c>
      <c r="T57">
        <v>0</v>
      </c>
      <c r="U57">
        <v>0</v>
      </c>
      <c r="V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workbookViewId="0">
      <selection activeCell="S2" sqref="S2:V3"/>
    </sheetView>
  </sheetViews>
  <sheetFormatPr defaultRowHeight="15" x14ac:dyDescent="0.25"/>
  <cols>
    <col min="3" max="18" width="5.85546875" customWidth="1"/>
    <col min="19" max="22" width="6.85546875" customWidth="1"/>
  </cols>
  <sheetData>
    <row r="1" spans="1:22" ht="18.75" x14ac:dyDescent="0.3">
      <c r="A1" s="17" t="s">
        <v>72</v>
      </c>
      <c r="B1" t="s">
        <v>55</v>
      </c>
      <c r="C1" t="s">
        <v>56</v>
      </c>
      <c r="G1" s="16" t="s">
        <v>57</v>
      </c>
      <c r="K1" s="16" t="s">
        <v>58</v>
      </c>
      <c r="O1" s="16" t="s">
        <v>59</v>
      </c>
    </row>
    <row r="2" spans="1:22" x14ac:dyDescent="0.25">
      <c r="B2" t="s">
        <v>51</v>
      </c>
      <c r="C2">
        <v>9</v>
      </c>
      <c r="D2">
        <v>26</v>
      </c>
      <c r="E2">
        <v>29</v>
      </c>
      <c r="F2">
        <v>42</v>
      </c>
      <c r="G2" s="8">
        <v>2</v>
      </c>
      <c r="H2" s="8">
        <v>14</v>
      </c>
      <c r="I2" s="8">
        <v>59</v>
      </c>
      <c r="J2" s="8">
        <v>62</v>
      </c>
      <c r="K2" s="25">
        <v>3</v>
      </c>
      <c r="L2" s="25">
        <v>12</v>
      </c>
      <c r="M2" s="25">
        <v>13</v>
      </c>
      <c r="N2" s="25">
        <v>18</v>
      </c>
      <c r="O2" s="26">
        <v>7</v>
      </c>
      <c r="P2" s="26">
        <v>10</v>
      </c>
      <c r="Q2" s="26">
        <v>15</v>
      </c>
      <c r="R2" s="26">
        <v>19</v>
      </c>
      <c r="S2" s="34" t="s">
        <v>106</v>
      </c>
      <c r="T2" s="34" t="s">
        <v>107</v>
      </c>
      <c r="U2" s="34" t="s">
        <v>108</v>
      </c>
      <c r="V2" s="34" t="s">
        <v>109</v>
      </c>
    </row>
    <row r="3" spans="1:22" x14ac:dyDescent="0.25">
      <c r="B3" t="s">
        <v>52</v>
      </c>
      <c r="C3">
        <v>0</v>
      </c>
      <c r="D3">
        <v>0</v>
      </c>
      <c r="E3">
        <v>0</v>
      </c>
      <c r="F3">
        <v>0</v>
      </c>
      <c r="G3" s="8">
        <v>1</v>
      </c>
      <c r="H3" s="8">
        <v>1</v>
      </c>
      <c r="I3" s="8">
        <v>1</v>
      </c>
      <c r="J3" s="8">
        <v>1</v>
      </c>
      <c r="K3" s="25">
        <v>2</v>
      </c>
      <c r="L3" s="25">
        <v>2</v>
      </c>
      <c r="M3" s="25">
        <v>2</v>
      </c>
      <c r="N3" s="25">
        <v>2</v>
      </c>
      <c r="O3" s="26"/>
      <c r="P3" s="26"/>
      <c r="Q3" s="26"/>
      <c r="R3" s="26"/>
      <c r="S3">
        <v>0</v>
      </c>
      <c r="T3">
        <v>0</v>
      </c>
      <c r="U3">
        <v>0</v>
      </c>
      <c r="V3">
        <v>0</v>
      </c>
    </row>
    <row r="4" spans="1:22" x14ac:dyDescent="0.25">
      <c r="G4" s="8"/>
      <c r="H4" s="8"/>
      <c r="I4" s="8"/>
      <c r="J4" s="8"/>
      <c r="K4" s="25"/>
      <c r="L4" s="25"/>
      <c r="M4" s="25"/>
      <c r="N4" s="25"/>
      <c r="O4" s="26"/>
      <c r="P4" s="26"/>
      <c r="Q4" s="26"/>
      <c r="R4" s="26"/>
    </row>
    <row r="5" spans="1:22" x14ac:dyDescent="0.25">
      <c r="A5" t="s">
        <v>54</v>
      </c>
      <c r="B5" t="s">
        <v>75</v>
      </c>
      <c r="C5">
        <f>'Tab1 Raw data'!C92</f>
        <v>16</v>
      </c>
      <c r="D5">
        <f>'Tab1 Raw data'!D92</f>
        <v>11</v>
      </c>
      <c r="E5">
        <f>'Tab1 Raw data'!E92</f>
        <v>12</v>
      </c>
      <c r="F5">
        <f>'Tab1 Raw data'!F92</f>
        <v>14</v>
      </c>
      <c r="G5" s="8">
        <f>'Tab1 Raw data'!G92</f>
        <v>10</v>
      </c>
      <c r="H5" s="8">
        <f>'Tab1 Raw data'!H92</f>
        <v>13</v>
      </c>
      <c r="I5" s="8">
        <f>'Tab1 Raw data'!I92</f>
        <v>11</v>
      </c>
      <c r="J5" s="8">
        <f>'Tab1 Raw data'!J92</f>
        <v>12</v>
      </c>
      <c r="K5" s="25">
        <f>'Tab1 Raw data'!K92</f>
        <v>14</v>
      </c>
      <c r="L5" s="25">
        <f>'Tab1 Raw data'!L92</f>
        <v>15</v>
      </c>
      <c r="M5" s="25">
        <f>'Tab1 Raw data'!M92</f>
        <v>14</v>
      </c>
      <c r="N5" s="25">
        <f>'Tab1 Raw data'!N92</f>
        <v>12</v>
      </c>
      <c r="O5" s="26">
        <f>'Tab1 Raw data'!O92</f>
        <v>9</v>
      </c>
      <c r="P5" s="26">
        <f>'Tab1 Raw data'!P92</f>
        <v>9</v>
      </c>
      <c r="Q5" s="26">
        <f>'Tab1 Raw data'!Q92</f>
        <v>12</v>
      </c>
      <c r="R5" s="26">
        <f>'Tab1 Raw data'!R92</f>
        <v>11</v>
      </c>
      <c r="S5">
        <v>12</v>
      </c>
      <c r="T5">
        <v>10</v>
      </c>
      <c r="U5">
        <v>14</v>
      </c>
      <c r="V5">
        <v>12</v>
      </c>
    </row>
    <row r="7" spans="1:22" x14ac:dyDescent="0.25">
      <c r="B7" t="s">
        <v>95</v>
      </c>
    </row>
    <row r="9" spans="1:22" x14ac:dyDescent="0.25">
      <c r="B9" t="s">
        <v>96</v>
      </c>
    </row>
    <row r="11" spans="1:22" ht="15.75" thickBot="1" x14ac:dyDescent="0.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3" spans="1:22" ht="18.75" x14ac:dyDescent="0.3">
      <c r="A13" s="17" t="s">
        <v>73</v>
      </c>
      <c r="B13" t="s">
        <v>55</v>
      </c>
      <c r="C13" t="s">
        <v>56</v>
      </c>
      <c r="G13" s="16" t="s">
        <v>57</v>
      </c>
      <c r="K13" s="16" t="s">
        <v>58</v>
      </c>
      <c r="O13" s="16" t="s">
        <v>59</v>
      </c>
    </row>
    <row r="14" spans="1:22" x14ac:dyDescent="0.25">
      <c r="B14" t="s">
        <v>51</v>
      </c>
      <c r="C14">
        <v>9</v>
      </c>
      <c r="D14">
        <v>26</v>
      </c>
      <c r="E14">
        <v>29</v>
      </c>
      <c r="F14">
        <v>42</v>
      </c>
      <c r="G14" s="8">
        <v>2</v>
      </c>
      <c r="H14" s="8">
        <v>14</v>
      </c>
      <c r="I14" s="8">
        <v>59</v>
      </c>
      <c r="J14" s="8">
        <v>62</v>
      </c>
      <c r="K14" s="25">
        <v>3</v>
      </c>
      <c r="L14" s="25">
        <v>12</v>
      </c>
      <c r="M14" s="25">
        <v>13</v>
      </c>
      <c r="N14" s="25">
        <v>18</v>
      </c>
      <c r="O14" s="26">
        <v>7</v>
      </c>
      <c r="P14" s="26">
        <v>10</v>
      </c>
      <c r="Q14" s="26">
        <v>15</v>
      </c>
      <c r="R14" s="26">
        <v>19</v>
      </c>
      <c r="S14" s="34" t="s">
        <v>106</v>
      </c>
      <c r="T14" s="34" t="s">
        <v>107</v>
      </c>
      <c r="U14" s="34" t="s">
        <v>108</v>
      </c>
      <c r="V14" s="34" t="s">
        <v>109</v>
      </c>
    </row>
    <row r="15" spans="1:22" x14ac:dyDescent="0.25">
      <c r="B15" t="s">
        <v>52</v>
      </c>
      <c r="C15">
        <v>0</v>
      </c>
      <c r="D15">
        <v>0</v>
      </c>
      <c r="E15">
        <v>0</v>
      </c>
      <c r="F15">
        <v>0</v>
      </c>
      <c r="G15" s="8">
        <v>1</v>
      </c>
      <c r="H15" s="8">
        <v>1</v>
      </c>
      <c r="I15" s="8">
        <v>1</v>
      </c>
      <c r="J15" s="8">
        <v>1</v>
      </c>
      <c r="K15" s="25">
        <v>2</v>
      </c>
      <c r="L15" s="25">
        <v>2</v>
      </c>
      <c r="M15" s="25">
        <v>2</v>
      </c>
      <c r="N15" s="25">
        <v>2</v>
      </c>
      <c r="O15" s="26"/>
      <c r="P15" s="26"/>
      <c r="Q15" s="26"/>
      <c r="R15" s="26"/>
      <c r="S15">
        <v>0</v>
      </c>
      <c r="T15">
        <v>0</v>
      </c>
      <c r="U15">
        <v>0</v>
      </c>
      <c r="V15">
        <v>0</v>
      </c>
    </row>
    <row r="16" spans="1:22" x14ac:dyDescent="0.25">
      <c r="G16" s="8"/>
      <c r="H16" s="8"/>
      <c r="I16" s="8"/>
      <c r="J16" s="8"/>
      <c r="K16" s="25"/>
      <c r="L16" s="25"/>
      <c r="M16" s="25"/>
      <c r="N16" s="25"/>
      <c r="O16" s="26"/>
      <c r="P16" s="26"/>
      <c r="Q16" s="26"/>
      <c r="R16" s="26"/>
    </row>
    <row r="17" spans="1:22" x14ac:dyDescent="0.25">
      <c r="A17" s="7" t="s">
        <v>64</v>
      </c>
      <c r="B17" t="s">
        <v>76</v>
      </c>
      <c r="C17">
        <f>'Tab1 Raw data'!C93</f>
        <v>4</v>
      </c>
      <c r="D17">
        <f>'Tab1 Raw data'!D93</f>
        <v>1</v>
      </c>
      <c r="E17">
        <f>'Tab1 Raw data'!E93</f>
        <v>3</v>
      </c>
      <c r="F17">
        <f>'Tab1 Raw data'!F93</f>
        <v>2</v>
      </c>
      <c r="G17" s="8">
        <f>'Tab1 Raw data'!G93</f>
        <v>1</v>
      </c>
      <c r="H17" s="8">
        <f>'Tab1 Raw data'!H93</f>
        <v>2</v>
      </c>
      <c r="I17" s="8">
        <f>'Tab1 Raw data'!I93</f>
        <v>1</v>
      </c>
      <c r="J17" s="8">
        <f>'Tab1 Raw data'!J93</f>
        <v>0</v>
      </c>
      <c r="K17" s="25">
        <f>'Tab1 Raw data'!K93</f>
        <v>2</v>
      </c>
      <c r="L17" s="25">
        <f>'Tab1 Raw data'!L93</f>
        <v>3</v>
      </c>
      <c r="M17" s="25">
        <f>'Tab1 Raw data'!M93</f>
        <v>3</v>
      </c>
      <c r="N17" s="25">
        <f>'Tab1 Raw data'!N93</f>
        <v>1</v>
      </c>
      <c r="O17" s="26">
        <f>'Tab1 Raw data'!O93</f>
        <v>1</v>
      </c>
      <c r="P17" s="26">
        <f>'Tab1 Raw data'!P93</f>
        <v>0</v>
      </c>
      <c r="Q17" s="26">
        <f>'Tab1 Raw data'!Q93</f>
        <v>1</v>
      </c>
      <c r="R17" s="26">
        <f>'Tab1 Raw data'!R93</f>
        <v>1</v>
      </c>
      <c r="S17">
        <v>1</v>
      </c>
      <c r="T17">
        <v>0</v>
      </c>
      <c r="U17">
        <v>2</v>
      </c>
      <c r="V17">
        <v>1</v>
      </c>
    </row>
    <row r="19" spans="1:22" x14ac:dyDescent="0.25">
      <c r="B19" t="s">
        <v>94</v>
      </c>
    </row>
    <row r="21" spans="1:22" x14ac:dyDescent="0.25">
      <c r="B21" t="s">
        <v>97</v>
      </c>
    </row>
    <row r="22" spans="1:22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</row>
    <row r="23" spans="1:22" ht="15.75" thickBot="1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5" spans="1:22" ht="18.75" x14ac:dyDescent="0.3">
      <c r="A25" s="17" t="s">
        <v>74</v>
      </c>
      <c r="B25" t="s">
        <v>55</v>
      </c>
      <c r="C25" t="s">
        <v>56</v>
      </c>
      <c r="G25" s="16" t="s">
        <v>57</v>
      </c>
      <c r="K25" s="16" t="s">
        <v>58</v>
      </c>
      <c r="O25" s="16" t="s">
        <v>59</v>
      </c>
    </row>
    <row r="26" spans="1:22" x14ac:dyDescent="0.25">
      <c r="B26" t="s">
        <v>51</v>
      </c>
      <c r="C26">
        <v>9</v>
      </c>
      <c r="D26">
        <v>26</v>
      </c>
      <c r="E26">
        <v>29</v>
      </c>
      <c r="F26">
        <v>42</v>
      </c>
      <c r="G26" s="8">
        <v>2</v>
      </c>
      <c r="H26" s="8">
        <v>14</v>
      </c>
      <c r="I26" s="8">
        <v>59</v>
      </c>
      <c r="J26" s="8">
        <v>62</v>
      </c>
      <c r="K26" s="25">
        <v>3</v>
      </c>
      <c r="L26" s="25">
        <v>12</v>
      </c>
      <c r="M26" s="25">
        <v>13</v>
      </c>
      <c r="N26" s="25">
        <v>18</v>
      </c>
      <c r="O26" s="26">
        <v>7</v>
      </c>
      <c r="P26" s="26">
        <v>10</v>
      </c>
      <c r="Q26" s="26">
        <v>15</v>
      </c>
      <c r="R26" s="26">
        <v>19</v>
      </c>
      <c r="S26" s="34" t="s">
        <v>106</v>
      </c>
      <c r="T26" s="34" t="s">
        <v>107</v>
      </c>
      <c r="U26" s="34" t="s">
        <v>108</v>
      </c>
      <c r="V26" s="34" t="s">
        <v>109</v>
      </c>
    </row>
    <row r="27" spans="1:22" x14ac:dyDescent="0.25">
      <c r="B27" t="s">
        <v>52</v>
      </c>
      <c r="C27">
        <v>0</v>
      </c>
      <c r="D27">
        <v>0</v>
      </c>
      <c r="E27">
        <v>0</v>
      </c>
      <c r="F27">
        <v>0</v>
      </c>
      <c r="G27" s="8">
        <v>1</v>
      </c>
      <c r="H27" s="8">
        <v>1</v>
      </c>
      <c r="I27" s="8">
        <v>1</v>
      </c>
      <c r="J27" s="8">
        <v>1</v>
      </c>
      <c r="K27" s="25">
        <v>2</v>
      </c>
      <c r="L27" s="25">
        <v>2</v>
      </c>
      <c r="M27" s="25">
        <v>2</v>
      </c>
      <c r="N27" s="25">
        <v>2</v>
      </c>
      <c r="O27" s="26"/>
      <c r="P27" s="26"/>
      <c r="Q27" s="26"/>
      <c r="R27" s="26"/>
      <c r="S27">
        <v>0</v>
      </c>
      <c r="T27">
        <v>0</v>
      </c>
      <c r="U27">
        <v>0</v>
      </c>
      <c r="V27">
        <v>0</v>
      </c>
    </row>
    <row r="28" spans="1:22" x14ac:dyDescent="0.25">
      <c r="G28" s="8"/>
      <c r="H28" s="8"/>
      <c r="I28" s="8"/>
      <c r="J28" s="8"/>
      <c r="K28" s="25"/>
      <c r="L28" s="25"/>
      <c r="M28" s="25"/>
      <c r="N28" s="25"/>
      <c r="O28" s="26"/>
      <c r="P28" s="26"/>
      <c r="Q28" s="26"/>
      <c r="R28" s="26"/>
    </row>
    <row r="29" spans="1:22" x14ac:dyDescent="0.25">
      <c r="A29" s="7" t="s">
        <v>64</v>
      </c>
      <c r="B29" t="s">
        <v>77</v>
      </c>
      <c r="C29">
        <f>'Tab1 Raw data'!AS17</f>
        <v>0.83453237410071945</v>
      </c>
      <c r="D29">
        <f>'Tab1 Raw data'!AS49</f>
        <v>0.84246575342465757</v>
      </c>
      <c r="E29">
        <f>'Tab1 Raw data'!AS53</f>
        <v>0.78846153846153844</v>
      </c>
      <c r="F29">
        <f>'Tab1 Raw data'!AS57</f>
        <v>0.75641025641025639</v>
      </c>
      <c r="G29" s="8">
        <f>'Tab1 Raw data'!AS5</f>
        <v>0.87707641196013286</v>
      </c>
      <c r="H29" s="8">
        <f>'Tab1 Raw data'!AS33</f>
        <v>0.85777777777777775</v>
      </c>
      <c r="I29" s="8">
        <f>'Tab1 Raw data'!AS61</f>
        <v>0.90322580645161288</v>
      </c>
      <c r="J29" s="8">
        <f>'Tab1 Raw data'!AS65</f>
        <v>0.84304932735426008</v>
      </c>
      <c r="K29" s="25">
        <f>'Tab1 Raw data'!AS9</f>
        <v>0.8776223776223776</v>
      </c>
      <c r="L29" s="25">
        <f>'Tab1 Raw data'!AS25</f>
        <v>0.83082706766917291</v>
      </c>
      <c r="M29" s="25">
        <f>'Tab1 Raw data'!AS29</f>
        <v>0.75</v>
      </c>
      <c r="N29" s="25">
        <f>'Tab1 Raw data'!AS41</f>
        <v>0.73333333333333328</v>
      </c>
      <c r="O29" s="26">
        <f>'Tab1 Raw data'!AS13</f>
        <v>0.87747035573122534</v>
      </c>
      <c r="P29" s="26">
        <f>'Tab1 Raw data'!AS21</f>
        <v>0.84897025171624718</v>
      </c>
      <c r="Q29" s="26">
        <f>'Tab1 Raw data'!AS37</f>
        <v>0.8810408921933085</v>
      </c>
      <c r="R29" s="26">
        <f>'Tab1 Raw data'!AS45</f>
        <v>0.89980353634577603</v>
      </c>
      <c r="S29">
        <v>0.80500000000000005</v>
      </c>
      <c r="T29">
        <v>0.84799999999999998</v>
      </c>
      <c r="U29">
        <v>0.78200000000000003</v>
      </c>
      <c r="V29">
        <v>0.79800000000000004</v>
      </c>
    </row>
    <row r="31" spans="1:22" x14ac:dyDescent="0.25">
      <c r="B31" t="s">
        <v>99</v>
      </c>
    </row>
    <row r="33" spans="1:22" x14ac:dyDescent="0.25">
      <c r="B33" t="s">
        <v>100</v>
      </c>
    </row>
    <row r="34" spans="1:22" ht="15.75" thickBot="1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6" spans="1:22" ht="18.75" x14ac:dyDescent="0.3">
      <c r="A36" s="17" t="s">
        <v>98</v>
      </c>
      <c r="B36" t="s">
        <v>55</v>
      </c>
      <c r="C36" t="s">
        <v>56</v>
      </c>
      <c r="G36" s="16" t="s">
        <v>57</v>
      </c>
      <c r="K36" s="16" t="s">
        <v>58</v>
      </c>
      <c r="O36" s="16" t="s">
        <v>59</v>
      </c>
    </row>
    <row r="37" spans="1:22" x14ac:dyDescent="0.25">
      <c r="B37" t="s">
        <v>51</v>
      </c>
      <c r="C37">
        <v>9</v>
      </c>
      <c r="D37">
        <v>26</v>
      </c>
      <c r="E37">
        <v>29</v>
      </c>
      <c r="F37">
        <v>42</v>
      </c>
      <c r="G37" s="8">
        <v>2</v>
      </c>
      <c r="H37" s="8">
        <v>14</v>
      </c>
      <c r="I37" s="8">
        <v>59</v>
      </c>
      <c r="J37" s="8">
        <v>62</v>
      </c>
      <c r="K37" s="25">
        <v>3</v>
      </c>
      <c r="L37" s="25">
        <v>12</v>
      </c>
      <c r="M37" s="25">
        <v>13</v>
      </c>
      <c r="N37" s="25">
        <v>18</v>
      </c>
      <c r="O37" s="26">
        <v>7</v>
      </c>
      <c r="P37" s="26">
        <v>10</v>
      </c>
      <c r="Q37" s="26">
        <v>15</v>
      </c>
      <c r="R37" s="26">
        <v>19</v>
      </c>
      <c r="S37" s="34" t="s">
        <v>106</v>
      </c>
      <c r="T37" s="34" t="s">
        <v>107</v>
      </c>
      <c r="U37" s="34" t="s">
        <v>108</v>
      </c>
      <c r="V37" s="34" t="s">
        <v>109</v>
      </c>
    </row>
    <row r="38" spans="1:22" x14ac:dyDescent="0.25">
      <c r="B38" t="s">
        <v>52</v>
      </c>
      <c r="C38">
        <v>0</v>
      </c>
      <c r="D38">
        <v>0</v>
      </c>
      <c r="E38">
        <v>0</v>
      </c>
      <c r="F38">
        <v>0</v>
      </c>
      <c r="G38" s="8">
        <v>1</v>
      </c>
      <c r="H38" s="8">
        <v>1</v>
      </c>
      <c r="I38" s="8">
        <v>1</v>
      </c>
      <c r="J38" s="8">
        <v>1</v>
      </c>
      <c r="K38" s="25">
        <v>2</v>
      </c>
      <c r="L38" s="25">
        <v>2</v>
      </c>
      <c r="M38" s="25">
        <v>2</v>
      </c>
      <c r="N38" s="25">
        <v>2</v>
      </c>
      <c r="O38" s="26"/>
      <c r="P38" s="26"/>
      <c r="Q38" s="26"/>
      <c r="R38" s="26"/>
      <c r="S38">
        <v>0</v>
      </c>
      <c r="T38">
        <v>0</v>
      </c>
      <c r="U38">
        <v>0</v>
      </c>
      <c r="V38">
        <v>0</v>
      </c>
    </row>
    <row r="39" spans="1:22" x14ac:dyDescent="0.25">
      <c r="G39" s="8"/>
      <c r="H39" s="8"/>
      <c r="I39" s="8"/>
      <c r="J39" s="8"/>
      <c r="K39" s="25"/>
      <c r="L39" s="25"/>
      <c r="M39" s="25"/>
      <c r="N39" s="25"/>
      <c r="O39" s="26"/>
      <c r="P39" s="26"/>
      <c r="Q39" s="26"/>
      <c r="R39" s="26"/>
    </row>
    <row r="40" spans="1:22" x14ac:dyDescent="0.25">
      <c r="A40" s="7" t="s">
        <v>64</v>
      </c>
      <c r="B40" t="s">
        <v>101</v>
      </c>
      <c r="C40">
        <f>'Tab1 Raw data'!AD17</f>
        <v>1</v>
      </c>
      <c r="D40">
        <f>'Tab1 Raw data'!AD49</f>
        <v>0.99315068493150682</v>
      </c>
      <c r="E40">
        <f>'Tab1 Raw data'!AD53</f>
        <v>1</v>
      </c>
      <c r="F40">
        <f>'Tab1 Raw data'!AD57</f>
        <v>0.97435897435897434</v>
      </c>
      <c r="G40" s="8">
        <f>'Tab1 Raw data'!AD5</f>
        <v>0.99003322259136217</v>
      </c>
      <c r="H40" s="8">
        <f>'Tab1 Raw data'!AD33</f>
        <v>0.98447893569844791</v>
      </c>
      <c r="I40" s="8">
        <f>'Tab1 Raw data'!AD61</f>
        <v>0.99354838709677418</v>
      </c>
      <c r="J40" s="8">
        <f>'Tab1 Raw data'!AD65</f>
        <v>0.99103139013452912</v>
      </c>
      <c r="K40" s="25">
        <f>'Tab1 Raw data'!AD9</f>
        <v>0.9825174825174825</v>
      </c>
      <c r="L40" s="25">
        <f>'Tab1 Raw data'!AD25</f>
        <v>0.98501872659176026</v>
      </c>
      <c r="M40" s="25">
        <f>'Tab1 Raw data'!AD29</f>
        <v>0.96296296296296291</v>
      </c>
      <c r="N40" s="25">
        <f>'Tab1 Raw data'!AD41</f>
        <v>0.96666666666666667</v>
      </c>
      <c r="O40" s="26">
        <f>'Tab1 Raw data'!AD13</f>
        <v>0.99604743083003955</v>
      </c>
      <c r="P40" s="26">
        <f>'Tab1 Raw data'!AD21</f>
        <v>0.99084668192219683</v>
      </c>
      <c r="Q40" s="26">
        <f>'Tab1 Raw data'!AD37</f>
        <v>0.99256505576208176</v>
      </c>
      <c r="R40" s="26">
        <f>'Tab1 Raw data'!AD45</f>
        <v>0.9941060903732809</v>
      </c>
      <c r="S40">
        <v>0.96499999999999997</v>
      </c>
      <c r="T40">
        <v>0.998</v>
      </c>
      <c r="U40">
        <v>0.98199999999999998</v>
      </c>
      <c r="V40">
        <v>0.97</v>
      </c>
    </row>
    <row r="42" spans="1:22" x14ac:dyDescent="0.25">
      <c r="B42" t="s">
        <v>102</v>
      </c>
    </row>
    <row r="44" spans="1:22" x14ac:dyDescent="0.25">
      <c r="B44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Tab1 Raw data</vt:lpstr>
      <vt:lpstr>Tab2 Fig 2 C,D,E</vt:lpstr>
      <vt:lpstr>Tab 3 Fig 3A &amp; B</vt:lpstr>
      <vt:lpstr>Tab4 Fig 3C-F</vt:lpstr>
    </vt:vector>
  </TitlesOfParts>
  <Company>Natural Environment Research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2020-12-01T11:04:34Z</dcterms:created>
  <dcterms:modified xsi:type="dcterms:W3CDTF">2020-12-01T14:05:22Z</dcterms:modified>
</cp:coreProperties>
</file>